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75" windowWidth="11760" windowHeight="4950"/>
  </bookViews>
  <sheets>
    <sheet name="Contenido" sheetId="1" r:id="rId1"/>
    <sheet name="Año 2017" sheetId="2" r:id="rId2"/>
  </sheets>
  <definedNames>
    <definedName name="_xlnm._FilterDatabase" localSheetId="1" hidden="1">'Año 2017'!#REF!</definedName>
    <definedName name="_xlnm.Print_Area" localSheetId="0">Contenido!$A$1:$O$34</definedName>
  </definedNames>
  <calcPr calcId="145621"/>
</workbook>
</file>

<file path=xl/calcChain.xml><?xml version="1.0" encoding="utf-8"?>
<calcChain xmlns="http://schemas.openxmlformats.org/spreadsheetml/2006/main">
  <c r="H18" i="2" l="1"/>
  <c r="G18" i="2"/>
  <c r="F18" i="2"/>
  <c r="E18" i="2"/>
  <c r="H362" i="2"/>
  <c r="G362" i="2"/>
  <c r="F362" i="2"/>
  <c r="E362" i="2"/>
  <c r="H310" i="2"/>
  <c r="G310" i="2"/>
  <c r="F310" i="2"/>
  <c r="E310" i="2"/>
  <c r="H258" i="2"/>
  <c r="G258" i="2"/>
  <c r="F258" i="2"/>
  <c r="E258" i="2"/>
  <c r="H154" i="2"/>
  <c r="G154" i="2"/>
  <c r="F154" i="2"/>
  <c r="E154" i="2"/>
  <c r="H67" i="2"/>
  <c r="G67" i="2"/>
  <c r="F67" i="2"/>
  <c r="E67" i="2"/>
  <c r="H111" i="2"/>
  <c r="G111" i="2"/>
  <c r="F111" i="2"/>
  <c r="E111" i="2"/>
  <c r="D310" i="2" l="1"/>
  <c r="D258" i="2"/>
  <c r="D196" i="2"/>
  <c r="D197" i="2"/>
  <c r="D195" i="2"/>
  <c r="D193" i="2"/>
  <c r="D154" i="2"/>
  <c r="D111" i="2"/>
  <c r="D67" i="2"/>
  <c r="D18" i="2"/>
  <c r="D362" i="2"/>
  <c r="C67" i="2" l="1"/>
  <c r="P664" i="2" l="1"/>
  <c r="P447" i="2" l="1"/>
  <c r="P448" i="2"/>
  <c r="P449" i="2"/>
  <c r="P450" i="2"/>
  <c r="P451" i="2"/>
  <c r="P452" i="2"/>
  <c r="P453" i="2"/>
  <c r="P454" i="2"/>
  <c r="P455" i="2"/>
  <c r="P456" i="2"/>
  <c r="P457" i="2"/>
  <c r="P458" i="2"/>
  <c r="P459" i="2"/>
  <c r="P460" i="2"/>
  <c r="P461" i="2"/>
  <c r="P462" i="2"/>
  <c r="P463" i="2"/>
  <c r="P464" i="2"/>
  <c r="P465" i="2"/>
  <c r="P466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79" i="2"/>
  <c r="P480" i="2"/>
  <c r="P481" i="2"/>
  <c r="P482" i="2"/>
  <c r="P483" i="2"/>
  <c r="P484" i="2"/>
  <c r="P485" i="2"/>
  <c r="P486" i="2"/>
  <c r="P487" i="2"/>
  <c r="P488" i="2"/>
  <c r="P489" i="2"/>
  <c r="P490" i="2"/>
  <c r="P491" i="2"/>
  <c r="P492" i="2"/>
  <c r="P493" i="2"/>
  <c r="P494" i="2"/>
  <c r="P495" i="2"/>
  <c r="P496" i="2"/>
  <c r="P497" i="2"/>
  <c r="P498" i="2"/>
  <c r="P499" i="2"/>
  <c r="P500" i="2"/>
  <c r="P501" i="2"/>
  <c r="P502" i="2"/>
  <c r="P503" i="2"/>
  <c r="P504" i="2"/>
  <c r="P505" i="2"/>
  <c r="P506" i="2"/>
  <c r="P507" i="2"/>
  <c r="P508" i="2"/>
  <c r="P509" i="2"/>
  <c r="P510" i="2"/>
  <c r="P511" i="2"/>
  <c r="P512" i="2"/>
  <c r="P513" i="2"/>
  <c r="P514" i="2"/>
  <c r="P515" i="2"/>
  <c r="P516" i="2"/>
  <c r="P517" i="2"/>
  <c r="P518" i="2"/>
  <c r="P519" i="2"/>
  <c r="P520" i="2"/>
  <c r="P521" i="2"/>
  <c r="P522" i="2"/>
  <c r="P523" i="2"/>
  <c r="P524" i="2"/>
  <c r="P525" i="2"/>
  <c r="P526" i="2"/>
  <c r="P527" i="2"/>
  <c r="P528" i="2"/>
  <c r="P529" i="2"/>
  <c r="P530" i="2"/>
  <c r="P531" i="2"/>
  <c r="P532" i="2"/>
  <c r="P533" i="2"/>
  <c r="P534" i="2"/>
  <c r="P535" i="2"/>
  <c r="P536" i="2"/>
  <c r="P537" i="2"/>
  <c r="P538" i="2"/>
  <c r="P539" i="2"/>
  <c r="P540" i="2"/>
  <c r="P541" i="2"/>
  <c r="P542" i="2"/>
  <c r="P543" i="2"/>
  <c r="P544" i="2"/>
  <c r="P545" i="2"/>
  <c r="P546" i="2"/>
  <c r="P547" i="2"/>
  <c r="P548" i="2"/>
  <c r="P549" i="2"/>
  <c r="P550" i="2"/>
  <c r="P551" i="2"/>
  <c r="P552" i="2"/>
  <c r="P553" i="2"/>
  <c r="P554" i="2"/>
  <c r="P555" i="2"/>
  <c r="P556" i="2"/>
  <c r="P557" i="2"/>
  <c r="P558" i="2"/>
  <c r="P559" i="2"/>
  <c r="P560" i="2"/>
  <c r="P561" i="2"/>
  <c r="P562" i="2"/>
  <c r="P563" i="2"/>
  <c r="P564" i="2"/>
  <c r="P565" i="2"/>
  <c r="P566" i="2"/>
  <c r="P567" i="2"/>
  <c r="P568" i="2"/>
  <c r="P569" i="2"/>
  <c r="P570" i="2"/>
  <c r="P571" i="2"/>
  <c r="P572" i="2"/>
  <c r="P573" i="2"/>
  <c r="P574" i="2"/>
  <c r="P575" i="2"/>
  <c r="P576" i="2"/>
  <c r="P577" i="2"/>
  <c r="P578" i="2"/>
  <c r="P579" i="2"/>
  <c r="P580" i="2"/>
  <c r="P581" i="2"/>
  <c r="P582" i="2"/>
  <c r="P583" i="2"/>
  <c r="P584" i="2"/>
  <c r="P585" i="2"/>
  <c r="P586" i="2"/>
  <c r="P587" i="2"/>
  <c r="P588" i="2"/>
  <c r="P589" i="2"/>
  <c r="P590" i="2"/>
  <c r="P591" i="2"/>
  <c r="P592" i="2"/>
  <c r="P593" i="2"/>
  <c r="P594" i="2"/>
  <c r="P595" i="2"/>
  <c r="P596" i="2"/>
  <c r="P597" i="2"/>
  <c r="P598" i="2"/>
  <c r="P599" i="2"/>
  <c r="P600" i="2"/>
  <c r="P601" i="2"/>
  <c r="P602" i="2"/>
  <c r="P603" i="2"/>
  <c r="P604" i="2"/>
  <c r="P605" i="2"/>
  <c r="P606" i="2"/>
  <c r="P607" i="2"/>
  <c r="P608" i="2"/>
  <c r="P609" i="2"/>
  <c r="P610" i="2"/>
  <c r="P611" i="2"/>
  <c r="P612" i="2"/>
  <c r="P613" i="2"/>
  <c r="P614" i="2"/>
  <c r="P615" i="2"/>
  <c r="P616" i="2"/>
  <c r="P617" i="2"/>
  <c r="P618" i="2"/>
  <c r="P619" i="2"/>
  <c r="P620" i="2"/>
  <c r="P621" i="2"/>
  <c r="P622" i="2"/>
  <c r="P623" i="2"/>
  <c r="P624" i="2"/>
  <c r="P625" i="2"/>
  <c r="P626" i="2"/>
  <c r="P627" i="2"/>
  <c r="P628" i="2"/>
  <c r="P629" i="2"/>
  <c r="P631" i="2"/>
  <c r="P632" i="2"/>
  <c r="P633" i="2"/>
  <c r="P634" i="2"/>
  <c r="P635" i="2"/>
  <c r="P636" i="2"/>
  <c r="P637" i="2"/>
  <c r="P638" i="2"/>
  <c r="P639" i="2"/>
  <c r="P640" i="2"/>
  <c r="P641" i="2"/>
  <c r="P642" i="2"/>
  <c r="P643" i="2"/>
  <c r="P644" i="2"/>
  <c r="P645" i="2"/>
  <c r="P646" i="2"/>
  <c r="P647" i="2"/>
  <c r="P648" i="2"/>
  <c r="P649" i="2"/>
  <c r="P650" i="2"/>
  <c r="P651" i="2"/>
  <c r="P652" i="2"/>
  <c r="P653" i="2"/>
  <c r="P654" i="2"/>
  <c r="P655" i="2"/>
  <c r="P656" i="2"/>
  <c r="P657" i="2"/>
  <c r="P658" i="2"/>
  <c r="P659" i="2"/>
  <c r="P660" i="2"/>
  <c r="P661" i="2"/>
  <c r="P662" i="2"/>
  <c r="O106" i="2"/>
  <c r="O105" i="2"/>
  <c r="O104" i="2"/>
  <c r="O103" i="2"/>
  <c r="D194" i="2" s="1"/>
  <c r="O102" i="2"/>
  <c r="O101" i="2"/>
  <c r="O100" i="2"/>
  <c r="D188" i="2" s="1"/>
  <c r="O99" i="2"/>
  <c r="D186" i="2" s="1"/>
  <c r="O98" i="2"/>
  <c r="D183" i="2" s="1"/>
  <c r="O96" i="2"/>
  <c r="D184" i="2" s="1"/>
  <c r="O97" i="2"/>
  <c r="D185" i="2" s="1"/>
  <c r="O66" i="2"/>
  <c r="O65" i="2"/>
  <c r="O64" i="2"/>
  <c r="C195" i="2" s="1"/>
  <c r="O63" i="2"/>
  <c r="C194" i="2" s="1"/>
  <c r="O62" i="2"/>
  <c r="O61" i="2"/>
  <c r="C193" i="2" s="1"/>
  <c r="O60" i="2"/>
  <c r="O59" i="2"/>
  <c r="C190" i="2" s="1"/>
  <c r="O58" i="2"/>
  <c r="O57" i="2"/>
  <c r="O56" i="2"/>
  <c r="O55" i="2"/>
  <c r="O54" i="2"/>
  <c r="C187" i="2" s="1"/>
  <c r="O52" i="2"/>
  <c r="C183" i="2" s="1"/>
  <c r="O53" i="2"/>
  <c r="C184" i="2" s="1"/>
  <c r="D187" i="2" l="1"/>
  <c r="C197" i="2"/>
  <c r="D192" i="2"/>
  <c r="D190" i="2"/>
  <c r="D189" i="2"/>
  <c r="C196" i="2"/>
  <c r="C189" i="2"/>
  <c r="C186" i="2"/>
  <c r="D191" i="2"/>
  <c r="C192" i="2"/>
  <c r="C188" i="2"/>
  <c r="C191" i="2"/>
  <c r="C185" i="2"/>
  <c r="O309" i="2" l="1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17" i="2"/>
  <c r="O16" i="2"/>
  <c r="C13" i="1"/>
  <c r="P663" i="2" l="1"/>
  <c r="C362" i="2"/>
  <c r="O18" i="2"/>
  <c r="P17" i="2" s="1"/>
  <c r="O139" i="2"/>
  <c r="E183" i="2" s="1"/>
  <c r="O144" i="2"/>
  <c r="O142" i="2"/>
  <c r="E186" i="2" s="1"/>
  <c r="O146" i="2"/>
  <c r="E190" i="2" s="1"/>
  <c r="O143" i="2"/>
  <c r="O147" i="2"/>
  <c r="E191" i="2" s="1"/>
  <c r="O145" i="2"/>
  <c r="E189" i="2" s="1"/>
  <c r="O149" i="2"/>
  <c r="E193" i="2" s="1"/>
  <c r="O151" i="2"/>
  <c r="E195" i="2" s="1"/>
  <c r="O152" i="2"/>
  <c r="O153" i="2"/>
  <c r="O141" i="2"/>
  <c r="E185" i="2" s="1"/>
  <c r="O148" i="2"/>
  <c r="E192" i="2" s="1"/>
  <c r="O150" i="2"/>
  <c r="E194" i="2" s="1"/>
  <c r="C154" i="2"/>
  <c r="O140" i="2"/>
  <c r="E184" i="2" s="1"/>
  <c r="E197" i="2" l="1"/>
  <c r="G197" i="2" s="1"/>
  <c r="E187" i="2"/>
  <c r="G187" i="2" s="1"/>
  <c r="E196" i="2"/>
  <c r="F196" i="2" s="1"/>
  <c r="G194" i="2"/>
  <c r="F194" i="2"/>
  <c r="G191" i="2"/>
  <c r="F191" i="2"/>
  <c r="G192" i="2"/>
  <c r="F192" i="2"/>
  <c r="G195" i="2"/>
  <c r="F195" i="2"/>
  <c r="E188" i="2"/>
  <c r="G185" i="2"/>
  <c r="F185" i="2"/>
  <c r="G193" i="2"/>
  <c r="F193" i="2"/>
  <c r="G190" i="2"/>
  <c r="F190" i="2"/>
  <c r="F189" i="2"/>
  <c r="G189" i="2"/>
  <c r="G186" i="2"/>
  <c r="F186" i="2"/>
  <c r="P16" i="2"/>
  <c r="P18" i="2" s="1"/>
  <c r="O154" i="2"/>
  <c r="F187" i="2" l="1"/>
  <c r="F197" i="2"/>
  <c r="G196" i="2"/>
  <c r="H196" i="2" s="1"/>
  <c r="G188" i="2"/>
  <c r="F188" i="2"/>
  <c r="H188" i="2" s="1"/>
  <c r="H192" i="2"/>
  <c r="H195" i="2"/>
  <c r="H194" i="2"/>
  <c r="H186" i="2"/>
  <c r="H185" i="2"/>
  <c r="H193" i="2"/>
  <c r="H190" i="2"/>
  <c r="H191" i="2"/>
  <c r="P143" i="2"/>
  <c r="P151" i="2"/>
  <c r="P141" i="2"/>
  <c r="P144" i="2"/>
  <c r="P147" i="2"/>
  <c r="P152" i="2"/>
  <c r="P148" i="2"/>
  <c r="P142" i="2"/>
  <c r="P145" i="2"/>
  <c r="P153" i="2"/>
  <c r="P139" i="2"/>
  <c r="P146" i="2"/>
  <c r="P149" i="2"/>
  <c r="P150" i="2"/>
  <c r="P140" i="2"/>
  <c r="H187" i="2" l="1"/>
  <c r="H197" i="2"/>
  <c r="H189" i="2"/>
  <c r="P154" i="2"/>
  <c r="O257" i="2" l="1"/>
  <c r="O256" i="2"/>
  <c r="O255" i="2"/>
  <c r="O254" i="2"/>
  <c r="O253" i="2"/>
  <c r="O252" i="2"/>
  <c r="O251" i="2"/>
  <c r="O250" i="2"/>
  <c r="O249" i="2"/>
  <c r="O248" i="2"/>
  <c r="O247" i="2"/>
  <c r="O246" i="2"/>
  <c r="C402" i="2" s="1"/>
  <c r="O245" i="2"/>
  <c r="C398" i="2" s="1"/>
  <c r="O244" i="2"/>
  <c r="O243" i="2"/>
  <c r="O242" i="2"/>
  <c r="O241" i="2"/>
  <c r="O240" i="2"/>
  <c r="O239" i="2"/>
  <c r="C393" i="2" s="1"/>
  <c r="O238" i="2"/>
  <c r="O237" i="2"/>
  <c r="C392" i="2" s="1"/>
  <c r="O236" i="2"/>
  <c r="C391" i="2" s="1"/>
  <c r="O234" i="2"/>
  <c r="O235" i="2"/>
  <c r="C390" i="2" s="1"/>
  <c r="C389" i="2" l="1"/>
  <c r="C399" i="2"/>
  <c r="C407" i="2"/>
  <c r="C401" i="2"/>
  <c r="C406" i="2"/>
  <c r="C400" i="2"/>
  <c r="C396" i="2"/>
  <c r="C404" i="2"/>
  <c r="C411" i="2"/>
  <c r="C410" i="2"/>
  <c r="C394" i="2"/>
  <c r="C403" i="2"/>
  <c r="C408" i="2"/>
  <c r="C397" i="2"/>
  <c r="C395" i="2"/>
  <c r="C405" i="2"/>
  <c r="C409" i="2"/>
  <c r="C412" i="2"/>
  <c r="C310" i="2"/>
  <c r="C258" i="2" l="1"/>
  <c r="C111" i="2" l="1"/>
  <c r="C18" i="2" l="1"/>
  <c r="O258" i="2" l="1"/>
  <c r="P236" i="2" l="1"/>
  <c r="P238" i="2"/>
  <c r="P254" i="2"/>
  <c r="P244" i="2"/>
  <c r="P241" i="2"/>
  <c r="P257" i="2"/>
  <c r="P234" i="2"/>
  <c r="P240" i="2"/>
  <c r="P242" i="2"/>
  <c r="P239" i="2"/>
  <c r="P248" i="2"/>
  <c r="P245" i="2"/>
  <c r="P243" i="2"/>
  <c r="P252" i="2"/>
  <c r="P246" i="2"/>
  <c r="P247" i="2"/>
  <c r="P256" i="2"/>
  <c r="P249" i="2"/>
  <c r="P251" i="2"/>
  <c r="P235" i="2"/>
  <c r="P250" i="2"/>
  <c r="P255" i="2"/>
  <c r="P237" i="2"/>
  <c r="P253" i="2"/>
  <c r="P258" i="2" l="1"/>
  <c r="C32" i="1" l="1"/>
  <c r="C30" i="1"/>
  <c r="C28" i="1" l="1"/>
  <c r="C27" i="1"/>
  <c r="C19" i="1"/>
  <c r="C25" i="1" l="1"/>
  <c r="C24" i="1"/>
  <c r="C23" i="1"/>
  <c r="C22" i="1"/>
  <c r="C21" i="1"/>
  <c r="C18" i="1"/>
  <c r="C17" i="1"/>
  <c r="C16" i="1"/>
  <c r="C15" i="1"/>
  <c r="C11" i="1"/>
  <c r="C9" i="1"/>
  <c r="C5" i="1"/>
  <c r="C4" i="1"/>
  <c r="C3" i="1"/>
  <c r="O360" i="2" l="1"/>
  <c r="E411" i="2" s="1"/>
  <c r="O358" i="2"/>
  <c r="E410" i="2" s="1"/>
  <c r="O361" i="2"/>
  <c r="E412" i="2" s="1"/>
  <c r="O356" i="2"/>
  <c r="E407" i="2" s="1"/>
  <c r="O357" i="2"/>
  <c r="E408" i="2" s="1"/>
  <c r="O355" i="2"/>
  <c r="E406" i="2" s="1"/>
  <c r="O354" i="2"/>
  <c r="E404" i="2" s="1"/>
  <c r="O352" i="2"/>
  <c r="E403" i="2" s="1"/>
  <c r="O353" i="2"/>
  <c r="E405" i="2" s="1"/>
  <c r="O359" i="2"/>
  <c r="E409" i="2" s="1"/>
  <c r="O351" i="2"/>
  <c r="E402" i="2" s="1"/>
  <c r="O348" i="2"/>
  <c r="O344" i="2"/>
  <c r="E394" i="2" s="1"/>
  <c r="O349" i="2"/>
  <c r="E400" i="2" s="1"/>
  <c r="O350" i="2"/>
  <c r="E401" i="2" s="1"/>
  <c r="O347" i="2"/>
  <c r="E398" i="2" s="1"/>
  <c r="O345" i="2"/>
  <c r="E396" i="2" s="1"/>
  <c r="O346" i="2"/>
  <c r="E397" i="2" s="1"/>
  <c r="O342" i="2"/>
  <c r="O343" i="2"/>
  <c r="O341" i="2"/>
  <c r="E392" i="2" s="1"/>
  <c r="O340" i="2"/>
  <c r="E391" i="2" s="1"/>
  <c r="O339" i="2"/>
  <c r="E390" i="2" s="1"/>
  <c r="D411" i="2"/>
  <c r="D410" i="2"/>
  <c r="D400" i="2"/>
  <c r="D396" i="2"/>
  <c r="E395" i="2" l="1"/>
  <c r="E399" i="2"/>
  <c r="E393" i="2"/>
  <c r="F411" i="2"/>
  <c r="F396" i="2"/>
  <c r="F410" i="2"/>
  <c r="F400" i="2"/>
  <c r="O338" i="2"/>
  <c r="D389" i="2"/>
  <c r="D403" i="2"/>
  <c r="D390" i="2"/>
  <c r="D393" i="2"/>
  <c r="D401" i="2"/>
  <c r="D395" i="2"/>
  <c r="D404" i="2"/>
  <c r="D405" i="2"/>
  <c r="D412" i="2"/>
  <c r="D402" i="2"/>
  <c r="D392" i="2"/>
  <c r="D391" i="2"/>
  <c r="D394" i="2"/>
  <c r="D397" i="2"/>
  <c r="D398" i="2"/>
  <c r="D406" i="2"/>
  <c r="D407" i="2"/>
  <c r="D409" i="2"/>
  <c r="O310" i="2"/>
  <c r="D399" i="2"/>
  <c r="D408" i="2"/>
  <c r="O362" i="2" l="1"/>
  <c r="E389" i="2"/>
  <c r="F389" i="2" s="1"/>
  <c r="G400" i="2"/>
  <c r="H400" i="2" s="1"/>
  <c r="G396" i="2"/>
  <c r="H396" i="2" s="1"/>
  <c r="G410" i="2"/>
  <c r="H410" i="2" s="1"/>
  <c r="G411" i="2"/>
  <c r="H411" i="2" s="1"/>
  <c r="F407" i="2"/>
  <c r="F412" i="2"/>
  <c r="F399" i="2"/>
  <c r="F406" i="2"/>
  <c r="F391" i="2"/>
  <c r="F405" i="2"/>
  <c r="F393" i="2"/>
  <c r="F408" i="2"/>
  <c r="F394" i="2"/>
  <c r="F401" i="2"/>
  <c r="F398" i="2"/>
  <c r="F392" i="2"/>
  <c r="F404" i="2"/>
  <c r="F390" i="2"/>
  <c r="F409" i="2"/>
  <c r="F397" i="2"/>
  <c r="F402" i="2"/>
  <c r="F395" i="2"/>
  <c r="F403" i="2"/>
  <c r="P304" i="2"/>
  <c r="P299" i="2"/>
  <c r="P287" i="2"/>
  <c r="P294" i="2"/>
  <c r="P295" i="2"/>
  <c r="P300" i="2"/>
  <c r="P288" i="2"/>
  <c r="P289" i="2"/>
  <c r="P290" i="2"/>
  <c r="P297" i="2"/>
  <c r="D413" i="2"/>
  <c r="P308" i="2"/>
  <c r="P302" i="2"/>
  <c r="P286" i="2"/>
  <c r="P293" i="2"/>
  <c r="P309" i="2"/>
  <c r="P305" i="2"/>
  <c r="P301" i="2"/>
  <c r="P291" i="2"/>
  <c r="C413" i="2"/>
  <c r="P306" i="2"/>
  <c r="P298" i="2"/>
  <c r="P296" i="2"/>
  <c r="P292" i="2"/>
  <c r="P307" i="2"/>
  <c r="P303" i="2"/>
  <c r="G405" i="2" l="1"/>
  <c r="H405" i="2" s="1"/>
  <c r="G390" i="2"/>
  <c r="H390" i="2" s="1"/>
  <c r="G395" i="2"/>
  <c r="H395" i="2" s="1"/>
  <c r="G389" i="2"/>
  <c r="G401" i="2"/>
  <c r="H401" i="2" s="1"/>
  <c r="G392" i="2"/>
  <c r="H392" i="2" s="1"/>
  <c r="G406" i="2"/>
  <c r="H406" i="2" s="1"/>
  <c r="G397" i="2"/>
  <c r="H397" i="2" s="1"/>
  <c r="G408" i="2"/>
  <c r="H408" i="2" s="1"/>
  <c r="G407" i="2"/>
  <c r="H407" i="2" s="1"/>
  <c r="E413" i="2"/>
  <c r="G403" i="2"/>
  <c r="H403" i="2" s="1"/>
  <c r="G402" i="2"/>
  <c r="H402" i="2" s="1"/>
  <c r="G409" i="2"/>
  <c r="H409" i="2" s="1"/>
  <c r="G404" i="2"/>
  <c r="H404" i="2" s="1"/>
  <c r="G398" i="2"/>
  <c r="H398" i="2" s="1"/>
  <c r="G394" i="2"/>
  <c r="H394" i="2" s="1"/>
  <c r="G393" i="2"/>
  <c r="H393" i="2" s="1"/>
  <c r="G391" i="2"/>
  <c r="H391" i="2" s="1"/>
  <c r="G399" i="2"/>
  <c r="H399" i="2" s="1"/>
  <c r="G412" i="2"/>
  <c r="H412" i="2" s="1"/>
  <c r="F183" i="2"/>
  <c r="G183" i="2"/>
  <c r="H389" i="2"/>
  <c r="F413" i="2"/>
  <c r="P339" i="2"/>
  <c r="P349" i="2"/>
  <c r="P350" i="2"/>
  <c r="P353" i="2"/>
  <c r="P357" i="2"/>
  <c r="P360" i="2"/>
  <c r="P343" i="2"/>
  <c r="P348" i="2"/>
  <c r="P344" i="2"/>
  <c r="P352" i="2"/>
  <c r="P356" i="2"/>
  <c r="P342" i="2"/>
  <c r="P340" i="2"/>
  <c r="P351" i="2"/>
  <c r="P354" i="2"/>
  <c r="P361" i="2"/>
  <c r="P341" i="2"/>
  <c r="P345" i="2"/>
  <c r="P346" i="2"/>
  <c r="P359" i="2"/>
  <c r="P355" i="2"/>
  <c r="P358" i="2"/>
  <c r="P347" i="2"/>
  <c r="P338" i="2"/>
  <c r="O67" i="2"/>
  <c r="P310" i="2"/>
  <c r="G413" i="2" l="1"/>
  <c r="E198" i="2"/>
  <c r="F184" i="2"/>
  <c r="F198" i="2" s="1"/>
  <c r="G184" i="2"/>
  <c r="H183" i="2"/>
  <c r="P362" i="2"/>
  <c r="O111" i="2"/>
  <c r="P110" i="2" s="1"/>
  <c r="P52" i="2"/>
  <c r="P63" i="2"/>
  <c r="P59" i="2"/>
  <c r="P55" i="2"/>
  <c r="P66" i="2"/>
  <c r="P62" i="2"/>
  <c r="P58" i="2"/>
  <c r="P54" i="2"/>
  <c r="P65" i="2"/>
  <c r="P61" i="2"/>
  <c r="P57" i="2"/>
  <c r="P53" i="2"/>
  <c r="P60" i="2"/>
  <c r="P64" i="2"/>
  <c r="P56" i="2"/>
  <c r="C198" i="2"/>
  <c r="H184" i="2" l="1"/>
  <c r="G198" i="2"/>
  <c r="P96" i="2"/>
  <c r="P107" i="2"/>
  <c r="P103" i="2"/>
  <c r="P99" i="2"/>
  <c r="P106" i="2"/>
  <c r="P102" i="2"/>
  <c r="P98" i="2"/>
  <c r="P105" i="2"/>
  <c r="P101" i="2"/>
  <c r="P108" i="2"/>
  <c r="P104" i="2"/>
  <c r="P100" i="2"/>
  <c r="P97" i="2"/>
  <c r="P109" i="2"/>
  <c r="P67" i="2"/>
  <c r="D198" i="2"/>
  <c r="P111" i="2" l="1"/>
</calcChain>
</file>

<file path=xl/sharedStrings.xml><?xml version="1.0" encoding="utf-8"?>
<sst xmlns="http://schemas.openxmlformats.org/spreadsheetml/2006/main" count="560" uniqueCount="109">
  <si>
    <t>SUPERINTENDENCIA DE BANCOS DEL ECUADOR
DIRECCIÓN NACIONAL DE ESTUDIOS E INFORMACIÓN
SUBDIRECCIÓN DE ADMINISTRACIÓN DE SERVICIOS</t>
  </si>
  <si>
    <t>TABLA DE CONTENIDO</t>
  </si>
  <si>
    <t>Total</t>
  </si>
  <si>
    <t>Provincia</t>
  </si>
  <si>
    <t>Pichincha</t>
  </si>
  <si>
    <t>Guayas</t>
  </si>
  <si>
    <t>Azuay</t>
  </si>
  <si>
    <t>Manabí</t>
  </si>
  <si>
    <t>Tungurahua</t>
  </si>
  <si>
    <t>El Oro</t>
  </si>
  <si>
    <t>Imbabura</t>
  </si>
  <si>
    <t>Santo Domingo de los Tsachilas</t>
  </si>
  <si>
    <t>Loja</t>
  </si>
  <si>
    <t>Chimborazo</t>
  </si>
  <si>
    <t>Los Ríos</t>
  </si>
  <si>
    <t>Cotopaxi</t>
  </si>
  <si>
    <t>Santa Elena</t>
  </si>
  <si>
    <t>Esmeraldas</t>
  </si>
  <si>
    <t>Galapagos</t>
  </si>
  <si>
    <t>Cañar</t>
  </si>
  <si>
    <t>Pastaza</t>
  </si>
  <si>
    <t>Orellana</t>
  </si>
  <si>
    <t>Napo</t>
  </si>
  <si>
    <t>Carchi</t>
  </si>
  <si>
    <t>Morona</t>
  </si>
  <si>
    <t>Bolívar</t>
  </si>
  <si>
    <t>Zamora</t>
  </si>
  <si>
    <t>Promedio</t>
  </si>
  <si>
    <t>Tipo de punto de venta</t>
  </si>
  <si>
    <t xml:space="preserve"> </t>
  </si>
  <si>
    <t>Banco del Austro</t>
  </si>
  <si>
    <t>ESTADÍSTICAS DE CAJEROS AUTOMÁTICOS (ATM)</t>
  </si>
  <si>
    <t>Cajeros automáticos en oficina</t>
  </si>
  <si>
    <t>SECCIÓN I: NÚMERO DE CAJEROS AUTOMÁTICOS (ATM)</t>
  </si>
  <si>
    <t>1.1.1 Evolución del número de cajeros automáticos (ATM en oficina/ATM otro sitio)</t>
  </si>
  <si>
    <t>1.1 Número de cajeros automáticos (ATM)</t>
  </si>
  <si>
    <t>Cajeros automáticos en otro sitio</t>
  </si>
  <si>
    <t>Total de cajeros automáticos</t>
  </si>
  <si>
    <t>SECCIÓN II: NÚMERO DE CAJEROS AUTOMÁTICOS POR ENTIDAD FINANCIERA</t>
  </si>
  <si>
    <t>2.1 Número de cajeros automáticos por entidad (ATM en oficina)</t>
  </si>
  <si>
    <t>Banco Pichincha</t>
  </si>
  <si>
    <t>Banco de Guayaquil</t>
  </si>
  <si>
    <t>Banco del Pacífico</t>
  </si>
  <si>
    <t>Banco Internacional</t>
  </si>
  <si>
    <t>Banco Procredit</t>
  </si>
  <si>
    <t>Banco Bolivariano</t>
  </si>
  <si>
    <t>Banco de Machala</t>
  </si>
  <si>
    <t>Banco Solidario</t>
  </si>
  <si>
    <t>Banco de Loja</t>
  </si>
  <si>
    <t>Banco General Rumiñahui</t>
  </si>
  <si>
    <t>Banco Codesarrollo</t>
  </si>
  <si>
    <t>Banco Comercial de Manabí</t>
  </si>
  <si>
    <t>Banco Delbank</t>
  </si>
  <si>
    <t>% Promedio</t>
  </si>
  <si>
    <t>2.2 Número de cajeros automáticos por entidad (ATM en otro sitio)</t>
  </si>
  <si>
    <t>2.3 Número total de cajeros automáticos por entidad (ATM en oficina y ATM en otro sitio)</t>
  </si>
  <si>
    <t>Entidad</t>
  </si>
  <si>
    <t>ATM en oficina</t>
  </si>
  <si>
    <t>ATM en otro sitio</t>
  </si>
  <si>
    <t>ATM total</t>
  </si>
  <si>
    <t>% promedio</t>
  </si>
  <si>
    <t xml:space="preserve">2.4 Resumen de cajeros automáticos por entidad </t>
  </si>
  <si>
    <t>SECCIÓN III: NÚMERO DE CAJEROS AUTOMÁTICOS POR PROVINCIA</t>
  </si>
  <si>
    <t>3.1 Número de cajeros automáticos por provincia (ATM en oficina)</t>
  </si>
  <si>
    <t>3.2 Número de cajeros automáticos por provincia (ATM en otro sitio)</t>
  </si>
  <si>
    <t>3.3 Número de cajeros automáticos por provincia (ATM en oficina y ATM en otro sitio)</t>
  </si>
  <si>
    <t>3.4 Resumen de cajeros automáticos por provincia</t>
  </si>
  <si>
    <t>5.1 Número de cajeros automáticos por entidad y provincia (ATM en oficina/ATM en otro sitio)</t>
  </si>
  <si>
    <t>Sucumbíos</t>
  </si>
  <si>
    <t>SucumbÍos</t>
  </si>
  <si>
    <t>Produbanco Grupo Promerica</t>
  </si>
  <si>
    <t>% ATM en oficina</t>
  </si>
  <si>
    <t>% ATM en otro sitio</t>
  </si>
  <si>
    <t>Total Banco Pichincha</t>
  </si>
  <si>
    <t>Total Banco de Guayaquil</t>
  </si>
  <si>
    <t>Total Banco del Pacífico</t>
  </si>
  <si>
    <t>Total Banco Internacional</t>
  </si>
  <si>
    <t>Total Banco Bolivariano</t>
  </si>
  <si>
    <t>Total Produbanco Grupo Promerica</t>
  </si>
  <si>
    <t>Total Banco del Austro</t>
  </si>
  <si>
    <t>Total Banco de Loja</t>
  </si>
  <si>
    <t>Total Banco Solidario</t>
  </si>
  <si>
    <t>Total Banco de Machala</t>
  </si>
  <si>
    <t>Total Banco Procredit</t>
  </si>
  <si>
    <t>Total Banco General Rumiñahui</t>
  </si>
  <si>
    <t>Total Banco Codesarrollo</t>
  </si>
  <si>
    <t>Total Banco Comercial de Manabí</t>
  </si>
  <si>
    <t>Total Banco Delbank</t>
  </si>
  <si>
    <t>Enero 2017</t>
  </si>
  <si>
    <t>Febrero 2017</t>
  </si>
  <si>
    <t>Marzo 2017</t>
  </si>
  <si>
    <t>Abril 2017</t>
  </si>
  <si>
    <t>Mayo 2017</t>
  </si>
  <si>
    <t>Junio 2017</t>
  </si>
  <si>
    <t>Julio 2017</t>
  </si>
  <si>
    <t>Agosto 2017</t>
  </si>
  <si>
    <t>Septiembre 2017</t>
  </si>
  <si>
    <t xml:space="preserve"> Octubre 2017</t>
  </si>
  <si>
    <t>Noviembre 2017</t>
  </si>
  <si>
    <t>Diciembre 2017</t>
  </si>
  <si>
    <t>Valores Acumulados promedios</t>
  </si>
  <si>
    <t>Valores acumulados promedios</t>
  </si>
  <si>
    <r>
      <rPr>
        <b/>
        <sz val="11"/>
        <color theme="1"/>
        <rFont val="Arial"/>
        <family val="2"/>
      </rPr>
      <t>Contacto</t>
    </r>
    <r>
      <rPr>
        <sz val="11"/>
        <color theme="1"/>
        <rFont val="Arial"/>
        <family val="2"/>
      </rPr>
      <t xml:space="preserve">
Teléfonos: 02 2996100, 02 2997600, ext. 1919
Email: dnei_sas@sbs.gob.ec
</t>
    </r>
  </si>
  <si>
    <t>Este reporte se elaboró con base a datos solicitados solamente a los bancos privados que tienen cajeros automáticos propios (ATM)
Bancos Privados como Banco Capital y Banco Amazonas tienen cajeros automáticos de otra entidad
Los casos de ATM en alguna agencia, se reportan como ATM en oficinas</t>
  </si>
  <si>
    <t>SECCIÓN IV: NÚMERO DE CAJEROS AUTOMÁTICOS POR ENTIDAD Y PROVINCIA</t>
  </si>
  <si>
    <t>SECCIÓN V: CONSIDERANDOS</t>
  </si>
  <si>
    <t>SECCIÓN VI: CONTACTOS</t>
  </si>
  <si>
    <t>Enero - Junio 2017</t>
  </si>
  <si>
    <t>Fecha de publicación: Septiembre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</si>
</sst>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  <font>
      <sz val="16"/>
      <color theme="1"/>
      <name val="Arial"/>
      <family val="2"/>
    </font>
    <font>
      <b/>
      <sz val="14"/>
      <name val="Arial"/>
      <family val="2"/>
    </font>
    <font>
      <b/>
      <sz val="14"/>
      <color theme="5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20"/>
      <color theme="5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  <font>
      <b/>
      <sz val="28"/>
      <color theme="3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3" fillId="0" borderId="0" xfId="0" applyFont="1" applyFill="1"/>
    <xf numFmtId="0" fontId="3" fillId="0" borderId="0" xfId="0" applyFont="1"/>
    <xf numFmtId="0" fontId="14" fillId="0" borderId="0" xfId="0" applyFont="1"/>
    <xf numFmtId="0" fontId="15" fillId="3" borderId="0" xfId="0" applyFont="1" applyFill="1" applyAlignment="1">
      <alignment horizontal="left"/>
    </xf>
    <xf numFmtId="0" fontId="16" fillId="3" borderId="0" xfId="0" applyFont="1" applyFill="1" applyAlignment="1">
      <alignment horizontal="left"/>
    </xf>
    <xf numFmtId="0" fontId="17" fillId="4" borderId="3" xfId="0" applyFont="1" applyFill="1" applyBorder="1" applyAlignment="1">
      <alignment vertical="top" wrapText="1"/>
    </xf>
    <xf numFmtId="0" fontId="17" fillId="0" borderId="0" xfId="0" applyFont="1"/>
    <xf numFmtId="0" fontId="17" fillId="0" borderId="4" xfId="0" applyFont="1" applyBorder="1"/>
    <xf numFmtId="3" fontId="17" fillId="0" borderId="0" xfId="0" applyNumberFormat="1" applyFont="1" applyAlignment="1">
      <alignment horizontal="right" vertical="top"/>
    </xf>
    <xf numFmtId="3" fontId="3" fillId="0" borderId="0" xfId="0" applyNumberFormat="1" applyFont="1"/>
    <xf numFmtId="3" fontId="3" fillId="0" borderId="0" xfId="0" applyNumberFormat="1" applyFont="1" applyAlignment="1">
      <alignment vertical="top"/>
    </xf>
    <xf numFmtId="3" fontId="17" fillId="0" borderId="0" xfId="0" applyNumberFormat="1" applyFont="1" applyAlignment="1">
      <alignment vertical="top"/>
    </xf>
    <xf numFmtId="0" fontId="3" fillId="0" borderId="4" xfId="0" applyFont="1" applyBorder="1"/>
    <xf numFmtId="3" fontId="17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164" fontId="3" fillId="0" borderId="0" xfId="0" applyNumberFormat="1" applyFont="1"/>
    <xf numFmtId="164" fontId="17" fillId="0" borderId="0" xfId="0" applyNumberFormat="1" applyFont="1"/>
    <xf numFmtId="164" fontId="3" fillId="0" borderId="4" xfId="0" applyNumberFormat="1" applyFont="1" applyBorder="1"/>
    <xf numFmtId="43" fontId="3" fillId="0" borderId="0" xfId="0" applyNumberFormat="1" applyFont="1"/>
    <xf numFmtId="3" fontId="17" fillId="0" borderId="4" xfId="0" applyNumberFormat="1" applyFont="1" applyBorder="1"/>
    <xf numFmtId="4" fontId="17" fillId="0" borderId="0" xfId="0" applyNumberFormat="1" applyFont="1"/>
    <xf numFmtId="0" fontId="3" fillId="0" borderId="0" xfId="0" applyFont="1" applyAlignment="1">
      <alignment vertical="top" wrapText="1"/>
    </xf>
    <xf numFmtId="3" fontId="3" fillId="0" borderId="4" xfId="0" applyNumberFormat="1" applyFont="1" applyBorder="1" applyAlignment="1">
      <alignment vertical="top"/>
    </xf>
    <xf numFmtId="3" fontId="17" fillId="0" borderId="0" xfId="0" applyNumberFormat="1" applyFont="1" applyBorder="1"/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right"/>
    </xf>
    <xf numFmtId="0" fontId="19" fillId="3" borderId="0" xfId="0" applyFont="1" applyFill="1"/>
    <xf numFmtId="43" fontId="20" fillId="3" borderId="0" xfId="0" applyNumberFormat="1" applyFont="1" applyFill="1" applyBorder="1"/>
    <xf numFmtId="43" fontId="17" fillId="3" borderId="0" xfId="0" applyNumberFormat="1" applyFont="1" applyFill="1" applyBorder="1"/>
    <xf numFmtId="43" fontId="17" fillId="0" borderId="0" xfId="0" applyNumberFormat="1" applyFont="1" applyFill="1" applyBorder="1"/>
    <xf numFmtId="0" fontId="17" fillId="3" borderId="0" xfId="0" applyFont="1" applyFill="1" applyAlignment="1">
      <alignment horizontal="left"/>
    </xf>
    <xf numFmtId="0" fontId="3" fillId="3" borderId="0" xfId="0" applyFont="1" applyFill="1"/>
    <xf numFmtId="0" fontId="20" fillId="3" borderId="0" xfId="0" applyFont="1" applyFill="1" applyAlignment="1">
      <alignment horizontal="left"/>
    </xf>
    <xf numFmtId="0" fontId="21" fillId="0" borderId="0" xfId="0" applyFont="1"/>
    <xf numFmtId="0" fontId="3" fillId="4" borderId="0" xfId="0" applyFont="1" applyFill="1"/>
    <xf numFmtId="0" fontId="18" fillId="0" borderId="0" xfId="0" applyFont="1"/>
    <xf numFmtId="9" fontId="3" fillId="0" borderId="0" xfId="0" applyNumberFormat="1" applyFont="1"/>
    <xf numFmtId="0" fontId="3" fillId="0" borderId="0" xfId="0" applyFont="1" applyBorder="1"/>
    <xf numFmtId="0" fontId="3" fillId="6" borderId="0" xfId="0" applyFont="1" applyFill="1"/>
    <xf numFmtId="3" fontId="21" fillId="0" borderId="0" xfId="0" applyNumberFormat="1" applyFont="1"/>
    <xf numFmtId="3" fontId="3" fillId="4" borderId="0" xfId="0" applyNumberFormat="1" applyFont="1" applyFill="1"/>
    <xf numFmtId="0" fontId="23" fillId="0" borderId="0" xfId="0" applyFont="1"/>
    <xf numFmtId="0" fontId="5" fillId="3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7" fillId="4" borderId="3" xfId="0" quotePrefix="1" applyFont="1" applyFill="1" applyBorder="1" applyAlignment="1">
      <alignment horizontal="center" vertical="center" wrapText="1"/>
    </xf>
    <xf numFmtId="3" fontId="27" fillId="0" borderId="0" xfId="0" applyNumberFormat="1" applyFont="1"/>
    <xf numFmtId="3" fontId="17" fillId="0" borderId="7" xfId="0" applyNumberFormat="1" applyFont="1" applyBorder="1"/>
    <xf numFmtId="17" fontId="17" fillId="4" borderId="3" xfId="0" quotePrefix="1" applyNumberFormat="1" applyFont="1" applyFill="1" applyBorder="1" applyAlignment="1">
      <alignment horizontal="center" vertical="center" wrapText="1"/>
    </xf>
    <xf numFmtId="0" fontId="17" fillId="0" borderId="7" xfId="0" applyFont="1" applyBorder="1"/>
    <xf numFmtId="9" fontId="17" fillId="0" borderId="7" xfId="1" applyFont="1" applyBorder="1"/>
    <xf numFmtId="3" fontId="17" fillId="0" borderId="7" xfId="0" applyNumberFormat="1" applyFont="1" applyBorder="1" applyAlignment="1">
      <alignment horizontal="right" vertical="top"/>
    </xf>
    <xf numFmtId="164" fontId="17" fillId="0" borderId="7" xfId="0" applyNumberFormat="1" applyFont="1" applyBorder="1"/>
    <xf numFmtId="43" fontId="21" fillId="0" borderId="0" xfId="0" applyNumberFormat="1" applyFont="1"/>
    <xf numFmtId="3" fontId="3" fillId="0" borderId="0" xfId="0" applyNumberFormat="1" applyFont="1" applyBorder="1" applyAlignment="1">
      <alignment vertical="top"/>
    </xf>
    <xf numFmtId="17" fontId="17" fillId="4" borderId="3" xfId="0" quotePrefix="1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9" fontId="17" fillId="0" borderId="0" xfId="1" applyNumberFormat="1" applyFont="1"/>
    <xf numFmtId="9" fontId="17" fillId="0" borderId="0" xfId="0" applyNumberFormat="1" applyFont="1"/>
    <xf numFmtId="9" fontId="17" fillId="0" borderId="0" xfId="1" applyNumberFormat="1" applyFont="1" applyBorder="1"/>
    <xf numFmtId="9" fontId="17" fillId="0" borderId="0" xfId="1" applyFont="1"/>
    <xf numFmtId="0" fontId="3" fillId="0" borderId="0" xfId="0" applyFont="1" applyAlignment="1">
      <alignment horizontal="left" vertical="top"/>
    </xf>
    <xf numFmtId="37" fontId="17" fillId="0" borderId="0" xfId="0" applyNumberFormat="1" applyFont="1"/>
    <xf numFmtId="37" fontId="17" fillId="0" borderId="7" xfId="0" applyNumberFormat="1" applyFont="1" applyBorder="1"/>
    <xf numFmtId="0" fontId="3" fillId="0" borderId="4" xfId="0" applyFont="1" applyBorder="1" applyAlignment="1">
      <alignment horizontal="left" vertical="top"/>
    </xf>
    <xf numFmtId="9" fontId="17" fillId="0" borderId="4" xfId="1" applyFont="1" applyBorder="1"/>
    <xf numFmtId="9" fontId="17" fillId="0" borderId="4" xfId="1" applyNumberFormat="1" applyFont="1" applyBorder="1"/>
    <xf numFmtId="0" fontId="17" fillId="5" borderId="5" xfId="0" applyFont="1" applyFill="1" applyBorder="1" applyAlignment="1">
      <alignment vertical="center" wrapText="1"/>
    </xf>
    <xf numFmtId="3" fontId="3" fillId="0" borderId="0" xfId="0" applyNumberFormat="1" applyFont="1" applyFill="1"/>
    <xf numFmtId="9" fontId="3" fillId="0" borderId="0" xfId="1" applyFont="1"/>
    <xf numFmtId="9" fontId="3" fillId="0" borderId="4" xfId="1" applyFont="1" applyBorder="1"/>
    <xf numFmtId="0" fontId="17" fillId="0" borderId="8" xfId="0" applyFont="1" applyBorder="1"/>
    <xf numFmtId="0" fontId="17" fillId="0" borderId="9" xfId="0" applyFont="1" applyBorder="1"/>
    <xf numFmtId="3" fontId="17" fillId="0" borderId="9" xfId="0" applyNumberFormat="1" applyFont="1" applyBorder="1"/>
    <xf numFmtId="0" fontId="17" fillId="5" borderId="10" xfId="0" applyFont="1" applyFill="1" applyBorder="1"/>
    <xf numFmtId="3" fontId="17" fillId="5" borderId="10" xfId="0" applyNumberFormat="1" applyFont="1" applyFill="1" applyBorder="1"/>
    <xf numFmtId="0" fontId="28" fillId="0" borderId="0" xfId="0" applyFont="1"/>
    <xf numFmtId="3" fontId="3" fillId="0" borderId="9" xfId="0" applyNumberFormat="1" applyFont="1" applyBorder="1"/>
    <xf numFmtId="3" fontId="17" fillId="0" borderId="11" xfId="0" applyNumberFormat="1" applyFont="1" applyBorder="1"/>
    <xf numFmtId="3" fontId="3" fillId="0" borderId="0" xfId="0" applyNumberFormat="1" applyFont="1" applyBorder="1"/>
    <xf numFmtId="3" fontId="3" fillId="0" borderId="11" xfId="0" applyNumberFormat="1" applyFont="1" applyBorder="1"/>
    <xf numFmtId="164" fontId="3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top" wrapText="1"/>
    </xf>
    <xf numFmtId="0" fontId="25" fillId="0" borderId="0" xfId="0" applyFont="1" applyAlignment="1">
      <alignment horizontal="center" wrapText="1"/>
    </xf>
    <xf numFmtId="0" fontId="26" fillId="2" borderId="1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/>
    </xf>
    <xf numFmtId="0" fontId="22" fillId="0" borderId="0" xfId="0" applyFont="1" applyAlignment="1">
      <alignment horizontal="left" vertical="top" wrapText="1"/>
    </xf>
    <xf numFmtId="0" fontId="17" fillId="5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164" fontId="3" fillId="0" borderId="0" xfId="0" applyNumberFormat="1" applyFont="1" applyBorder="1"/>
    <xf numFmtId="9" fontId="3" fillId="0" borderId="0" xfId="1" applyFont="1" applyBorder="1"/>
    <xf numFmtId="0" fontId="17" fillId="4" borderId="5" xfId="0" quotePrefix="1" applyFont="1" applyFill="1" applyBorder="1" applyAlignment="1">
      <alignment horizontal="center" vertical="center" wrapText="1"/>
    </xf>
    <xf numFmtId="0" fontId="17" fillId="3" borderId="0" xfId="0" applyFont="1" applyFill="1"/>
    <xf numFmtId="3" fontId="3" fillId="3" borderId="0" xfId="0" applyNumberFormat="1" applyFont="1" applyFill="1"/>
    <xf numFmtId="0" fontId="17" fillId="3" borderId="7" xfId="0" applyFont="1" applyFill="1" applyBorder="1"/>
    <xf numFmtId="3" fontId="17" fillId="3" borderId="7" xfId="0" applyNumberFormat="1" applyFont="1" applyFill="1" applyBorder="1" applyAlignment="1">
      <alignment horizontal="right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6" Type="http://schemas.openxmlformats.org/officeDocument/2006/relationships/image" Target="../media/image8.jpg"/><Relationship Id="rId5" Type="http://schemas.openxmlformats.org/officeDocument/2006/relationships/image" Target="../media/image7.jpg"/><Relationship Id="rId4" Type="http://schemas.openxmlformats.org/officeDocument/2006/relationships/image" Target="../media/image6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Número</a:t>
            </a:r>
            <a:r>
              <a:rPr lang="es-EC" sz="1400" baseline="0"/>
              <a:t> de cajeros automáticos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0072081763655095E-2"/>
          <c:y val="9.8856927452794632E-2"/>
          <c:w val="0.90814848160720485"/>
          <c:h val="0.578955621808711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2017'!$B$16</c:f>
              <c:strCache>
                <c:ptCount val="1"/>
                <c:pt idx="0">
                  <c:v>Cajeros automáticos en oficina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'Año 2017'!$C$15:$N$15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2017'!$C$16:$N$16</c:f>
              <c:numCache>
                <c:formatCode>#,##0</c:formatCode>
                <c:ptCount val="12"/>
                <c:pt idx="0">
                  <c:v>2261</c:v>
                </c:pt>
                <c:pt idx="1">
                  <c:v>2264</c:v>
                </c:pt>
                <c:pt idx="2">
                  <c:v>2224</c:v>
                </c:pt>
                <c:pt idx="3">
                  <c:v>2245</c:v>
                </c:pt>
                <c:pt idx="4">
                  <c:v>2205</c:v>
                </c:pt>
                <c:pt idx="5">
                  <c:v>2179</c:v>
                </c:pt>
              </c:numCache>
            </c:numRef>
          </c:val>
        </c:ser>
        <c:ser>
          <c:idx val="1"/>
          <c:order val="1"/>
          <c:tx>
            <c:strRef>
              <c:f>'Año 2017'!$B$17</c:f>
              <c:strCache>
                <c:ptCount val="1"/>
                <c:pt idx="0">
                  <c:v>Cajeros automáticos en otro sitio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'Año 2017'!$C$15:$N$15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2017'!$C$17:$N$17</c:f>
              <c:numCache>
                <c:formatCode>#,##0</c:formatCode>
                <c:ptCount val="12"/>
                <c:pt idx="0">
                  <c:v>1773</c:v>
                </c:pt>
                <c:pt idx="1">
                  <c:v>1774</c:v>
                </c:pt>
                <c:pt idx="2">
                  <c:v>1666</c:v>
                </c:pt>
                <c:pt idx="3">
                  <c:v>1795</c:v>
                </c:pt>
                <c:pt idx="4">
                  <c:v>1843</c:v>
                </c:pt>
                <c:pt idx="5">
                  <c:v>1864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88657920"/>
        <c:axId val="88659456"/>
      </c:barChart>
      <c:lineChart>
        <c:grouping val="standard"/>
        <c:varyColors val="0"/>
        <c:ser>
          <c:idx val="2"/>
          <c:order val="2"/>
          <c:tx>
            <c:strRef>
              <c:f>'Año 2017'!$B$18</c:f>
              <c:strCache>
                <c:ptCount val="1"/>
                <c:pt idx="0">
                  <c:v>Total de cajeros automáticos</c:v>
                </c:pt>
              </c:strCache>
            </c:strRef>
          </c:tx>
          <c:dLbls>
            <c:dLbl>
              <c:idx val="0"/>
              <c:layout>
                <c:manualLayout>
                  <c:x val="-3.5273270637640748E-2"/>
                  <c:y val="-3.5486418202129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0672409250122389E-2"/>
                  <c:y val="-4.25837018425554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004306937591791E-2"/>
                  <c:y val="-4.2583701842555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60516832511015E-2"/>
                  <c:y val="-3.54864182021295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0672409250122389E-2"/>
                  <c:y val="-3.54864182021295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4537927400097911E-2"/>
                  <c:y val="-3.5486418202129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3734260715608227E-2"/>
                  <c:y val="-3.21756571307927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7600758767315825E-2"/>
                  <c:y val="-3.93258031598578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7600758767315825E-2"/>
                  <c:y val="-2.86005841162602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6067383280242721E-2"/>
                  <c:y val="-2.14504380871951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'Año 2017'!$C$15:$N$15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2017'!$C$18:$N$18</c:f>
              <c:numCache>
                <c:formatCode>#,##0</c:formatCode>
                <c:ptCount val="12"/>
                <c:pt idx="0">
                  <c:v>4034</c:v>
                </c:pt>
                <c:pt idx="1">
                  <c:v>4038</c:v>
                </c:pt>
                <c:pt idx="2">
                  <c:v>3890</c:v>
                </c:pt>
                <c:pt idx="3">
                  <c:v>4040</c:v>
                </c:pt>
                <c:pt idx="4">
                  <c:v>4048</c:v>
                </c:pt>
                <c:pt idx="5">
                  <c:v>4043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657920"/>
        <c:axId val="88659456"/>
      </c:lineChart>
      <c:catAx>
        <c:axId val="8865792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88659456"/>
        <c:crosses val="autoZero"/>
        <c:auto val="1"/>
        <c:lblAlgn val="ctr"/>
        <c:lblOffset val="100"/>
        <c:noMultiLvlLbl val="0"/>
      </c:catAx>
      <c:valAx>
        <c:axId val="88659456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8865792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2017'!$B$139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2017'!$C$138:$N$138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2017'!$C$139:$N$139</c:f>
              <c:numCache>
                <c:formatCode>#,##0</c:formatCode>
                <c:ptCount val="12"/>
                <c:pt idx="0">
                  <c:v>1100</c:v>
                </c:pt>
                <c:pt idx="1">
                  <c:v>1102</c:v>
                </c:pt>
                <c:pt idx="2">
                  <c:v>1103</c:v>
                </c:pt>
                <c:pt idx="3">
                  <c:v>1112</c:v>
                </c:pt>
                <c:pt idx="4">
                  <c:v>1112</c:v>
                </c:pt>
                <c:pt idx="5">
                  <c:v>1113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2017'!$B$140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2017'!$C$138:$N$138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2017'!$C$140:$N$140</c:f>
              <c:numCache>
                <c:formatCode>#,##0</c:formatCode>
                <c:ptCount val="12"/>
                <c:pt idx="0">
                  <c:v>865</c:v>
                </c:pt>
                <c:pt idx="1">
                  <c:v>866</c:v>
                </c:pt>
                <c:pt idx="2">
                  <c:v>752</c:v>
                </c:pt>
                <c:pt idx="3">
                  <c:v>867</c:v>
                </c:pt>
                <c:pt idx="4">
                  <c:v>870</c:v>
                </c:pt>
                <c:pt idx="5">
                  <c:v>870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2017'!$B$141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2017'!$C$138:$N$138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2017'!$C$141:$N$141</c:f>
              <c:numCache>
                <c:formatCode>#,##0</c:formatCode>
                <c:ptCount val="12"/>
                <c:pt idx="0">
                  <c:v>586</c:v>
                </c:pt>
                <c:pt idx="1">
                  <c:v>587</c:v>
                </c:pt>
                <c:pt idx="2">
                  <c:v>592</c:v>
                </c:pt>
                <c:pt idx="3">
                  <c:v>607</c:v>
                </c:pt>
                <c:pt idx="4">
                  <c:v>614</c:v>
                </c:pt>
                <c:pt idx="5">
                  <c:v>620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'Año 2017'!$B$142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2017'!$C$138:$N$138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2017'!$C$142:$N$142</c:f>
              <c:numCache>
                <c:formatCode>#,##0</c:formatCode>
                <c:ptCount val="12"/>
                <c:pt idx="0">
                  <c:v>394</c:v>
                </c:pt>
                <c:pt idx="1">
                  <c:v>392</c:v>
                </c:pt>
                <c:pt idx="2">
                  <c:v>391</c:v>
                </c:pt>
                <c:pt idx="3">
                  <c:v>399</c:v>
                </c:pt>
                <c:pt idx="4">
                  <c:v>395</c:v>
                </c:pt>
                <c:pt idx="5">
                  <c:v>395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2017'!$B$143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'Año 2017'!$C$138:$N$138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2017'!$C$143:$N$143</c:f>
              <c:numCache>
                <c:formatCode>#,##0</c:formatCode>
                <c:ptCount val="12"/>
                <c:pt idx="0">
                  <c:v>305</c:v>
                </c:pt>
                <c:pt idx="1">
                  <c:v>304</c:v>
                </c:pt>
                <c:pt idx="2">
                  <c:v>307</c:v>
                </c:pt>
                <c:pt idx="3">
                  <c:v>312</c:v>
                </c:pt>
                <c:pt idx="4">
                  <c:v>313</c:v>
                </c:pt>
                <c:pt idx="5">
                  <c:v>315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2017'!$B$144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2017'!$C$138:$N$138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2017'!$C$144:$N$144</c:f>
              <c:numCache>
                <c:formatCode>#,##0</c:formatCode>
                <c:ptCount val="12"/>
                <c:pt idx="0">
                  <c:v>299</c:v>
                </c:pt>
                <c:pt idx="1">
                  <c:v>301</c:v>
                </c:pt>
                <c:pt idx="2">
                  <c:v>297</c:v>
                </c:pt>
                <c:pt idx="3">
                  <c:v>295</c:v>
                </c:pt>
                <c:pt idx="4">
                  <c:v>295</c:v>
                </c:pt>
                <c:pt idx="5">
                  <c:v>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46720"/>
        <c:axId val="111252608"/>
      </c:lineChart>
      <c:catAx>
        <c:axId val="11124672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1252608"/>
        <c:crosses val="autoZero"/>
        <c:auto val="1"/>
        <c:lblAlgn val="ctr"/>
        <c:lblOffset val="100"/>
        <c:noMultiLvlLbl val="0"/>
      </c:catAx>
      <c:valAx>
        <c:axId val="111252608"/>
        <c:scaling>
          <c:orientation val="minMax"/>
          <c:min val="2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_);_(@_)" sourceLinked="0"/>
        <c:majorTickMark val="none"/>
        <c:minorTickMark val="none"/>
        <c:tickLblPos val="nextTo"/>
        <c:crossAx val="1112467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2044334633147376"/>
          <c:y val="0.19054502108787388"/>
          <c:w val="0.17035022487487653"/>
          <c:h val="0.3850186960334008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oficina por provincia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2017'!$B$234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'Año 2017'!$C$233:$N$233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2017'!$C$234:$N$234</c:f>
              <c:numCache>
                <c:formatCode>#,##0</c:formatCode>
                <c:ptCount val="12"/>
                <c:pt idx="0">
                  <c:v>673</c:v>
                </c:pt>
                <c:pt idx="1">
                  <c:v>670</c:v>
                </c:pt>
                <c:pt idx="2">
                  <c:v>669</c:v>
                </c:pt>
                <c:pt idx="3">
                  <c:v>673</c:v>
                </c:pt>
                <c:pt idx="4">
                  <c:v>647</c:v>
                </c:pt>
                <c:pt idx="5">
                  <c:v>641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2017'!$B$235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'Año 2017'!$C$233:$N$233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2017'!$C$235:$N$235</c:f>
              <c:numCache>
                <c:formatCode>#,##0</c:formatCode>
                <c:ptCount val="12"/>
                <c:pt idx="0">
                  <c:v>558</c:v>
                </c:pt>
                <c:pt idx="1">
                  <c:v>559</c:v>
                </c:pt>
                <c:pt idx="2">
                  <c:v>556</c:v>
                </c:pt>
                <c:pt idx="3">
                  <c:v>562</c:v>
                </c:pt>
                <c:pt idx="4">
                  <c:v>560</c:v>
                </c:pt>
                <c:pt idx="5">
                  <c:v>551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2017'!$B$236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2017'!$C$233:$N$233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2017'!$C$236:$N$236</c:f>
              <c:numCache>
                <c:formatCode>#,##0</c:formatCode>
                <c:ptCount val="12"/>
                <c:pt idx="0">
                  <c:v>141</c:v>
                </c:pt>
                <c:pt idx="1">
                  <c:v>143</c:v>
                </c:pt>
                <c:pt idx="2">
                  <c:v>143</c:v>
                </c:pt>
                <c:pt idx="3">
                  <c:v>145</c:v>
                </c:pt>
                <c:pt idx="4">
                  <c:v>140</c:v>
                </c:pt>
                <c:pt idx="5">
                  <c:v>137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2017'!$B$237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'Año 2017'!$C$233:$N$233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2017'!$C$237:$N$237</c:f>
              <c:numCache>
                <c:formatCode>#,##0</c:formatCode>
                <c:ptCount val="12"/>
                <c:pt idx="0">
                  <c:v>107</c:v>
                </c:pt>
                <c:pt idx="1">
                  <c:v>108</c:v>
                </c:pt>
                <c:pt idx="2">
                  <c:v>100</c:v>
                </c:pt>
                <c:pt idx="3">
                  <c:v>108</c:v>
                </c:pt>
                <c:pt idx="4">
                  <c:v>110</c:v>
                </c:pt>
                <c:pt idx="5">
                  <c:v>110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2017'!$B$238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'Año 2017'!$C$233:$N$233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2017'!$C$238:$N$238</c:f>
              <c:numCache>
                <c:formatCode>#,##0</c:formatCode>
                <c:ptCount val="12"/>
                <c:pt idx="0">
                  <c:v>94</c:v>
                </c:pt>
                <c:pt idx="1">
                  <c:v>94</c:v>
                </c:pt>
                <c:pt idx="2">
                  <c:v>87</c:v>
                </c:pt>
                <c:pt idx="3">
                  <c:v>87</c:v>
                </c:pt>
                <c:pt idx="4">
                  <c:v>85</c:v>
                </c:pt>
                <c:pt idx="5">
                  <c:v>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94176"/>
        <c:axId val="110995712"/>
      </c:lineChart>
      <c:catAx>
        <c:axId val="11099417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0995712"/>
        <c:crosses val="autoZero"/>
        <c:auto val="1"/>
        <c:lblAlgn val="ctr"/>
        <c:lblOffset val="100"/>
        <c:noMultiLvlLbl val="0"/>
      </c:catAx>
      <c:valAx>
        <c:axId val="11099571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11099417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8527219072530816"/>
          <c:y val="0.1863771030883378"/>
          <c:w val="0.10552138048104194"/>
          <c:h val="0.318027587234526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otros sitios por provincia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2017'!$B$286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'Año 2017'!$C$285:$N$285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2017'!$C$286:$N$286</c:f>
              <c:numCache>
                <c:formatCode>#,##0</c:formatCode>
                <c:ptCount val="12"/>
                <c:pt idx="0">
                  <c:v>665</c:v>
                </c:pt>
                <c:pt idx="1">
                  <c:v>670</c:v>
                </c:pt>
                <c:pt idx="2">
                  <c:v>627</c:v>
                </c:pt>
                <c:pt idx="3">
                  <c:v>676</c:v>
                </c:pt>
                <c:pt idx="4">
                  <c:v>678</c:v>
                </c:pt>
                <c:pt idx="5">
                  <c:v>689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2017'!$B$287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'Año 2017'!$C$285:$N$285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2017'!$C$287:$N$287</c:f>
              <c:numCache>
                <c:formatCode>#,##0</c:formatCode>
                <c:ptCount val="12"/>
                <c:pt idx="0">
                  <c:v>587</c:v>
                </c:pt>
                <c:pt idx="1">
                  <c:v>586</c:v>
                </c:pt>
                <c:pt idx="2">
                  <c:v>566</c:v>
                </c:pt>
                <c:pt idx="3">
                  <c:v>593</c:v>
                </c:pt>
                <c:pt idx="4">
                  <c:v>622</c:v>
                </c:pt>
                <c:pt idx="5">
                  <c:v>628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2017'!$B$288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'Año 2017'!$C$285:$N$285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2017'!$C$288:$N$288</c:f>
              <c:numCache>
                <c:formatCode>#,##0</c:formatCode>
                <c:ptCount val="12"/>
                <c:pt idx="0">
                  <c:v>91</c:v>
                </c:pt>
                <c:pt idx="1">
                  <c:v>90</c:v>
                </c:pt>
                <c:pt idx="2">
                  <c:v>86</c:v>
                </c:pt>
                <c:pt idx="3">
                  <c:v>93</c:v>
                </c:pt>
                <c:pt idx="4">
                  <c:v>96</c:v>
                </c:pt>
                <c:pt idx="5">
                  <c:v>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2017'!$B$289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2017'!$C$285:$N$285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2017'!$C$289:$N$289</c:f>
              <c:numCache>
                <c:formatCode>#,##0</c:formatCode>
                <c:ptCount val="12"/>
                <c:pt idx="0">
                  <c:v>58</c:v>
                </c:pt>
                <c:pt idx="1">
                  <c:v>58</c:v>
                </c:pt>
                <c:pt idx="2">
                  <c:v>54</c:v>
                </c:pt>
                <c:pt idx="3">
                  <c:v>58</c:v>
                </c:pt>
                <c:pt idx="4">
                  <c:v>63</c:v>
                </c:pt>
                <c:pt idx="5">
                  <c:v>63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2017'!$B$290</c:f>
              <c:strCache>
                <c:ptCount val="1"/>
                <c:pt idx="0">
                  <c:v>Loja</c:v>
                </c:pt>
              </c:strCache>
            </c:strRef>
          </c:tx>
          <c:cat>
            <c:strRef>
              <c:f>'Año 2017'!$C$285:$N$285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2017'!$C$290:$N$290</c:f>
              <c:numCache>
                <c:formatCode>#,##0</c:formatCode>
                <c:ptCount val="12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43</c:v>
                </c:pt>
                <c:pt idx="4">
                  <c:v>43</c:v>
                </c:pt>
                <c:pt idx="5">
                  <c:v>43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2017'!$B$291</c:f>
              <c:strCache>
                <c:ptCount val="1"/>
                <c:pt idx="0">
                  <c:v>Los Ríos</c:v>
                </c:pt>
              </c:strCache>
            </c:strRef>
          </c:tx>
          <c:cat>
            <c:strRef>
              <c:f>'Año 2017'!$C$285:$N$285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2017'!$C$291:$N$291</c:f>
              <c:numCache>
                <c:formatCode>#,##0</c:formatCode>
                <c:ptCount val="12"/>
                <c:pt idx="0">
                  <c:v>43</c:v>
                </c:pt>
                <c:pt idx="1">
                  <c:v>44</c:v>
                </c:pt>
                <c:pt idx="2">
                  <c:v>36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028864"/>
        <c:axId val="111038848"/>
      </c:lineChart>
      <c:catAx>
        <c:axId val="11102886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1038848"/>
        <c:crosses val="autoZero"/>
        <c:auto val="1"/>
        <c:lblAlgn val="ctr"/>
        <c:lblOffset val="100"/>
        <c:noMultiLvlLbl val="0"/>
      </c:catAx>
      <c:valAx>
        <c:axId val="1110388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11102886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por provincia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2017'!$B$338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'Año 2017'!$C$337:$N$337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2017'!$C$338:$N$338</c:f>
              <c:numCache>
                <c:formatCode>#,##0</c:formatCode>
                <c:ptCount val="12"/>
                <c:pt idx="0">
                  <c:v>1260</c:v>
                </c:pt>
                <c:pt idx="1">
                  <c:v>1256</c:v>
                </c:pt>
                <c:pt idx="2">
                  <c:v>1235</c:v>
                </c:pt>
                <c:pt idx="3">
                  <c:v>1266</c:v>
                </c:pt>
                <c:pt idx="4">
                  <c:v>1269</c:v>
                </c:pt>
                <c:pt idx="5">
                  <c:v>1269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2017'!$B$339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'Año 2017'!$C$337:$N$337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2017'!$C$339:$N$339</c:f>
              <c:numCache>
                <c:formatCode>#,##0</c:formatCode>
                <c:ptCount val="12"/>
                <c:pt idx="0">
                  <c:v>1223</c:v>
                </c:pt>
                <c:pt idx="1">
                  <c:v>1229</c:v>
                </c:pt>
                <c:pt idx="2">
                  <c:v>1183</c:v>
                </c:pt>
                <c:pt idx="3">
                  <c:v>1238</c:v>
                </c:pt>
                <c:pt idx="4">
                  <c:v>1238</c:v>
                </c:pt>
                <c:pt idx="5">
                  <c:v>1240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2017'!$B$340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2017'!$C$337:$N$337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2017'!$C$340:$N$340</c:f>
              <c:numCache>
                <c:formatCode>#,##0</c:formatCode>
                <c:ptCount val="12"/>
                <c:pt idx="0">
                  <c:v>199</c:v>
                </c:pt>
                <c:pt idx="1">
                  <c:v>201</c:v>
                </c:pt>
                <c:pt idx="2">
                  <c:v>197</c:v>
                </c:pt>
                <c:pt idx="3">
                  <c:v>203</c:v>
                </c:pt>
                <c:pt idx="4">
                  <c:v>203</c:v>
                </c:pt>
                <c:pt idx="5">
                  <c:v>200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2017'!$B$341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'Año 2017'!$C$337:$N$337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2017'!$C$341:$N$341</c:f>
              <c:numCache>
                <c:formatCode>#,##0</c:formatCode>
                <c:ptCount val="12"/>
                <c:pt idx="0">
                  <c:v>198</c:v>
                </c:pt>
                <c:pt idx="1">
                  <c:v>198</c:v>
                </c:pt>
                <c:pt idx="2">
                  <c:v>186</c:v>
                </c:pt>
                <c:pt idx="3">
                  <c:v>201</c:v>
                </c:pt>
                <c:pt idx="4">
                  <c:v>206</c:v>
                </c:pt>
                <c:pt idx="5">
                  <c:v>208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'Año 2017'!$B$342</c:f>
              <c:strCache>
                <c:ptCount val="1"/>
                <c:pt idx="0">
                  <c:v>Los Ríos</c:v>
                </c:pt>
              </c:strCache>
            </c:strRef>
          </c:tx>
          <c:cat>
            <c:strRef>
              <c:f>'Año 2017'!$C$337:$N$337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2017'!$C$342:$N$342</c:f>
              <c:numCache>
                <c:formatCode>#,##0</c:formatCode>
                <c:ptCount val="12"/>
                <c:pt idx="0">
                  <c:v>127</c:v>
                </c:pt>
                <c:pt idx="1">
                  <c:v>127</c:v>
                </c:pt>
                <c:pt idx="2">
                  <c:v>121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'Año 2017'!$B$343</c:f>
              <c:strCache>
                <c:ptCount val="1"/>
                <c:pt idx="0">
                  <c:v>Tungurahua</c:v>
                </c:pt>
              </c:strCache>
            </c:strRef>
          </c:tx>
          <c:cat>
            <c:strRef>
              <c:f>'Año 2017'!$C$337:$N$337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2017'!$C$343:$N$343</c:f>
              <c:numCache>
                <c:formatCode>#,##0</c:formatCode>
                <c:ptCount val="12"/>
                <c:pt idx="0">
                  <c:v>132</c:v>
                </c:pt>
                <c:pt idx="1">
                  <c:v>131</c:v>
                </c:pt>
                <c:pt idx="2">
                  <c:v>118</c:v>
                </c:pt>
                <c:pt idx="3">
                  <c:v>122</c:v>
                </c:pt>
                <c:pt idx="4">
                  <c:v>123</c:v>
                </c:pt>
                <c:pt idx="5">
                  <c:v>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088768"/>
        <c:axId val="111090304"/>
      </c:lineChart>
      <c:catAx>
        <c:axId val="11108876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1090304"/>
        <c:crosses val="autoZero"/>
        <c:auto val="1"/>
        <c:lblAlgn val="ctr"/>
        <c:lblOffset val="100"/>
        <c:noMultiLvlLbl val="0"/>
      </c:catAx>
      <c:valAx>
        <c:axId val="111090304"/>
        <c:scaling>
          <c:orientation val="minMax"/>
          <c:min val="5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crossAx val="11108876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7123226599571679"/>
          <c:y val="0.19236444444444442"/>
          <c:w val="0.12109571000957493"/>
          <c:h val="0.382755000000000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%</a:t>
            </a:r>
            <a:r>
              <a:rPr lang="en-US" sz="1400" baseline="0"/>
              <a:t> ATM por entidad</a:t>
            </a:r>
            <a:endParaRPr lang="en-US" sz="14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2017'!$O$138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6.0807004830917874E-2"/>
                  <c:y val="4.57673718764549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8886594202898553E-2"/>
                  <c:y val="-0.121163112670915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1164251207729471E-2"/>
                  <c:y val="-1.4651114826173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2357125603864734E-2"/>
                  <c:y val="-1.66641235070115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4.3142391304347827E-2"/>
                  <c:y val="-2.26455791221683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2017'!$B$139:$B$153</c:f>
              <c:strCache>
                <c:ptCount val="15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Produbanco Grupo Promerica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Procredit</c:v>
                </c:pt>
                <c:pt idx="8">
                  <c:v>Banco de Loja</c:v>
                </c:pt>
                <c:pt idx="9">
                  <c:v>Banco de Machala</c:v>
                </c:pt>
                <c:pt idx="10">
                  <c:v>Banco Solidario</c:v>
                </c:pt>
                <c:pt idx="11">
                  <c:v>Banco General Rumiñahui</c:v>
                </c:pt>
                <c:pt idx="12">
                  <c:v>Banco Codesarrollo</c:v>
                </c:pt>
                <c:pt idx="13">
                  <c:v>Banco Delbank</c:v>
                </c:pt>
                <c:pt idx="14">
                  <c:v>Banco Comercial de Manabí</c:v>
                </c:pt>
              </c:strCache>
            </c:strRef>
          </c:cat>
          <c:val>
            <c:numRef>
              <c:f>'Año 2017'!$O$139:$O$153</c:f>
              <c:numCache>
                <c:formatCode>#,##0_);\(#,##0\)</c:formatCode>
                <c:ptCount val="15"/>
                <c:pt idx="0">
                  <c:v>1107</c:v>
                </c:pt>
                <c:pt idx="1">
                  <c:v>848</c:v>
                </c:pt>
                <c:pt idx="2">
                  <c:v>601</c:v>
                </c:pt>
                <c:pt idx="3">
                  <c:v>394</c:v>
                </c:pt>
                <c:pt idx="4">
                  <c:v>309</c:v>
                </c:pt>
                <c:pt idx="5">
                  <c:v>298</c:v>
                </c:pt>
                <c:pt idx="6">
                  <c:v>173</c:v>
                </c:pt>
                <c:pt idx="7">
                  <c:v>78</c:v>
                </c:pt>
                <c:pt idx="8">
                  <c:v>52</c:v>
                </c:pt>
                <c:pt idx="9">
                  <c:v>50</c:v>
                </c:pt>
                <c:pt idx="10">
                  <c:v>44</c:v>
                </c:pt>
                <c:pt idx="11">
                  <c:v>39</c:v>
                </c:pt>
                <c:pt idx="12">
                  <c:v>10</c:v>
                </c:pt>
                <c:pt idx="13">
                  <c:v>5</c:v>
                </c:pt>
                <c:pt idx="14">
                  <c:v>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</a:t>
            </a:r>
            <a:r>
              <a:rPr lang="en-US" baseline="0"/>
              <a:t> ATM por ubicación</a:t>
            </a:r>
            <a:endParaRPr lang="en-US"/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2017'!$O$15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9.4499456521739134E-2"/>
                  <c:y val="-0.154747222222222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1348574879227054"/>
                  <c:y val="-6.910555555555555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2017'!$B$16:$B$17</c:f>
              <c:strCache>
                <c:ptCount val="2"/>
                <c:pt idx="0">
                  <c:v>Cajeros automáticos en oficina</c:v>
                </c:pt>
                <c:pt idx="1">
                  <c:v>Cajeros automáticos en otro sitio</c:v>
                </c:pt>
              </c:strCache>
            </c:strRef>
          </c:cat>
          <c:val>
            <c:numRef>
              <c:f>'Año 2017'!$O$16:$O$17</c:f>
              <c:numCache>
                <c:formatCode>General</c:formatCode>
                <c:ptCount val="2"/>
                <c:pt idx="0">
                  <c:v>2229</c:v>
                </c:pt>
                <c:pt idx="1">
                  <c:v>1785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340813885713612"/>
          <c:y val="0.11997361756044429"/>
          <c:w val="0.68468995292800194"/>
          <c:h val="0.43518199700441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2017'!$C$182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'Año 2017'!$B$183:$B$197</c:f>
              <c:strCache>
                <c:ptCount val="15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Produbanco Grupo Promerica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Procredit</c:v>
                </c:pt>
                <c:pt idx="8">
                  <c:v>Banco de Loja</c:v>
                </c:pt>
                <c:pt idx="9">
                  <c:v>Banco de Machala</c:v>
                </c:pt>
                <c:pt idx="10">
                  <c:v>Banco Solidario</c:v>
                </c:pt>
                <c:pt idx="11">
                  <c:v>Banco General Rumiñahui</c:v>
                </c:pt>
                <c:pt idx="12">
                  <c:v>Banco Codesarrollo</c:v>
                </c:pt>
                <c:pt idx="13">
                  <c:v>Banco Delbank</c:v>
                </c:pt>
                <c:pt idx="14">
                  <c:v>Banco Comercial de Manabí</c:v>
                </c:pt>
              </c:strCache>
            </c:strRef>
          </c:cat>
          <c:val>
            <c:numRef>
              <c:f>'Año 2017'!$C$183:$C$197</c:f>
              <c:numCache>
                <c:formatCode>_(* #,##0_);_(* \(#,##0\);_(* "-"??_);_(@_)</c:formatCode>
                <c:ptCount val="15"/>
                <c:pt idx="0">
                  <c:v>760</c:v>
                </c:pt>
                <c:pt idx="1">
                  <c:v>360</c:v>
                </c:pt>
                <c:pt idx="2">
                  <c:v>210</c:v>
                </c:pt>
                <c:pt idx="3">
                  <c:v>148</c:v>
                </c:pt>
                <c:pt idx="4">
                  <c:v>237</c:v>
                </c:pt>
                <c:pt idx="5">
                  <c:v>119</c:v>
                </c:pt>
                <c:pt idx="6">
                  <c:v>158</c:v>
                </c:pt>
                <c:pt idx="7">
                  <c:v>78</c:v>
                </c:pt>
                <c:pt idx="8">
                  <c:v>29</c:v>
                </c:pt>
                <c:pt idx="9">
                  <c:v>46</c:v>
                </c:pt>
                <c:pt idx="10">
                  <c:v>44</c:v>
                </c:pt>
                <c:pt idx="11">
                  <c:v>18</c:v>
                </c:pt>
                <c:pt idx="12">
                  <c:v>10</c:v>
                </c:pt>
                <c:pt idx="13">
                  <c:v>5</c:v>
                </c:pt>
                <c:pt idx="14">
                  <c:v>4</c:v>
                </c:pt>
              </c:numCache>
            </c:numRef>
          </c:val>
        </c:ser>
        <c:ser>
          <c:idx val="1"/>
          <c:order val="1"/>
          <c:tx>
            <c:strRef>
              <c:f>'Año 2017'!$D$182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'Año 2017'!$B$183:$B$197</c:f>
              <c:strCache>
                <c:ptCount val="15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Produbanco Grupo Promerica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Procredit</c:v>
                </c:pt>
                <c:pt idx="8">
                  <c:v>Banco de Loja</c:v>
                </c:pt>
                <c:pt idx="9">
                  <c:v>Banco de Machala</c:v>
                </c:pt>
                <c:pt idx="10">
                  <c:v>Banco Solidario</c:v>
                </c:pt>
                <c:pt idx="11">
                  <c:v>Banco General Rumiñahui</c:v>
                </c:pt>
                <c:pt idx="12">
                  <c:v>Banco Codesarrollo</c:v>
                </c:pt>
                <c:pt idx="13">
                  <c:v>Banco Delbank</c:v>
                </c:pt>
                <c:pt idx="14">
                  <c:v>Banco Comercial de Manabí</c:v>
                </c:pt>
              </c:strCache>
            </c:strRef>
          </c:cat>
          <c:val>
            <c:numRef>
              <c:f>'Año 2017'!$D$183:$D$197</c:f>
              <c:numCache>
                <c:formatCode>_(* #,##0_);_(* \(#,##0\);_(* "-"??_);_(@_)</c:formatCode>
                <c:ptCount val="15"/>
                <c:pt idx="0">
                  <c:v>346</c:v>
                </c:pt>
                <c:pt idx="1">
                  <c:v>487</c:v>
                </c:pt>
                <c:pt idx="2">
                  <c:v>390</c:v>
                </c:pt>
                <c:pt idx="3">
                  <c:v>246</c:v>
                </c:pt>
                <c:pt idx="4">
                  <c:v>72</c:v>
                </c:pt>
                <c:pt idx="5">
                  <c:v>179</c:v>
                </c:pt>
                <c:pt idx="6">
                  <c:v>15</c:v>
                </c:pt>
                <c:pt idx="7">
                  <c:v>0</c:v>
                </c:pt>
                <c:pt idx="8">
                  <c:v>23</c:v>
                </c:pt>
                <c:pt idx="9">
                  <c:v>4</c:v>
                </c:pt>
                <c:pt idx="10">
                  <c:v>0</c:v>
                </c:pt>
                <c:pt idx="11">
                  <c:v>21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452928"/>
        <c:axId val="111454464"/>
      </c:barChart>
      <c:catAx>
        <c:axId val="1114529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1454464"/>
        <c:crosses val="autoZero"/>
        <c:auto val="1"/>
        <c:lblAlgn val="ctr"/>
        <c:lblOffset val="100"/>
        <c:noMultiLvlLbl val="0"/>
      </c:catAx>
      <c:valAx>
        <c:axId val="111454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114529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035778351469856"/>
          <c:y val="0.26048226900060584"/>
          <c:w val="0.17750056645099568"/>
          <c:h val="0.127232389569241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%</a:t>
            </a:r>
            <a:r>
              <a:rPr lang="en-US" sz="1400" baseline="0"/>
              <a:t> ATM por provincia</a:t>
            </a:r>
            <a:endParaRPr lang="en-US" sz="14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2017'!$O$337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1.2629468599033817E-2"/>
                  <c:y val="-4.22941666666666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169504830917874E-2"/>
                  <c:y val="-2.92966666666666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7741183574879225E-2"/>
                  <c:y val="5.59258333333333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4875181159420288E-2"/>
                  <c:y val="4.6955555555555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8233514492753625E-2"/>
                  <c:y val="4.86766666666666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4980374396135261E-2"/>
                  <c:y val="5.31980555555555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4656092995169082"/>
                  <c:y val="6.05124999999999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3629830917874396E-2"/>
                  <c:y val="2.97847222222222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8.9963768115942033E-2"/>
                  <c:y val="-2.11405555555555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2.1045893719806762E-2"/>
                  <c:y val="-6.65425000000000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2017'!$B$338:$B$361</c:f>
              <c:strCache>
                <c:ptCount val="24"/>
                <c:pt idx="0">
                  <c:v>Pichincha</c:v>
                </c:pt>
                <c:pt idx="1">
                  <c:v>Guayas</c:v>
                </c:pt>
                <c:pt idx="2">
                  <c:v>Azuay</c:v>
                </c:pt>
                <c:pt idx="3">
                  <c:v>Manabí</c:v>
                </c:pt>
                <c:pt idx="4">
                  <c:v>Los Ríos</c:v>
                </c:pt>
                <c:pt idx="5">
                  <c:v>Tungurahua</c:v>
                </c:pt>
                <c:pt idx="6">
                  <c:v>El Oro</c:v>
                </c:pt>
                <c:pt idx="7">
                  <c:v>Santo Domingo de los Tsachilas</c:v>
                </c:pt>
                <c:pt idx="8">
                  <c:v>Imbabura</c:v>
                </c:pt>
                <c:pt idx="9">
                  <c:v>Loja</c:v>
                </c:pt>
                <c:pt idx="10">
                  <c:v>Chimborazo</c:v>
                </c:pt>
                <c:pt idx="11">
                  <c:v>Esmeraldas</c:v>
                </c:pt>
                <c:pt idx="12">
                  <c:v>Santa Elena</c:v>
                </c:pt>
                <c:pt idx="13">
                  <c:v>Cotopaxi</c:v>
                </c:pt>
                <c:pt idx="14">
                  <c:v>Sucumbíos</c:v>
                </c:pt>
                <c:pt idx="15">
                  <c:v>Cañar</c:v>
                </c:pt>
                <c:pt idx="16">
                  <c:v>Orellana</c:v>
                </c:pt>
                <c:pt idx="17">
                  <c:v>Pastaza</c:v>
                </c:pt>
                <c:pt idx="18">
                  <c:v>Carchi</c:v>
                </c:pt>
                <c:pt idx="19">
                  <c:v>Napo</c:v>
                </c:pt>
                <c:pt idx="20">
                  <c:v>Galapagos</c:v>
                </c:pt>
                <c:pt idx="21">
                  <c:v>Bolívar</c:v>
                </c:pt>
                <c:pt idx="22">
                  <c:v>Zamora</c:v>
                </c:pt>
                <c:pt idx="23">
                  <c:v>Morona</c:v>
                </c:pt>
              </c:strCache>
            </c:strRef>
          </c:cat>
          <c:val>
            <c:numRef>
              <c:f>'Año 2017'!$O$338:$O$361</c:f>
              <c:numCache>
                <c:formatCode>#,##0</c:formatCode>
                <c:ptCount val="24"/>
                <c:pt idx="0">
                  <c:v>1259.1666666666667</c:v>
                </c:pt>
                <c:pt idx="1">
                  <c:v>1225.1666666666667</c:v>
                </c:pt>
                <c:pt idx="2">
                  <c:v>200.5</c:v>
                </c:pt>
                <c:pt idx="3">
                  <c:v>199.5</c:v>
                </c:pt>
                <c:pt idx="4">
                  <c:v>126</c:v>
                </c:pt>
                <c:pt idx="5">
                  <c:v>124</c:v>
                </c:pt>
                <c:pt idx="6">
                  <c:v>116</c:v>
                </c:pt>
                <c:pt idx="7">
                  <c:v>109.66666666666667</c:v>
                </c:pt>
                <c:pt idx="8">
                  <c:v>94.166666666666671</c:v>
                </c:pt>
                <c:pt idx="9">
                  <c:v>85.5</c:v>
                </c:pt>
                <c:pt idx="10">
                  <c:v>74.166666666666671</c:v>
                </c:pt>
                <c:pt idx="11">
                  <c:v>74</c:v>
                </c:pt>
                <c:pt idx="12">
                  <c:v>73.166666666666671</c:v>
                </c:pt>
                <c:pt idx="13">
                  <c:v>56.5</c:v>
                </c:pt>
                <c:pt idx="14">
                  <c:v>37</c:v>
                </c:pt>
                <c:pt idx="15">
                  <c:v>36.333333333333336</c:v>
                </c:pt>
                <c:pt idx="16">
                  <c:v>34.666666666666664</c:v>
                </c:pt>
                <c:pt idx="17">
                  <c:v>18.333333333333332</c:v>
                </c:pt>
                <c:pt idx="18">
                  <c:v>14</c:v>
                </c:pt>
                <c:pt idx="19">
                  <c:v>13.333333333333334</c:v>
                </c:pt>
                <c:pt idx="20">
                  <c:v>13</c:v>
                </c:pt>
                <c:pt idx="21">
                  <c:v>12.333333333333334</c:v>
                </c:pt>
                <c:pt idx="22">
                  <c:v>11</c:v>
                </c:pt>
                <c:pt idx="23">
                  <c:v>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provincia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660427349543345"/>
          <c:y val="0.10347470742767499"/>
          <c:w val="0.63867368041291517"/>
          <c:h val="0.414747355765457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2017'!$C$388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'Año 2017'!$B$389:$B$412</c:f>
              <c:strCache>
                <c:ptCount val="24"/>
                <c:pt idx="0">
                  <c:v>Pichincha</c:v>
                </c:pt>
                <c:pt idx="1">
                  <c:v>Guayas</c:v>
                </c:pt>
                <c:pt idx="2">
                  <c:v>Azuay</c:v>
                </c:pt>
                <c:pt idx="3">
                  <c:v>Manabí</c:v>
                </c:pt>
                <c:pt idx="4">
                  <c:v>Tungurahua</c:v>
                </c:pt>
                <c:pt idx="5">
                  <c:v>El Oro</c:v>
                </c:pt>
                <c:pt idx="6">
                  <c:v>Los Ríos</c:v>
                </c:pt>
                <c:pt idx="7">
                  <c:v>Santo Domingo de los Tsachilas</c:v>
                </c:pt>
                <c:pt idx="8">
                  <c:v>Imbabura</c:v>
                </c:pt>
                <c:pt idx="9">
                  <c:v>Loja</c:v>
                </c:pt>
                <c:pt idx="10">
                  <c:v>Esmeraldas</c:v>
                </c:pt>
                <c:pt idx="11">
                  <c:v>Chimborazo</c:v>
                </c:pt>
                <c:pt idx="12">
                  <c:v>Santa Elena</c:v>
                </c:pt>
                <c:pt idx="13">
                  <c:v>Cotopaxi</c:v>
                </c:pt>
                <c:pt idx="14">
                  <c:v>SucumbÍos</c:v>
                </c:pt>
                <c:pt idx="15">
                  <c:v>Orellana</c:v>
                </c:pt>
                <c:pt idx="16">
                  <c:v>Cañar</c:v>
                </c:pt>
                <c:pt idx="17">
                  <c:v>Pastaza</c:v>
                </c:pt>
                <c:pt idx="18">
                  <c:v>Carchi</c:v>
                </c:pt>
                <c:pt idx="19">
                  <c:v>Napo</c:v>
                </c:pt>
                <c:pt idx="20">
                  <c:v>Bolívar</c:v>
                </c:pt>
                <c:pt idx="21">
                  <c:v>Galapagos</c:v>
                </c:pt>
                <c:pt idx="22">
                  <c:v>Zamora</c:v>
                </c:pt>
                <c:pt idx="23">
                  <c:v>Morona</c:v>
                </c:pt>
              </c:strCache>
            </c:strRef>
          </c:cat>
          <c:val>
            <c:numRef>
              <c:f>'Año 2017'!$C$389:$C$412</c:f>
              <c:numCache>
                <c:formatCode>#,##0</c:formatCode>
                <c:ptCount val="24"/>
                <c:pt idx="0">
                  <c:v>662.16666666666663</c:v>
                </c:pt>
                <c:pt idx="1">
                  <c:v>557.66666666666663</c:v>
                </c:pt>
                <c:pt idx="2">
                  <c:v>141.5</c:v>
                </c:pt>
                <c:pt idx="3">
                  <c:v>107.16666666666667</c:v>
                </c:pt>
                <c:pt idx="4">
                  <c:v>85</c:v>
                </c:pt>
                <c:pt idx="5">
                  <c:v>88.166666666666671</c:v>
                </c:pt>
                <c:pt idx="6">
                  <c:v>83.5</c:v>
                </c:pt>
                <c:pt idx="7">
                  <c:v>71.666666666666671</c:v>
                </c:pt>
                <c:pt idx="8">
                  <c:v>67.666666666666671</c:v>
                </c:pt>
                <c:pt idx="9">
                  <c:v>42.833333333333336</c:v>
                </c:pt>
                <c:pt idx="10">
                  <c:v>44.833333333333336</c:v>
                </c:pt>
                <c:pt idx="11">
                  <c:v>50.333333333333336</c:v>
                </c:pt>
                <c:pt idx="12">
                  <c:v>37</c:v>
                </c:pt>
                <c:pt idx="13">
                  <c:v>33.833333333333336</c:v>
                </c:pt>
                <c:pt idx="14">
                  <c:v>26</c:v>
                </c:pt>
                <c:pt idx="15">
                  <c:v>26</c:v>
                </c:pt>
                <c:pt idx="16">
                  <c:v>33.333333333333336</c:v>
                </c:pt>
                <c:pt idx="17">
                  <c:v>13.333333333333334</c:v>
                </c:pt>
                <c:pt idx="18">
                  <c:v>13</c:v>
                </c:pt>
                <c:pt idx="19">
                  <c:v>10.333333333333334</c:v>
                </c:pt>
                <c:pt idx="20">
                  <c:v>10.333333333333334</c:v>
                </c:pt>
                <c:pt idx="21">
                  <c:v>7</c:v>
                </c:pt>
                <c:pt idx="22">
                  <c:v>10</c:v>
                </c:pt>
                <c:pt idx="23">
                  <c:v>7</c:v>
                </c:pt>
              </c:numCache>
            </c:numRef>
          </c:val>
        </c:ser>
        <c:ser>
          <c:idx val="1"/>
          <c:order val="1"/>
          <c:tx>
            <c:strRef>
              <c:f>'Año 2017'!$D$388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'Año 2017'!$B$389:$B$412</c:f>
              <c:strCache>
                <c:ptCount val="24"/>
                <c:pt idx="0">
                  <c:v>Pichincha</c:v>
                </c:pt>
                <c:pt idx="1">
                  <c:v>Guayas</c:v>
                </c:pt>
                <c:pt idx="2">
                  <c:v>Azuay</c:v>
                </c:pt>
                <c:pt idx="3">
                  <c:v>Manabí</c:v>
                </c:pt>
                <c:pt idx="4">
                  <c:v>Tungurahua</c:v>
                </c:pt>
                <c:pt idx="5">
                  <c:v>El Oro</c:v>
                </c:pt>
                <c:pt idx="6">
                  <c:v>Los Ríos</c:v>
                </c:pt>
                <c:pt idx="7">
                  <c:v>Santo Domingo de los Tsachilas</c:v>
                </c:pt>
                <c:pt idx="8">
                  <c:v>Imbabura</c:v>
                </c:pt>
                <c:pt idx="9">
                  <c:v>Loja</c:v>
                </c:pt>
                <c:pt idx="10">
                  <c:v>Esmeraldas</c:v>
                </c:pt>
                <c:pt idx="11">
                  <c:v>Chimborazo</c:v>
                </c:pt>
                <c:pt idx="12">
                  <c:v>Santa Elena</c:v>
                </c:pt>
                <c:pt idx="13">
                  <c:v>Cotopaxi</c:v>
                </c:pt>
                <c:pt idx="14">
                  <c:v>SucumbÍos</c:v>
                </c:pt>
                <c:pt idx="15">
                  <c:v>Orellana</c:v>
                </c:pt>
                <c:pt idx="16">
                  <c:v>Cañar</c:v>
                </c:pt>
                <c:pt idx="17">
                  <c:v>Pastaza</c:v>
                </c:pt>
                <c:pt idx="18">
                  <c:v>Carchi</c:v>
                </c:pt>
                <c:pt idx="19">
                  <c:v>Napo</c:v>
                </c:pt>
                <c:pt idx="20">
                  <c:v>Bolívar</c:v>
                </c:pt>
                <c:pt idx="21">
                  <c:v>Galapagos</c:v>
                </c:pt>
                <c:pt idx="22">
                  <c:v>Zamora</c:v>
                </c:pt>
                <c:pt idx="23">
                  <c:v>Morona</c:v>
                </c:pt>
              </c:strCache>
            </c:strRef>
          </c:cat>
          <c:val>
            <c:numRef>
              <c:f>'Año 2017'!$D$389:$D$412</c:f>
              <c:numCache>
                <c:formatCode>#,##0</c:formatCode>
                <c:ptCount val="24"/>
                <c:pt idx="0">
                  <c:v>597</c:v>
                </c:pt>
                <c:pt idx="1">
                  <c:v>667.5</c:v>
                </c:pt>
                <c:pt idx="2">
                  <c:v>59</c:v>
                </c:pt>
                <c:pt idx="3">
                  <c:v>92.333333333333329</c:v>
                </c:pt>
                <c:pt idx="4">
                  <c:v>39</c:v>
                </c:pt>
                <c:pt idx="5">
                  <c:v>27.833333333333332</c:v>
                </c:pt>
                <c:pt idx="6">
                  <c:v>42.5</c:v>
                </c:pt>
                <c:pt idx="7">
                  <c:v>38</c:v>
                </c:pt>
                <c:pt idx="8">
                  <c:v>26.5</c:v>
                </c:pt>
                <c:pt idx="9">
                  <c:v>42.666666666666664</c:v>
                </c:pt>
                <c:pt idx="10">
                  <c:v>29.166666666666668</c:v>
                </c:pt>
                <c:pt idx="11">
                  <c:v>23.833333333333332</c:v>
                </c:pt>
                <c:pt idx="12">
                  <c:v>36.166666666666664</c:v>
                </c:pt>
                <c:pt idx="13">
                  <c:v>22.666666666666668</c:v>
                </c:pt>
                <c:pt idx="14">
                  <c:v>11</c:v>
                </c:pt>
                <c:pt idx="15">
                  <c:v>8.6666666666666661</c:v>
                </c:pt>
                <c:pt idx="16">
                  <c:v>3</c:v>
                </c:pt>
                <c:pt idx="17">
                  <c:v>5</c:v>
                </c:pt>
                <c:pt idx="18">
                  <c:v>1</c:v>
                </c:pt>
                <c:pt idx="19">
                  <c:v>3</c:v>
                </c:pt>
                <c:pt idx="20">
                  <c:v>2</c:v>
                </c:pt>
                <c:pt idx="21">
                  <c:v>6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491712"/>
        <c:axId val="111497600"/>
      </c:barChart>
      <c:catAx>
        <c:axId val="1114917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s-EC"/>
          </a:p>
        </c:txPr>
        <c:crossAx val="111497600"/>
        <c:crosses val="autoZero"/>
        <c:auto val="1"/>
        <c:lblAlgn val="ctr"/>
        <c:lblOffset val="100"/>
        <c:noMultiLvlLbl val="0"/>
      </c:catAx>
      <c:valAx>
        <c:axId val="111497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1149171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0471641536724958"/>
          <c:y val="0.25909628050566197"/>
          <c:w val="0.19528358463275036"/>
          <c:h val="0.1261231971112590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Posicionamiento</a:t>
            </a:r>
            <a:r>
              <a:rPr lang="es-EC" sz="1400" baseline="0"/>
              <a:t> de entidad por ATM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555068483950396"/>
          <c:y val="0.14927564326523476"/>
          <c:w val="0.82796277902316662"/>
          <c:h val="0.65374846372177375"/>
        </c:manualLayout>
      </c:layout>
      <c:bubbleChart>
        <c:varyColors val="0"/>
        <c:ser>
          <c:idx val="0"/>
          <c:order val="0"/>
          <c:tx>
            <c:strRef>
              <c:f>'Año 2017'!$B$183</c:f>
              <c:strCache>
                <c:ptCount val="1"/>
                <c:pt idx="0">
                  <c:v>Banco Pichincha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2017'!$C$183</c:f>
              <c:numCache>
                <c:formatCode>_(* #,##0_);_(* \(#,##0\);_(* "-"??_);_(@_)</c:formatCode>
                <c:ptCount val="1"/>
                <c:pt idx="0">
                  <c:v>760</c:v>
                </c:pt>
              </c:numCache>
            </c:numRef>
          </c:xVal>
          <c:yVal>
            <c:numRef>
              <c:f>'Año 2017'!$D$183</c:f>
              <c:numCache>
                <c:formatCode>_(* #,##0_);_(* \(#,##0\);_(* "-"??_);_(@_)</c:formatCode>
                <c:ptCount val="1"/>
                <c:pt idx="0">
                  <c:v>346</c:v>
                </c:pt>
              </c:numCache>
            </c:numRef>
          </c:yVal>
          <c:bubbleSize>
            <c:numRef>
              <c:f>'Año 2017'!$E$183</c:f>
              <c:numCache>
                <c:formatCode>_(* #,##0_);_(* \(#,##0\);_(* "-"??_);_(@_)</c:formatCode>
                <c:ptCount val="1"/>
                <c:pt idx="0">
                  <c:v>1107</c:v>
                </c:pt>
              </c:numCache>
            </c:numRef>
          </c:bubbleSize>
          <c:bubble3D val="1"/>
        </c:ser>
        <c:ser>
          <c:idx val="1"/>
          <c:order val="1"/>
          <c:tx>
            <c:strRef>
              <c:f>'Año 2017'!$B$184</c:f>
              <c:strCache>
                <c:ptCount val="1"/>
                <c:pt idx="0">
                  <c:v>Banco de Guayaquil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2017'!$C$184</c:f>
              <c:numCache>
                <c:formatCode>_(* #,##0_);_(* \(#,##0\);_(* "-"??_);_(@_)</c:formatCode>
                <c:ptCount val="1"/>
                <c:pt idx="0">
                  <c:v>360</c:v>
                </c:pt>
              </c:numCache>
            </c:numRef>
          </c:xVal>
          <c:yVal>
            <c:numRef>
              <c:f>'Año 2017'!$D$184</c:f>
              <c:numCache>
                <c:formatCode>_(* #,##0_);_(* \(#,##0\);_(* "-"??_);_(@_)</c:formatCode>
                <c:ptCount val="1"/>
                <c:pt idx="0">
                  <c:v>487</c:v>
                </c:pt>
              </c:numCache>
            </c:numRef>
          </c:yVal>
          <c:bubbleSize>
            <c:numRef>
              <c:f>'Año 2017'!$E$184</c:f>
              <c:numCache>
                <c:formatCode>_(* #,##0_);_(* \(#,##0\);_(* "-"??_);_(@_)</c:formatCode>
                <c:ptCount val="1"/>
                <c:pt idx="0">
                  <c:v>848</c:v>
                </c:pt>
              </c:numCache>
            </c:numRef>
          </c:bubbleSize>
          <c:bubble3D val="1"/>
        </c:ser>
        <c:ser>
          <c:idx val="2"/>
          <c:order val="2"/>
          <c:tx>
            <c:strRef>
              <c:f>'Año 2017'!$B$185</c:f>
              <c:strCache>
                <c:ptCount val="1"/>
                <c:pt idx="0">
                  <c:v>Banco del Pacífico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2017'!$C$185</c:f>
              <c:numCache>
                <c:formatCode>_(* #,##0_);_(* \(#,##0\);_(* "-"??_);_(@_)</c:formatCode>
                <c:ptCount val="1"/>
                <c:pt idx="0">
                  <c:v>210</c:v>
                </c:pt>
              </c:numCache>
            </c:numRef>
          </c:xVal>
          <c:yVal>
            <c:numRef>
              <c:f>'Año 2017'!$D$185</c:f>
              <c:numCache>
                <c:formatCode>_(* #,##0_);_(* \(#,##0\);_(* "-"??_);_(@_)</c:formatCode>
                <c:ptCount val="1"/>
                <c:pt idx="0">
                  <c:v>390</c:v>
                </c:pt>
              </c:numCache>
            </c:numRef>
          </c:yVal>
          <c:bubbleSize>
            <c:numRef>
              <c:f>'Año 2017'!$E$185</c:f>
              <c:numCache>
                <c:formatCode>_(* #,##0_);_(* \(#,##0\);_(* "-"??_);_(@_)</c:formatCode>
                <c:ptCount val="1"/>
                <c:pt idx="0">
                  <c:v>601</c:v>
                </c:pt>
              </c:numCache>
            </c:numRef>
          </c:bubbleSize>
          <c:bubble3D val="1"/>
        </c:ser>
        <c:ser>
          <c:idx val="3"/>
          <c:order val="3"/>
          <c:tx>
            <c:strRef>
              <c:f>'Año 2017'!$B$186</c:f>
              <c:strCache>
                <c:ptCount val="1"/>
                <c:pt idx="0">
                  <c:v>Banco Internacional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2017'!$C$186</c:f>
              <c:numCache>
                <c:formatCode>_(* #,##0_);_(* \(#,##0\);_(* "-"??_);_(@_)</c:formatCode>
                <c:ptCount val="1"/>
                <c:pt idx="0">
                  <c:v>148</c:v>
                </c:pt>
              </c:numCache>
            </c:numRef>
          </c:xVal>
          <c:yVal>
            <c:numRef>
              <c:f>'Año 2017'!$D$186</c:f>
              <c:numCache>
                <c:formatCode>_(* #,##0_);_(* \(#,##0\);_(* "-"??_);_(@_)</c:formatCode>
                <c:ptCount val="1"/>
                <c:pt idx="0">
                  <c:v>246</c:v>
                </c:pt>
              </c:numCache>
            </c:numRef>
          </c:yVal>
          <c:bubbleSize>
            <c:numRef>
              <c:f>'Año 2017'!$E$186</c:f>
              <c:numCache>
                <c:formatCode>_(* #,##0_);_(* \(#,##0\);_(* "-"??_);_(@_)</c:formatCode>
                <c:ptCount val="1"/>
                <c:pt idx="0">
                  <c:v>394</c:v>
                </c:pt>
              </c:numCache>
            </c:numRef>
          </c:bubbleSize>
          <c:bubble3D val="1"/>
        </c:ser>
        <c:ser>
          <c:idx val="4"/>
          <c:order val="4"/>
          <c:tx>
            <c:strRef>
              <c:f>'Año 2017'!$B$187</c:f>
              <c:strCache>
                <c:ptCount val="1"/>
                <c:pt idx="0">
                  <c:v>Produbanco Grupo Promerica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2017'!$C$187</c:f>
              <c:numCache>
                <c:formatCode>_(* #,##0_);_(* \(#,##0\);_(* "-"??_);_(@_)</c:formatCode>
                <c:ptCount val="1"/>
                <c:pt idx="0">
                  <c:v>237</c:v>
                </c:pt>
              </c:numCache>
            </c:numRef>
          </c:xVal>
          <c:yVal>
            <c:numRef>
              <c:f>'Año 2017'!$D$187</c:f>
              <c:numCache>
                <c:formatCode>_(* #,##0_);_(* \(#,##0\);_(* "-"??_);_(@_)</c:formatCode>
                <c:ptCount val="1"/>
                <c:pt idx="0">
                  <c:v>72</c:v>
                </c:pt>
              </c:numCache>
            </c:numRef>
          </c:yVal>
          <c:bubbleSize>
            <c:numRef>
              <c:f>'Año 2017'!$E$187</c:f>
              <c:numCache>
                <c:formatCode>_(* #,##0_);_(* \(#,##0\);_(* "-"??_);_(@_)</c:formatCode>
                <c:ptCount val="1"/>
                <c:pt idx="0">
                  <c:v>309</c:v>
                </c:pt>
              </c:numCache>
            </c:numRef>
          </c:bubbleSize>
          <c:bubble3D val="1"/>
        </c:ser>
        <c:ser>
          <c:idx val="5"/>
          <c:order val="5"/>
          <c:tx>
            <c:strRef>
              <c:f>'Año 2017'!$B$188</c:f>
              <c:strCache>
                <c:ptCount val="1"/>
                <c:pt idx="0">
                  <c:v>Banco Bolivariano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2017'!$C$188</c:f>
              <c:numCache>
                <c:formatCode>_(* #,##0_);_(* \(#,##0\);_(* "-"??_);_(@_)</c:formatCode>
                <c:ptCount val="1"/>
                <c:pt idx="0">
                  <c:v>119</c:v>
                </c:pt>
              </c:numCache>
            </c:numRef>
          </c:xVal>
          <c:yVal>
            <c:numRef>
              <c:f>'Año 2017'!$D$188</c:f>
              <c:numCache>
                <c:formatCode>_(* #,##0_);_(* \(#,##0\);_(* "-"??_);_(@_)</c:formatCode>
                <c:ptCount val="1"/>
                <c:pt idx="0">
                  <c:v>179</c:v>
                </c:pt>
              </c:numCache>
            </c:numRef>
          </c:yVal>
          <c:bubbleSize>
            <c:numRef>
              <c:f>'Año 2017'!$E$188</c:f>
              <c:numCache>
                <c:formatCode>_(* #,##0_);_(* \(#,##0\);_(* "-"??_);_(@_)</c:formatCode>
                <c:ptCount val="1"/>
                <c:pt idx="0">
                  <c:v>298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94316800"/>
        <c:axId val="94323072"/>
      </c:bubbleChart>
      <c:valAx>
        <c:axId val="9431680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oficina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94323072"/>
        <c:crosses val="autoZero"/>
        <c:crossBetween val="midCat"/>
      </c:valAx>
      <c:valAx>
        <c:axId val="9432307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 en otro sitio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9431680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% ATM en oficina</a:t>
            </a:r>
            <a:r>
              <a:rPr lang="es-EC" sz="1400" baseline="0"/>
              <a:t> </a:t>
            </a:r>
            <a:r>
              <a:rPr lang="es-EC" sz="1400"/>
              <a:t>por provincia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375761057391156"/>
          <c:y val="0.12345070034396108"/>
          <c:w val="0.45274149305555556"/>
          <c:h val="0.72438638888888884"/>
        </c:manualLayout>
      </c:layout>
      <c:pieChart>
        <c:varyColors val="1"/>
        <c:ser>
          <c:idx val="0"/>
          <c:order val="0"/>
          <c:tx>
            <c:strRef>
              <c:f>'Año 2017'!$O$233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4.5106770833333336E-3"/>
                  <c:y val="2.79277777777777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9350731047517908E-2"/>
                  <c:y val="-1.77525347014595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1401475694444446E-2"/>
                  <c:y val="5.30658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9.2161458333333307E-2"/>
                  <c:y val="5.74941666666666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5193663194444446E-2"/>
                  <c:y val="-7.64444444444444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9.2331906661503371E-2"/>
                  <c:y val="2.8138115091108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1.5453907033048426E-2"/>
                  <c:y val="-5.296374574410836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2017'!$B$234:$B$257</c:f>
              <c:strCache>
                <c:ptCount val="24"/>
                <c:pt idx="0">
                  <c:v>Pichincha</c:v>
                </c:pt>
                <c:pt idx="1">
                  <c:v>Guayas</c:v>
                </c:pt>
                <c:pt idx="2">
                  <c:v>Azuay</c:v>
                </c:pt>
                <c:pt idx="3">
                  <c:v>Manabí</c:v>
                </c:pt>
                <c:pt idx="4">
                  <c:v>El Oro</c:v>
                </c:pt>
                <c:pt idx="5">
                  <c:v>Tungurahua</c:v>
                </c:pt>
                <c:pt idx="6">
                  <c:v>Los Ríos</c:v>
                </c:pt>
                <c:pt idx="7">
                  <c:v>Santo Domingo de los Tsachilas</c:v>
                </c:pt>
                <c:pt idx="8">
                  <c:v>Imbabura</c:v>
                </c:pt>
                <c:pt idx="9">
                  <c:v>Chimborazo</c:v>
                </c:pt>
                <c:pt idx="10">
                  <c:v>Esmeraldas</c:v>
                </c:pt>
                <c:pt idx="11">
                  <c:v>Loja</c:v>
                </c:pt>
                <c:pt idx="12">
                  <c:v>Santa Elena</c:v>
                </c:pt>
                <c:pt idx="13">
                  <c:v>Cotopaxi</c:v>
                </c:pt>
                <c:pt idx="14">
                  <c:v>Cañar</c:v>
                </c:pt>
                <c:pt idx="15">
                  <c:v>Orellana</c:v>
                </c:pt>
                <c:pt idx="16">
                  <c:v>Sucumbíos</c:v>
                </c:pt>
                <c:pt idx="17">
                  <c:v>Pastaza</c:v>
                </c:pt>
                <c:pt idx="18">
                  <c:v>Carchi</c:v>
                </c:pt>
                <c:pt idx="19">
                  <c:v>Bolívar</c:v>
                </c:pt>
                <c:pt idx="20">
                  <c:v>Napo</c:v>
                </c:pt>
                <c:pt idx="21">
                  <c:v>Zamora</c:v>
                </c:pt>
                <c:pt idx="22">
                  <c:v>Morona</c:v>
                </c:pt>
                <c:pt idx="23">
                  <c:v>Galapagos</c:v>
                </c:pt>
              </c:strCache>
            </c:strRef>
          </c:cat>
          <c:val>
            <c:numRef>
              <c:f>'Año 2017'!$O$234:$O$257</c:f>
              <c:numCache>
                <c:formatCode>#,##0</c:formatCode>
                <c:ptCount val="24"/>
                <c:pt idx="0">
                  <c:v>662.16666666666663</c:v>
                </c:pt>
                <c:pt idx="1">
                  <c:v>557.66666666666663</c:v>
                </c:pt>
                <c:pt idx="2">
                  <c:v>141.5</c:v>
                </c:pt>
                <c:pt idx="3">
                  <c:v>107.16666666666667</c:v>
                </c:pt>
                <c:pt idx="4">
                  <c:v>88.166666666666671</c:v>
                </c:pt>
                <c:pt idx="5">
                  <c:v>85</c:v>
                </c:pt>
                <c:pt idx="6">
                  <c:v>83.5</c:v>
                </c:pt>
                <c:pt idx="7">
                  <c:v>71.666666666666671</c:v>
                </c:pt>
                <c:pt idx="8">
                  <c:v>67.666666666666671</c:v>
                </c:pt>
                <c:pt idx="9">
                  <c:v>50.333333333333336</c:v>
                </c:pt>
                <c:pt idx="10">
                  <c:v>44.833333333333336</c:v>
                </c:pt>
                <c:pt idx="11">
                  <c:v>42.833333333333336</c:v>
                </c:pt>
                <c:pt idx="12">
                  <c:v>37</c:v>
                </c:pt>
                <c:pt idx="13">
                  <c:v>33.833333333333336</c:v>
                </c:pt>
                <c:pt idx="14">
                  <c:v>33.333333333333336</c:v>
                </c:pt>
                <c:pt idx="15">
                  <c:v>26</c:v>
                </c:pt>
                <c:pt idx="16">
                  <c:v>26</c:v>
                </c:pt>
                <c:pt idx="17">
                  <c:v>13.333333333333334</c:v>
                </c:pt>
                <c:pt idx="18">
                  <c:v>13</c:v>
                </c:pt>
                <c:pt idx="19">
                  <c:v>10.333333333333334</c:v>
                </c:pt>
                <c:pt idx="20">
                  <c:v>10.333333333333334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% ATM</a:t>
            </a:r>
            <a:r>
              <a:rPr lang="es-EC" sz="1400" baseline="0"/>
              <a:t> en otros sitios</a:t>
            </a:r>
            <a:r>
              <a:rPr lang="es-EC" sz="1400"/>
              <a:t> por provincia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224985588255711"/>
          <c:y val="0.2179945250309249"/>
          <c:w val="0.45274149305555556"/>
          <c:h val="0.72438638888888884"/>
        </c:manualLayout>
      </c:layou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1.9564843750000002E-2"/>
                  <c:y val="1.93244444444444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4.3140885416666663E-2"/>
                  <c:y val="-3.56413888888888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2238888888888892E-2"/>
                  <c:y val="0.139649444444444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layout>
                <c:manualLayout>
                  <c:x val="2.7357082278232681E-2"/>
                  <c:y val="-4.74165740619917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2017'!$B$286:$B$309</c:f>
              <c:strCache>
                <c:ptCount val="24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Loja</c:v>
                </c:pt>
                <c:pt idx="5">
                  <c:v>Los Ríos</c:v>
                </c:pt>
                <c:pt idx="6">
                  <c:v>Tungurahua</c:v>
                </c:pt>
                <c:pt idx="7">
                  <c:v>Santo Domingo de los Tsachilas</c:v>
                </c:pt>
                <c:pt idx="8">
                  <c:v>Santa Elena</c:v>
                </c:pt>
                <c:pt idx="9">
                  <c:v>Esmeraldas</c:v>
                </c:pt>
                <c:pt idx="10">
                  <c:v>El Oro</c:v>
                </c:pt>
                <c:pt idx="11">
                  <c:v>Imbabura</c:v>
                </c:pt>
                <c:pt idx="12">
                  <c:v>Chimborazo</c:v>
                </c:pt>
                <c:pt idx="13">
                  <c:v>Cotopaxi</c:v>
                </c:pt>
                <c:pt idx="14">
                  <c:v>Sucumbíos</c:v>
                </c:pt>
                <c:pt idx="15">
                  <c:v>Orellana</c:v>
                </c:pt>
                <c:pt idx="16">
                  <c:v>Galapagos</c:v>
                </c:pt>
                <c:pt idx="17">
                  <c:v>Pastaza</c:v>
                </c:pt>
                <c:pt idx="18">
                  <c:v>Napo</c:v>
                </c:pt>
                <c:pt idx="19">
                  <c:v>Cañar</c:v>
                </c:pt>
                <c:pt idx="20">
                  <c:v>Bolívar</c:v>
                </c:pt>
                <c:pt idx="21">
                  <c:v>Zamora</c:v>
                </c:pt>
                <c:pt idx="22">
                  <c:v>Morona</c:v>
                </c:pt>
                <c:pt idx="23">
                  <c:v>Carchi</c:v>
                </c:pt>
              </c:strCache>
            </c:strRef>
          </c:cat>
          <c:val>
            <c:numRef>
              <c:f>'Año 2017'!$O$286:$O$309</c:f>
              <c:numCache>
                <c:formatCode>#,##0</c:formatCode>
                <c:ptCount val="24"/>
                <c:pt idx="0">
                  <c:v>667.5</c:v>
                </c:pt>
                <c:pt idx="1">
                  <c:v>597</c:v>
                </c:pt>
                <c:pt idx="2">
                  <c:v>92.333333333333329</c:v>
                </c:pt>
                <c:pt idx="3">
                  <c:v>59</c:v>
                </c:pt>
                <c:pt idx="4">
                  <c:v>42.666666666666664</c:v>
                </c:pt>
                <c:pt idx="5">
                  <c:v>42.5</c:v>
                </c:pt>
                <c:pt idx="6">
                  <c:v>39</c:v>
                </c:pt>
                <c:pt idx="7">
                  <c:v>38</c:v>
                </c:pt>
                <c:pt idx="8">
                  <c:v>36.166666666666664</c:v>
                </c:pt>
                <c:pt idx="9">
                  <c:v>29.166666666666668</c:v>
                </c:pt>
                <c:pt idx="10">
                  <c:v>27.833333333333332</c:v>
                </c:pt>
                <c:pt idx="11">
                  <c:v>26.5</c:v>
                </c:pt>
                <c:pt idx="12">
                  <c:v>23.833333333333332</c:v>
                </c:pt>
                <c:pt idx="13">
                  <c:v>22.666666666666668</c:v>
                </c:pt>
                <c:pt idx="14">
                  <c:v>11</c:v>
                </c:pt>
                <c:pt idx="15">
                  <c:v>8.6666666666666661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Posicionamiento</a:t>
            </a:r>
            <a:r>
              <a:rPr lang="es-EC" sz="1400" baseline="0"/>
              <a:t> de provincia por ATM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5491045385161786"/>
          <c:y val="0.15277777777777779"/>
          <c:w val="0.74066226366617793"/>
          <c:h val="0.73124234470691163"/>
        </c:manualLayout>
      </c:layout>
      <c:bubbleChart>
        <c:varyColors val="0"/>
        <c:ser>
          <c:idx val="0"/>
          <c:order val="0"/>
          <c:tx>
            <c:strRef>
              <c:f>'Año 2017'!$B$389</c:f>
              <c:strCache>
                <c:ptCount val="1"/>
                <c:pt idx="0">
                  <c:v>Pichincha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6.3718449826429529E-3"/>
                  <c:y val="-4.254878174154415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2017'!$C$389</c:f>
              <c:numCache>
                <c:formatCode>#,##0</c:formatCode>
                <c:ptCount val="1"/>
                <c:pt idx="0">
                  <c:v>662.16666666666663</c:v>
                </c:pt>
              </c:numCache>
            </c:numRef>
          </c:xVal>
          <c:yVal>
            <c:numRef>
              <c:f>'Año 2017'!$D$389</c:f>
              <c:numCache>
                <c:formatCode>#,##0</c:formatCode>
                <c:ptCount val="1"/>
                <c:pt idx="0">
                  <c:v>597</c:v>
                </c:pt>
              </c:numCache>
            </c:numRef>
          </c:yVal>
          <c:bubbleSize>
            <c:numRef>
              <c:f>'Año 2017'!$E$389</c:f>
              <c:numCache>
                <c:formatCode>#,##0</c:formatCode>
                <c:ptCount val="1"/>
                <c:pt idx="0">
                  <c:v>1259.1666666666667</c:v>
                </c:pt>
              </c:numCache>
            </c:numRef>
          </c:bubbleSize>
          <c:bubble3D val="1"/>
        </c:ser>
        <c:ser>
          <c:idx val="1"/>
          <c:order val="1"/>
          <c:tx>
            <c:strRef>
              <c:f>'Año 2017'!$B$390</c:f>
              <c:strCache>
                <c:ptCount val="1"/>
                <c:pt idx="0">
                  <c:v>Guayas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3.326935380678183E-2"/>
                  <c:y val="-0.11111111111111116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2017'!$C$390</c:f>
              <c:numCache>
                <c:formatCode>#,##0</c:formatCode>
                <c:ptCount val="1"/>
                <c:pt idx="0">
                  <c:v>557.66666666666663</c:v>
                </c:pt>
              </c:numCache>
            </c:numRef>
          </c:xVal>
          <c:yVal>
            <c:numRef>
              <c:f>'Año 2017'!$D$390</c:f>
              <c:numCache>
                <c:formatCode>#,##0</c:formatCode>
                <c:ptCount val="1"/>
                <c:pt idx="0">
                  <c:v>667.5</c:v>
                </c:pt>
              </c:numCache>
            </c:numRef>
          </c:yVal>
          <c:bubbleSize>
            <c:numRef>
              <c:f>'Año 2017'!$E$390</c:f>
              <c:numCache>
                <c:formatCode>#,##0</c:formatCode>
                <c:ptCount val="1"/>
                <c:pt idx="0">
                  <c:v>1225.1666666666667</c:v>
                </c:pt>
              </c:numCache>
            </c:numRef>
          </c:bubbleSize>
          <c:bubble3D val="1"/>
        </c:ser>
        <c:ser>
          <c:idx val="2"/>
          <c:order val="2"/>
          <c:tx>
            <c:strRef>
              <c:f>'Año 2017'!$B$391</c:f>
              <c:strCache>
                <c:ptCount val="1"/>
                <c:pt idx="0">
                  <c:v>Azuay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5230235985918346E-3"/>
                  <c:y val="-4.5611550874808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2017'!$C$391</c:f>
              <c:numCache>
                <c:formatCode>#,##0</c:formatCode>
                <c:ptCount val="1"/>
                <c:pt idx="0">
                  <c:v>141.5</c:v>
                </c:pt>
              </c:numCache>
            </c:numRef>
          </c:xVal>
          <c:yVal>
            <c:numRef>
              <c:f>'Año 2017'!$D$391</c:f>
              <c:numCache>
                <c:formatCode>#,##0</c:formatCode>
                <c:ptCount val="1"/>
                <c:pt idx="0">
                  <c:v>59</c:v>
                </c:pt>
              </c:numCache>
            </c:numRef>
          </c:yVal>
          <c:bubbleSize>
            <c:numRef>
              <c:f>'Año 2017'!$E$391</c:f>
              <c:numCache>
                <c:formatCode>#,##0</c:formatCode>
                <c:ptCount val="1"/>
                <c:pt idx="0">
                  <c:v>200.5</c:v>
                </c:pt>
              </c:numCache>
            </c:numRef>
          </c:bubbleSize>
          <c:bubble3D val="1"/>
        </c:ser>
        <c:ser>
          <c:idx val="3"/>
          <c:order val="3"/>
          <c:tx>
            <c:strRef>
              <c:f>'Año 2017'!$B$392</c:f>
              <c:strCache>
                <c:ptCount val="1"/>
                <c:pt idx="0">
                  <c:v>Manabí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0121379048780432"/>
                  <c:y val="-7.675868863597758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2017'!$C$392</c:f>
              <c:numCache>
                <c:formatCode>#,##0</c:formatCode>
                <c:ptCount val="1"/>
                <c:pt idx="0">
                  <c:v>107.16666666666667</c:v>
                </c:pt>
              </c:numCache>
            </c:numRef>
          </c:xVal>
          <c:yVal>
            <c:numRef>
              <c:f>'Año 2017'!$D$392</c:f>
              <c:numCache>
                <c:formatCode>#,##0</c:formatCode>
                <c:ptCount val="1"/>
                <c:pt idx="0">
                  <c:v>92.333333333333329</c:v>
                </c:pt>
              </c:numCache>
            </c:numRef>
          </c:yVal>
          <c:bubbleSize>
            <c:numRef>
              <c:f>'Año 2017'!$E$392</c:f>
              <c:numCache>
                <c:formatCode>#,##0</c:formatCode>
                <c:ptCount val="1"/>
                <c:pt idx="0">
                  <c:v>199.5</c:v>
                </c:pt>
              </c:numCache>
            </c:numRef>
          </c:bubbleSize>
          <c:bubble3D val="1"/>
        </c:ser>
        <c:ser>
          <c:idx val="4"/>
          <c:order val="4"/>
          <c:tx>
            <c:strRef>
              <c:f>'Año 2017'!$B$393</c:f>
              <c:strCache>
                <c:ptCount val="1"/>
                <c:pt idx="0">
                  <c:v>Tungurahua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1297628320699064"/>
                  <c:y val="-2.811283984784755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'Año 2017'!$C$393</c:f>
              <c:numCache>
                <c:formatCode>#,##0</c:formatCode>
                <c:ptCount val="1"/>
                <c:pt idx="0">
                  <c:v>85</c:v>
                </c:pt>
              </c:numCache>
            </c:numRef>
          </c:xVal>
          <c:yVal>
            <c:numRef>
              <c:f>'Año 2017'!$D$393</c:f>
              <c:numCache>
                <c:formatCode>#,##0</c:formatCode>
                <c:ptCount val="1"/>
                <c:pt idx="0">
                  <c:v>39</c:v>
                </c:pt>
              </c:numCache>
            </c:numRef>
          </c:yVal>
          <c:bubbleSize>
            <c:numRef>
              <c:f>'Año 2017'!$E$393</c:f>
              <c:numCache>
                <c:formatCode>#,##0</c:formatCode>
                <c:ptCount val="1"/>
                <c:pt idx="0">
                  <c:v>124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96311936"/>
        <c:axId val="96338688"/>
      </c:bubbleChart>
      <c:valAx>
        <c:axId val="9631193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oficina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6338688"/>
        <c:crosses val="autoZero"/>
        <c:crossBetween val="midCat"/>
      </c:valAx>
      <c:valAx>
        <c:axId val="96338688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otro sitio</a:t>
                </a:r>
                <a:endParaRPr lang="es-EC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96311936"/>
        <c:crosses val="autoZero"/>
        <c:crossBetween val="midCat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en oficina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2017'!$B$52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2017'!$C$51:$N$51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2017'!$C$52:$N$52</c:f>
              <c:numCache>
                <c:formatCode>#,##0</c:formatCode>
                <c:ptCount val="12"/>
                <c:pt idx="0">
                  <c:v>765</c:v>
                </c:pt>
                <c:pt idx="1">
                  <c:v>768</c:v>
                </c:pt>
                <c:pt idx="2">
                  <c:v>771</c:v>
                </c:pt>
                <c:pt idx="3">
                  <c:v>776</c:v>
                </c:pt>
                <c:pt idx="4">
                  <c:v>740</c:v>
                </c:pt>
                <c:pt idx="5">
                  <c:v>741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2017'!$B$53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2017'!$C$51:$N$51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2017'!$C$53:$N$53</c:f>
              <c:numCache>
                <c:formatCode>#,##0</c:formatCode>
                <c:ptCount val="12"/>
                <c:pt idx="0">
                  <c:v>362</c:v>
                </c:pt>
                <c:pt idx="1">
                  <c:v>362</c:v>
                </c:pt>
                <c:pt idx="2">
                  <c:v>358</c:v>
                </c:pt>
                <c:pt idx="3">
                  <c:v>362</c:v>
                </c:pt>
                <c:pt idx="4">
                  <c:v>363</c:v>
                </c:pt>
                <c:pt idx="5">
                  <c:v>357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2017'!$B$54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'Año 2017'!$C$51:$N$51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2017'!$C$54:$N$54</c:f>
              <c:numCache>
                <c:formatCode>#,##0</c:formatCode>
                <c:ptCount val="12"/>
                <c:pt idx="0">
                  <c:v>237</c:v>
                </c:pt>
                <c:pt idx="1">
                  <c:v>236</c:v>
                </c:pt>
                <c:pt idx="2">
                  <c:v>236</c:v>
                </c:pt>
                <c:pt idx="3">
                  <c:v>238</c:v>
                </c:pt>
                <c:pt idx="4">
                  <c:v>237</c:v>
                </c:pt>
                <c:pt idx="5">
                  <c:v>238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2017'!$B$55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2017'!$C$51:$N$51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2017'!$C$55:$N$55</c:f>
              <c:numCache>
                <c:formatCode>#,##0</c:formatCode>
                <c:ptCount val="12"/>
                <c:pt idx="0">
                  <c:v>209</c:v>
                </c:pt>
                <c:pt idx="1">
                  <c:v>209</c:v>
                </c:pt>
                <c:pt idx="2">
                  <c:v>208</c:v>
                </c:pt>
                <c:pt idx="3">
                  <c:v>213</c:v>
                </c:pt>
                <c:pt idx="4">
                  <c:v>213</c:v>
                </c:pt>
                <c:pt idx="5">
                  <c:v>213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2017'!$B$56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'Año 2017'!$C$51:$N$51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2017'!$C$56:$N$56</c:f>
              <c:numCache>
                <c:formatCode>#,##0</c:formatCode>
                <c:ptCount val="12"/>
                <c:pt idx="0">
                  <c:v>185</c:v>
                </c:pt>
                <c:pt idx="1">
                  <c:v>185</c:v>
                </c:pt>
                <c:pt idx="2">
                  <c:v>145</c:v>
                </c:pt>
                <c:pt idx="3">
                  <c:v>145</c:v>
                </c:pt>
                <c:pt idx="4">
                  <c:v>146</c:v>
                </c:pt>
                <c:pt idx="5">
                  <c:v>145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2017'!$B$57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2017'!$C$51:$N$51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2017'!$C$57:$N$57</c:f>
              <c:numCache>
                <c:formatCode>#,##0</c:formatCode>
                <c:ptCount val="12"/>
                <c:pt idx="0">
                  <c:v>146</c:v>
                </c:pt>
                <c:pt idx="1">
                  <c:v>146</c:v>
                </c:pt>
                <c:pt idx="2">
                  <c:v>147</c:v>
                </c:pt>
                <c:pt idx="3">
                  <c:v>153</c:v>
                </c:pt>
                <c:pt idx="4">
                  <c:v>149</c:v>
                </c:pt>
                <c:pt idx="5">
                  <c:v>147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'Año 2017'!$B$58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2017'!$C$51:$N$51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2017'!$C$58:$N$58</c:f>
              <c:numCache>
                <c:formatCode>#,##0</c:formatCode>
                <c:ptCount val="12"/>
                <c:pt idx="0">
                  <c:v>120</c:v>
                </c:pt>
                <c:pt idx="1">
                  <c:v>120</c:v>
                </c:pt>
                <c:pt idx="2">
                  <c:v>119</c:v>
                </c:pt>
                <c:pt idx="3">
                  <c:v>118</c:v>
                </c:pt>
                <c:pt idx="4">
                  <c:v>118</c:v>
                </c:pt>
                <c:pt idx="5">
                  <c:v>119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'Año 2017'!$B$59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'Año 2017'!$C$51:$N$51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2017'!$C$59:$N$59</c:f>
              <c:numCache>
                <c:formatCode>#,##0</c:formatCode>
                <c:ptCount val="12"/>
                <c:pt idx="0">
                  <c:v>81</c:v>
                </c:pt>
                <c:pt idx="1">
                  <c:v>81</c:v>
                </c:pt>
                <c:pt idx="2">
                  <c:v>83</c:v>
                </c:pt>
                <c:pt idx="3">
                  <c:v>84</c:v>
                </c:pt>
                <c:pt idx="4">
                  <c:v>82</c:v>
                </c:pt>
                <c:pt idx="5">
                  <c:v>61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'Año 2017'!$B$60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2017'!$C$51:$N$51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2017'!$C$60:$N$60</c:f>
              <c:numCache>
                <c:formatCode>#,##0</c:formatCode>
                <c:ptCount val="12"/>
                <c:pt idx="0">
                  <c:v>46</c:v>
                </c:pt>
                <c:pt idx="1">
                  <c:v>46</c:v>
                </c:pt>
                <c:pt idx="2">
                  <c:v>47</c:v>
                </c:pt>
                <c:pt idx="3">
                  <c:v>46</c:v>
                </c:pt>
                <c:pt idx="4">
                  <c:v>46</c:v>
                </c:pt>
                <c:pt idx="5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84128"/>
        <c:axId val="96385664"/>
      </c:lineChart>
      <c:catAx>
        <c:axId val="963841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6385664"/>
        <c:crosses val="autoZero"/>
        <c:auto val="1"/>
        <c:lblAlgn val="ctr"/>
        <c:lblOffset val="100"/>
        <c:noMultiLvlLbl val="0"/>
      </c:catAx>
      <c:valAx>
        <c:axId val="9638566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963841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2811537032618188"/>
          <c:y val="0.12622801902184316"/>
          <c:w val="0.17035022487487653"/>
          <c:h val="0.577528205423388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% ATM en oficina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2017'!$O$51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0.13482181623171366"/>
                  <c:y val="-0.168808746105434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3285016681362767E-2"/>
                  <c:y val="0.104899595331494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5122974120533589"/>
                  <c:y val="1.30484553620544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8035324618881044E-2"/>
                  <c:y val="3.59982926859246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2017'!$B$52:$B$66</c:f>
              <c:strCache>
                <c:ptCount val="15"/>
                <c:pt idx="0">
                  <c:v>Banco Pichincha</c:v>
                </c:pt>
                <c:pt idx="1">
                  <c:v>Banco de Guayaquil</c:v>
                </c:pt>
                <c:pt idx="2">
                  <c:v>Produbanco Grupo Promerica</c:v>
                </c:pt>
                <c:pt idx="3">
                  <c:v>Banco del Pacífico</c:v>
                </c:pt>
                <c:pt idx="4">
                  <c:v>Banco del Austro</c:v>
                </c:pt>
                <c:pt idx="5">
                  <c:v>Banco Internacional</c:v>
                </c:pt>
                <c:pt idx="6">
                  <c:v>Banco Bolivariano</c:v>
                </c:pt>
                <c:pt idx="7">
                  <c:v>Banco Procredit</c:v>
                </c:pt>
                <c:pt idx="8">
                  <c:v>Banco de Machala</c:v>
                </c:pt>
                <c:pt idx="9">
                  <c:v>Banco Solidario</c:v>
                </c:pt>
                <c:pt idx="10">
                  <c:v>Banco de Loja</c:v>
                </c:pt>
                <c:pt idx="11">
                  <c:v>Banco General Rumiñahui</c:v>
                </c:pt>
                <c:pt idx="12">
                  <c:v>Banco Codesarrollo</c:v>
                </c:pt>
                <c:pt idx="13">
                  <c:v>Banco Delbank</c:v>
                </c:pt>
                <c:pt idx="14">
                  <c:v>Banco Comercial de Manabí</c:v>
                </c:pt>
              </c:strCache>
            </c:strRef>
          </c:cat>
          <c:val>
            <c:numRef>
              <c:f>'Año 2017'!$O$52:$O$66</c:f>
              <c:numCache>
                <c:formatCode>_(* #,##0_);_(* \(#,##0\);_(* "-"??_);_(@_)</c:formatCode>
                <c:ptCount val="15"/>
                <c:pt idx="0">
                  <c:v>760</c:v>
                </c:pt>
                <c:pt idx="1">
                  <c:v>360</c:v>
                </c:pt>
                <c:pt idx="2">
                  <c:v>237</c:v>
                </c:pt>
                <c:pt idx="3">
                  <c:v>210</c:v>
                </c:pt>
                <c:pt idx="4">
                  <c:v>158</c:v>
                </c:pt>
                <c:pt idx="5">
                  <c:v>148</c:v>
                </c:pt>
                <c:pt idx="6">
                  <c:v>119</c:v>
                </c:pt>
                <c:pt idx="7">
                  <c:v>78</c:v>
                </c:pt>
                <c:pt idx="8">
                  <c:v>46</c:v>
                </c:pt>
                <c:pt idx="9">
                  <c:v>44</c:v>
                </c:pt>
                <c:pt idx="10">
                  <c:v>29</c:v>
                </c:pt>
                <c:pt idx="11">
                  <c:v>18</c:v>
                </c:pt>
                <c:pt idx="12">
                  <c:v>10</c:v>
                </c:pt>
                <c:pt idx="13">
                  <c:v>5</c:v>
                </c:pt>
                <c:pt idx="14">
                  <c:v>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en otro sitio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2017'!$B$96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2017'!$C$95:$N$95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2017'!$C$96:$N$96</c:f>
              <c:numCache>
                <c:formatCode>#,##0</c:formatCode>
                <c:ptCount val="12"/>
                <c:pt idx="0">
                  <c:v>503</c:v>
                </c:pt>
                <c:pt idx="1">
                  <c:v>504</c:v>
                </c:pt>
                <c:pt idx="2">
                  <c:v>394</c:v>
                </c:pt>
                <c:pt idx="3">
                  <c:v>505</c:v>
                </c:pt>
                <c:pt idx="4">
                  <c:v>507</c:v>
                </c:pt>
                <c:pt idx="5">
                  <c:v>513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2017'!$B$97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2017'!$C$95:$N$95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2017'!$C$97:$N$97</c:f>
              <c:numCache>
                <c:formatCode>#,##0</c:formatCode>
                <c:ptCount val="12"/>
                <c:pt idx="0">
                  <c:v>377</c:v>
                </c:pt>
                <c:pt idx="1">
                  <c:v>378</c:v>
                </c:pt>
                <c:pt idx="2">
                  <c:v>384</c:v>
                </c:pt>
                <c:pt idx="3">
                  <c:v>394</c:v>
                </c:pt>
                <c:pt idx="4">
                  <c:v>401</c:v>
                </c:pt>
                <c:pt idx="5">
                  <c:v>407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2017'!$B$98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2017'!$C$95:$N$95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2017'!$C$98:$N$98</c:f>
              <c:numCache>
                <c:formatCode>#,##0</c:formatCode>
                <c:ptCount val="12"/>
                <c:pt idx="0">
                  <c:v>335</c:v>
                </c:pt>
                <c:pt idx="1">
                  <c:v>334</c:v>
                </c:pt>
                <c:pt idx="2">
                  <c:v>332</c:v>
                </c:pt>
                <c:pt idx="3">
                  <c:v>336</c:v>
                </c:pt>
                <c:pt idx="4">
                  <c:v>372</c:v>
                </c:pt>
                <c:pt idx="5">
                  <c:v>372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2017'!$B$99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2017'!$C$95:$N$95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2017'!$C$99:$N$99</c:f>
              <c:numCache>
                <c:formatCode>#,##0</c:formatCode>
                <c:ptCount val="12"/>
                <c:pt idx="0">
                  <c:v>248</c:v>
                </c:pt>
                <c:pt idx="1">
                  <c:v>246</c:v>
                </c:pt>
                <c:pt idx="2">
                  <c:v>244</c:v>
                </c:pt>
                <c:pt idx="3">
                  <c:v>246</c:v>
                </c:pt>
                <c:pt idx="4">
                  <c:v>246</c:v>
                </c:pt>
                <c:pt idx="5">
                  <c:v>248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2017'!$B$100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2017'!$C$95:$N$95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2017'!$C$100:$N$100</c:f>
              <c:numCache>
                <c:formatCode>#,##0</c:formatCode>
                <c:ptCount val="12"/>
                <c:pt idx="0">
                  <c:v>179</c:v>
                </c:pt>
                <c:pt idx="1">
                  <c:v>181</c:v>
                </c:pt>
                <c:pt idx="2">
                  <c:v>178</c:v>
                </c:pt>
                <c:pt idx="3">
                  <c:v>177</c:v>
                </c:pt>
                <c:pt idx="4">
                  <c:v>177</c:v>
                </c:pt>
                <c:pt idx="5">
                  <c:v>182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2017'!$B$101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'Año 2017'!$C$95:$N$95</c:f>
              <c:strCache>
                <c:ptCount val="12"/>
                <c:pt idx="0">
                  <c:v>Enero 2017</c:v>
                </c:pt>
                <c:pt idx="1">
                  <c:v>Febrero 2017</c:v>
                </c:pt>
                <c:pt idx="2">
                  <c:v>Marzo 2017</c:v>
                </c:pt>
                <c:pt idx="3">
                  <c:v>Abril 2017</c:v>
                </c:pt>
                <c:pt idx="4">
                  <c:v>Mayo 2017</c:v>
                </c:pt>
                <c:pt idx="5">
                  <c:v>Junio 2017</c:v>
                </c:pt>
                <c:pt idx="6">
                  <c:v>Julio 2017</c:v>
                </c:pt>
                <c:pt idx="7">
                  <c:v>Agosto 2017</c:v>
                </c:pt>
                <c:pt idx="8">
                  <c:v>Septiembre 2017</c:v>
                </c:pt>
                <c:pt idx="9">
                  <c:v> Octubre 2017</c:v>
                </c:pt>
                <c:pt idx="10">
                  <c:v>Noviembre 2017</c:v>
                </c:pt>
                <c:pt idx="11">
                  <c:v>Diciembre 2017</c:v>
                </c:pt>
              </c:strCache>
            </c:strRef>
          </c:cat>
          <c:val>
            <c:numRef>
              <c:f>'Año 2017'!$C$101:$N$101</c:f>
              <c:numCache>
                <c:formatCode>#,##0</c:formatCode>
                <c:ptCount val="12"/>
                <c:pt idx="0">
                  <c:v>68</c:v>
                </c:pt>
                <c:pt idx="1">
                  <c:v>68</c:v>
                </c:pt>
                <c:pt idx="2">
                  <c:v>71</c:v>
                </c:pt>
                <c:pt idx="3">
                  <c:v>74</c:v>
                </c:pt>
                <c:pt idx="4">
                  <c:v>76</c:v>
                </c:pt>
                <c:pt idx="5">
                  <c:v>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847680"/>
        <c:axId val="109849216"/>
      </c:lineChart>
      <c:catAx>
        <c:axId val="10984768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9849216"/>
        <c:crosses val="autoZero"/>
        <c:auto val="1"/>
        <c:lblAlgn val="ctr"/>
        <c:lblOffset val="100"/>
        <c:noMultiLvlLbl val="0"/>
      </c:catAx>
      <c:valAx>
        <c:axId val="10984921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10984768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890894153253213"/>
          <c:y val="0.17989909562723502"/>
          <c:w val="0.17035022487487653"/>
          <c:h val="0.3850186960334008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% ATM</a:t>
            </a:r>
            <a:r>
              <a:rPr lang="en-US" sz="1400" baseline="0"/>
              <a:t> en otro sitio por entidad</a:t>
            </a:r>
            <a:endParaRPr lang="en-US" sz="14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2017'!$O$95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2.78741534320271E-2"/>
                  <c:y val="-7.529836095614057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0772787923667342E-2"/>
                  <c:y val="1.6093222924043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5122974120533589"/>
                  <c:y val="1.30484553620544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062995367005802E-2"/>
                  <c:y val="-4.67461029550612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9738007806458179E-2"/>
                  <c:y val="6.10046336593394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087739040634176E-2"/>
                  <c:y val="4.6529615977241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2017'!$B$96:$B$110</c:f>
              <c:strCache>
                <c:ptCount val="15"/>
                <c:pt idx="0">
                  <c:v>Banco de Guayaquil</c:v>
                </c:pt>
                <c:pt idx="1">
                  <c:v>Banco del Pacífico</c:v>
                </c:pt>
                <c:pt idx="2">
                  <c:v>Banco Pichincha</c:v>
                </c:pt>
                <c:pt idx="3">
                  <c:v>Banco Internacional</c:v>
                </c:pt>
                <c:pt idx="4">
                  <c:v>Banco Bolivariano</c:v>
                </c:pt>
                <c:pt idx="5">
                  <c:v>Produbanco Grupo Promerica</c:v>
                </c:pt>
                <c:pt idx="6">
                  <c:v>Banco de Loja</c:v>
                </c:pt>
                <c:pt idx="7">
                  <c:v>Banco General Rumiñahui</c:v>
                </c:pt>
                <c:pt idx="8">
                  <c:v>Banco del Austro</c:v>
                </c:pt>
                <c:pt idx="9">
                  <c:v>Banco de Machala</c:v>
                </c:pt>
                <c:pt idx="10">
                  <c:v>Banco Procredit</c:v>
                </c:pt>
                <c:pt idx="11">
                  <c:v>Banco Solidario</c:v>
                </c:pt>
                <c:pt idx="12">
                  <c:v>Banco Comercial de Manabí</c:v>
                </c:pt>
                <c:pt idx="13">
                  <c:v>Banco Codesarrollo</c:v>
                </c:pt>
                <c:pt idx="14">
                  <c:v>Banco Delbank</c:v>
                </c:pt>
              </c:strCache>
            </c:strRef>
          </c:cat>
          <c:val>
            <c:numRef>
              <c:f>'Año 2017'!$O$96:$O$110</c:f>
              <c:numCache>
                <c:formatCode>_(* #,##0_);_(* \(#,##0\);_(* "-"??_);_(@_)</c:formatCode>
                <c:ptCount val="15"/>
                <c:pt idx="0">
                  <c:v>487</c:v>
                </c:pt>
                <c:pt idx="1">
                  <c:v>390</c:v>
                </c:pt>
                <c:pt idx="2">
                  <c:v>346</c:v>
                </c:pt>
                <c:pt idx="3">
                  <c:v>246</c:v>
                </c:pt>
                <c:pt idx="4">
                  <c:v>179</c:v>
                </c:pt>
                <c:pt idx="5">
                  <c:v>72</c:v>
                </c:pt>
                <c:pt idx="6">
                  <c:v>23</c:v>
                </c:pt>
                <c:pt idx="7">
                  <c:v>21</c:v>
                </c:pt>
                <c:pt idx="8">
                  <c:v>15</c:v>
                </c:pt>
                <c:pt idx="9">
                  <c:v>4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7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6.xml"/><Relationship Id="rId2" Type="http://schemas.openxmlformats.org/officeDocument/2006/relationships/chart" Target="../charts/chart2.xml"/><Relationship Id="rId16" Type="http://schemas.openxmlformats.org/officeDocument/2006/relationships/chart" Target="../charts/chart1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4.xml"/><Relationship Id="rId10" Type="http://schemas.openxmlformats.org/officeDocument/2006/relationships/chart" Target="../charts/chart10.xml"/><Relationship Id="rId19" Type="http://schemas.openxmlformats.org/officeDocument/2006/relationships/chart" Target="../charts/chart1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414131</xdr:rowOff>
    </xdr:from>
    <xdr:to>
      <xdr:col>4</xdr:col>
      <xdr:colOff>193261</xdr:colOff>
      <xdr:row>0</xdr:row>
      <xdr:rowOff>1173370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0" y="414131"/>
          <a:ext cx="2650435" cy="7592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432367</xdr:colOff>
      <xdr:row>20</xdr:row>
      <xdr:rowOff>30275</xdr:rowOff>
    </xdr:from>
    <xdr:to>
      <xdr:col>7</xdr:col>
      <xdr:colOff>35092</xdr:colOff>
      <xdr:row>40</xdr:row>
      <xdr:rowOff>10775</xdr:rowOff>
    </xdr:to>
    <xdr:graphicFrame macro="">
      <xdr:nvGraphicFramePr>
        <xdr:cNvPr id="3" name="2 Gráfico" title="Numero de PO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196849</xdr:colOff>
      <xdr:row>199</xdr:row>
      <xdr:rowOff>4611</xdr:rowOff>
    </xdr:from>
    <xdr:to>
      <xdr:col>4</xdr:col>
      <xdr:colOff>1265786</xdr:colOff>
      <xdr:row>219</xdr:row>
      <xdr:rowOff>32737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1228646</xdr:colOff>
      <xdr:row>258</xdr:row>
      <xdr:rowOff>144198</xdr:rowOff>
    </xdr:from>
    <xdr:to>
      <xdr:col>14</xdr:col>
      <xdr:colOff>236588</xdr:colOff>
      <xdr:row>278</xdr:row>
      <xdr:rowOff>124698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1238587</xdr:colOff>
      <xdr:row>310</xdr:row>
      <xdr:rowOff>130965</xdr:rowOff>
    </xdr:from>
    <xdr:to>
      <xdr:col>14</xdr:col>
      <xdr:colOff>250762</xdr:colOff>
      <xdr:row>330</xdr:row>
      <xdr:rowOff>111465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47625</xdr:colOff>
      <xdr:row>414</xdr:row>
      <xdr:rowOff>65994</xdr:rowOff>
    </xdr:from>
    <xdr:to>
      <xdr:col>4</xdr:col>
      <xdr:colOff>1116562</xdr:colOff>
      <xdr:row>434</xdr:row>
      <xdr:rowOff>94119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21166</xdr:colOff>
      <xdr:row>68</xdr:row>
      <xdr:rowOff>1586</xdr:rowOff>
    </xdr:from>
    <xdr:to>
      <xdr:col>6</xdr:col>
      <xdr:colOff>900241</xdr:colOff>
      <xdr:row>87</xdr:row>
      <xdr:rowOff>162002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1033461</xdr:colOff>
      <xdr:row>68</xdr:row>
      <xdr:rowOff>19051</xdr:rowOff>
    </xdr:from>
    <xdr:to>
      <xdr:col>14</xdr:col>
      <xdr:colOff>45636</xdr:colOff>
      <xdr:row>87</xdr:row>
      <xdr:rowOff>180526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190499</xdr:colOff>
      <xdr:row>112</xdr:row>
      <xdr:rowOff>33336</xdr:rowOff>
    </xdr:from>
    <xdr:to>
      <xdr:col>6</xdr:col>
      <xdr:colOff>879074</xdr:colOff>
      <xdr:row>132</xdr:row>
      <xdr:rowOff>13836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127045</xdr:colOff>
      <xdr:row>112</xdr:row>
      <xdr:rowOff>95112</xdr:rowOff>
    </xdr:from>
    <xdr:to>
      <xdr:col>14</xdr:col>
      <xdr:colOff>415009</xdr:colOff>
      <xdr:row>132</xdr:row>
      <xdr:rowOff>77293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117774</xdr:colOff>
      <xdr:row>155</xdr:row>
      <xdr:rowOff>128284</xdr:rowOff>
    </xdr:from>
    <xdr:to>
      <xdr:col>6</xdr:col>
      <xdr:colOff>996849</xdr:colOff>
      <xdr:row>175</xdr:row>
      <xdr:rowOff>108784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178594</xdr:colOff>
      <xdr:row>258</xdr:row>
      <xdr:rowOff>138114</xdr:rowOff>
    </xdr:from>
    <xdr:to>
      <xdr:col>6</xdr:col>
      <xdr:colOff>1057669</xdr:colOff>
      <xdr:row>278</xdr:row>
      <xdr:rowOff>118614</xdr:rowOff>
    </xdr:to>
    <xdr:graphicFrame macro="">
      <xdr:nvGraphicFramePr>
        <xdr:cNvPr id="42" name="4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214312</xdr:colOff>
      <xdr:row>310</xdr:row>
      <xdr:rowOff>122631</xdr:rowOff>
    </xdr:from>
    <xdr:to>
      <xdr:col>6</xdr:col>
      <xdr:colOff>1093387</xdr:colOff>
      <xdr:row>330</xdr:row>
      <xdr:rowOff>103131</xdr:rowOff>
    </xdr:to>
    <xdr:graphicFrame macro="">
      <xdr:nvGraphicFramePr>
        <xdr:cNvPr id="43" name="4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59530</xdr:colOff>
      <xdr:row>363</xdr:row>
      <xdr:rowOff>51196</xdr:rowOff>
    </xdr:from>
    <xdr:to>
      <xdr:col>6</xdr:col>
      <xdr:colOff>938605</xdr:colOff>
      <xdr:row>382</xdr:row>
      <xdr:rowOff>31696</xdr:rowOff>
    </xdr:to>
    <xdr:graphicFrame macro="">
      <xdr:nvGraphicFramePr>
        <xdr:cNvPr id="73" name="7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1</xdr:col>
      <xdr:colOff>95250</xdr:colOff>
      <xdr:row>0</xdr:row>
      <xdr:rowOff>247649</xdr:rowOff>
    </xdr:from>
    <xdr:to>
      <xdr:col>2</xdr:col>
      <xdr:colOff>1047750</xdr:colOff>
      <xdr:row>0</xdr:row>
      <xdr:rowOff>1057274</xdr:rowOff>
    </xdr:to>
    <xdr:pic>
      <xdr:nvPicPr>
        <xdr:cNvPr id="86" name="85 Imagen"/>
        <xdr:cNvPicPr/>
      </xdr:nvPicPr>
      <xdr:blipFill rotWithShape="1"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285750" y="247649"/>
          <a:ext cx="3152775" cy="809625"/>
        </a:xfrm>
        <a:prstGeom prst="rect">
          <a:avLst/>
        </a:prstGeom>
      </xdr:spPr>
    </xdr:pic>
    <xdr:clientData/>
  </xdr:twoCellAnchor>
  <xdr:twoCellAnchor>
    <xdr:from>
      <xdr:col>6</xdr:col>
      <xdr:colOff>1068917</xdr:colOff>
      <xdr:row>155</xdr:row>
      <xdr:rowOff>115358</xdr:rowOff>
    </xdr:from>
    <xdr:to>
      <xdr:col>14</xdr:col>
      <xdr:colOff>77917</xdr:colOff>
      <xdr:row>175</xdr:row>
      <xdr:rowOff>95250</xdr:rowOff>
    </xdr:to>
    <xdr:graphicFrame macro="">
      <xdr:nvGraphicFramePr>
        <xdr:cNvPr id="89" name="8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169333</xdr:colOff>
      <xdr:row>20</xdr:row>
      <xdr:rowOff>41275</xdr:rowOff>
    </xdr:from>
    <xdr:to>
      <xdr:col>14</xdr:col>
      <xdr:colOff>458916</xdr:colOff>
      <xdr:row>40</xdr:row>
      <xdr:rowOff>42941</xdr:rowOff>
    </xdr:to>
    <xdr:graphicFrame macro="">
      <xdr:nvGraphicFramePr>
        <xdr:cNvPr id="90" name="8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529165</xdr:colOff>
      <xdr:row>199</xdr:row>
      <xdr:rowOff>30689</xdr:rowOff>
    </xdr:from>
    <xdr:to>
      <xdr:col>10</xdr:col>
      <xdr:colOff>994833</xdr:colOff>
      <xdr:row>219</xdr:row>
      <xdr:rowOff>42333</xdr:rowOff>
    </xdr:to>
    <xdr:graphicFrame macro="">
      <xdr:nvGraphicFramePr>
        <xdr:cNvPr id="91" name="9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</xdr:col>
      <xdr:colOff>1206500</xdr:colOff>
      <xdr:row>363</xdr:row>
      <xdr:rowOff>41274</xdr:rowOff>
    </xdr:from>
    <xdr:to>
      <xdr:col>14</xdr:col>
      <xdr:colOff>215500</xdr:colOff>
      <xdr:row>382</xdr:row>
      <xdr:rowOff>21774</xdr:rowOff>
    </xdr:to>
    <xdr:graphicFrame macro="">
      <xdr:nvGraphicFramePr>
        <xdr:cNvPr id="92" name="9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</xdr:col>
      <xdr:colOff>1312332</xdr:colOff>
      <xdr:row>414</xdr:row>
      <xdr:rowOff>73024</xdr:rowOff>
    </xdr:from>
    <xdr:to>
      <xdr:col>9</xdr:col>
      <xdr:colOff>994833</xdr:colOff>
      <xdr:row>434</xdr:row>
      <xdr:rowOff>116416</xdr:rowOff>
    </xdr:to>
    <xdr:graphicFrame macro="">
      <xdr:nvGraphicFramePr>
        <xdr:cNvPr id="93" name="9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2"/>
  <sheetViews>
    <sheetView showGridLines="0" tabSelected="1" zoomScale="80" zoomScaleNormal="80" zoomScalePageLayoutView="69" workbookViewId="0">
      <selection activeCell="C5" sqref="C5"/>
    </sheetView>
  </sheetViews>
  <sheetFormatPr baseColWidth="10" defaultRowHeight="18.75" x14ac:dyDescent="0.3"/>
  <cols>
    <col min="1" max="1" width="5.85546875" style="3" customWidth="1"/>
    <col min="2" max="2" width="5.7109375" style="3" customWidth="1"/>
    <col min="3" max="3" width="11.42578125" style="13"/>
    <col min="4" max="16384" width="11.42578125" style="3"/>
  </cols>
  <sheetData>
    <row r="1" spans="2:15" s="1" customFormat="1" ht="134.25" customHeight="1" x14ac:dyDescent="0.2"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2:15" s="1" customFormat="1" ht="18" x14ac:dyDescent="0.25">
      <c r="C2" s="2"/>
    </row>
    <row r="3" spans="2:15" ht="18" x14ac:dyDescent="0.25">
      <c r="C3" s="98" t="str">
        <f>+'Año 2017'!B3</f>
        <v>ESTADÍSTICAS DE CAJEROS AUTOMÁTICOS (ATM)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</row>
    <row r="4" spans="2:15" ht="18" x14ac:dyDescent="0.25">
      <c r="C4" s="98" t="str">
        <f>+'Año 2017'!B4</f>
        <v>Enero - Junio 2017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15" ht="20.25" x14ac:dyDescent="0.25">
      <c r="C5" s="4" t="str">
        <f>+'Año 2017'!B5</f>
        <v>Fecha de publicación: Septiembre 2017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ht="20.25" x14ac:dyDescent="0.25">
      <c r="C6" s="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2:15" ht="18" x14ac:dyDescent="0.25">
      <c r="C7" s="7" t="s">
        <v>1</v>
      </c>
    </row>
    <row r="9" spans="2:15" ht="18" x14ac:dyDescent="0.25">
      <c r="C9" s="8" t="str">
        <f>+'Año 2017'!B8</f>
        <v>SECCIÓN I: NÚMERO DE CAJEROS AUTOMÁTICOS (ATM)</v>
      </c>
    </row>
    <row r="10" spans="2:15" ht="18" x14ac:dyDescent="0.25">
      <c r="C10" s="9"/>
    </row>
    <row r="11" spans="2:15" ht="18" x14ac:dyDescent="0.25">
      <c r="C11" s="58" t="str">
        <f>+'Año 2017'!B10</f>
        <v>1.1 Número de cajeros automáticos (ATM)</v>
      </c>
    </row>
    <row r="12" spans="2:15" ht="12.75" customHeight="1" x14ac:dyDescent="0.25">
      <c r="C12" s="11"/>
    </row>
    <row r="13" spans="2:15" ht="18" x14ac:dyDescent="0.25">
      <c r="C13" s="11" t="str">
        <f>+'Año 2017'!B12</f>
        <v>1.1.1 Evolución del número de cajeros automáticos (ATM en oficina/ATM otro sitio)</v>
      </c>
    </row>
    <row r="14" spans="2:15" ht="18" x14ac:dyDescent="0.25">
      <c r="C14" s="11"/>
    </row>
    <row r="15" spans="2:15" ht="18" x14ac:dyDescent="0.25">
      <c r="C15" s="8" t="str">
        <f>+'Año 2017'!B46</f>
        <v>SECCIÓN II: NÚMERO DE CAJEROS AUTOMÁTICOS POR ENTIDAD FINANCIERA</v>
      </c>
    </row>
    <row r="16" spans="2:15" ht="18" x14ac:dyDescent="0.25">
      <c r="C16" s="58" t="str">
        <f>+'Año 2017'!B48</f>
        <v>2.1 Número de cajeros automáticos por entidad (ATM en oficina)</v>
      </c>
    </row>
    <row r="17" spans="3:3" ht="18" x14ac:dyDescent="0.25">
      <c r="C17" s="58" t="str">
        <f>+'Año 2017'!B92</f>
        <v>2.2 Número de cajeros automáticos por entidad (ATM en otro sitio)</v>
      </c>
    </row>
    <row r="18" spans="3:3" ht="18" x14ac:dyDescent="0.25">
      <c r="C18" s="58" t="str">
        <f>+'Año 2017'!B135</f>
        <v>2.3 Número total de cajeros automáticos por entidad (ATM en oficina y ATM en otro sitio)</v>
      </c>
    </row>
    <row r="19" spans="3:3" ht="18" x14ac:dyDescent="0.25">
      <c r="C19" s="58" t="str">
        <f>+'Año 2017'!B179</f>
        <v xml:space="preserve">2.4 Resumen de cajeros automáticos por entidad </v>
      </c>
    </row>
    <row r="20" spans="3:3" ht="18" x14ac:dyDescent="0.25">
      <c r="C20" s="11"/>
    </row>
    <row r="21" spans="3:3" ht="18" x14ac:dyDescent="0.25">
      <c r="C21" s="8" t="str">
        <f>+'Año 2017'!B228</f>
        <v>SECCIÓN III: NÚMERO DE CAJEROS AUTOMÁTICOS POR PROVINCIA</v>
      </c>
    </row>
    <row r="22" spans="3:3" ht="18" x14ac:dyDescent="0.25">
      <c r="C22" s="58" t="str">
        <f>+'Año 2017'!B230</f>
        <v>3.1 Número de cajeros automáticos por provincia (ATM en oficina)</v>
      </c>
    </row>
    <row r="23" spans="3:3" ht="18" x14ac:dyDescent="0.25">
      <c r="C23" s="58" t="str">
        <f>+'Año 2017'!B282</f>
        <v>3.2 Número de cajeros automáticos por provincia (ATM en otro sitio)</v>
      </c>
    </row>
    <row r="24" spans="3:3" ht="18" x14ac:dyDescent="0.25">
      <c r="C24" s="58" t="str">
        <f>+'Año 2017'!B334</f>
        <v>3.3 Número de cajeros automáticos por provincia (ATM en oficina y ATM en otro sitio)</v>
      </c>
    </row>
    <row r="25" spans="3:3" ht="18" x14ac:dyDescent="0.25">
      <c r="C25" s="58" t="str">
        <f>+'Año 2017'!B385</f>
        <v>3.4 Resumen de cajeros automáticos por provincia</v>
      </c>
    </row>
    <row r="26" spans="3:3" ht="18" x14ac:dyDescent="0.25">
      <c r="C26" s="11"/>
    </row>
    <row r="27" spans="3:3" ht="18" x14ac:dyDescent="0.25">
      <c r="C27" s="8" t="str">
        <f>+'Año 2017'!B441</f>
        <v>SECCIÓN IV: NÚMERO DE CAJEROS AUTOMÁTICOS POR ENTIDAD Y PROVINCIA</v>
      </c>
    </row>
    <row r="28" spans="3:3" ht="18" x14ac:dyDescent="0.25">
      <c r="C28" s="58" t="str">
        <f>+'Año 2017'!B443</f>
        <v>5.1 Número de cajeros automáticos por entidad y provincia (ATM en oficina/ATM en otro sitio)</v>
      </c>
    </row>
    <row r="29" spans="3:3" ht="18.75" customHeight="1" x14ac:dyDescent="0.25">
      <c r="C29" s="11"/>
    </row>
    <row r="30" spans="3:3" ht="18" x14ac:dyDescent="0.25">
      <c r="C30" s="8" t="str">
        <f>+'Año 2017'!B669</f>
        <v>SECCIÓN V: CONSIDERANDOS</v>
      </c>
    </row>
    <row r="31" spans="3:3" ht="18" x14ac:dyDescent="0.25">
      <c r="C31" s="8"/>
    </row>
    <row r="32" spans="3:3" ht="18" x14ac:dyDescent="0.25">
      <c r="C32" s="8" t="str">
        <f>+'Año 2017'!B673</f>
        <v>SECCIÓN VI: CONTACTOS</v>
      </c>
    </row>
    <row r="33" spans="3:3" ht="18" x14ac:dyDescent="0.25">
      <c r="C33" s="11"/>
    </row>
    <row r="34" spans="3:3" ht="18" x14ac:dyDescent="0.25">
      <c r="C34" s="11"/>
    </row>
    <row r="35" spans="3:3" ht="15" x14ac:dyDescent="0.25">
      <c r="C35" s="3"/>
    </row>
    <row r="36" spans="3:3" ht="18" x14ac:dyDescent="0.25">
      <c r="C36" s="8"/>
    </row>
    <row r="38" spans="3:3" ht="18" x14ac:dyDescent="0.25">
      <c r="C38" s="12"/>
    </row>
    <row r="40" spans="3:3" ht="18" x14ac:dyDescent="0.25">
      <c r="C40" s="9"/>
    </row>
    <row r="41" spans="3:3" ht="18" x14ac:dyDescent="0.25">
      <c r="C41" s="10"/>
    </row>
    <row r="42" spans="3:3" ht="18" x14ac:dyDescent="0.25">
      <c r="C42" s="11"/>
    </row>
    <row r="43" spans="3:3" ht="18" x14ac:dyDescent="0.25">
      <c r="C43" s="11"/>
    </row>
    <row r="44" spans="3:3" ht="18" x14ac:dyDescent="0.25">
      <c r="C44" s="11"/>
    </row>
    <row r="45" spans="3:3" ht="18" x14ac:dyDescent="0.25">
      <c r="C45" s="11"/>
    </row>
    <row r="46" spans="3:3" ht="18" x14ac:dyDescent="0.25">
      <c r="C46" s="10"/>
    </row>
    <row r="47" spans="3:3" ht="18" x14ac:dyDescent="0.25">
      <c r="C47" s="11"/>
    </row>
    <row r="48" spans="3:3" ht="18" x14ac:dyDescent="0.25">
      <c r="C48" s="11"/>
    </row>
    <row r="49" spans="3:3" ht="18" x14ac:dyDescent="0.25">
      <c r="C49" s="11"/>
    </row>
    <row r="50" spans="3:3" ht="18" x14ac:dyDescent="0.25">
      <c r="C50" s="11"/>
    </row>
    <row r="51" spans="3:3" ht="18" x14ac:dyDescent="0.25">
      <c r="C51" s="10"/>
    </row>
    <row r="52" spans="3:3" ht="18" x14ac:dyDescent="0.25">
      <c r="C52" s="11"/>
    </row>
    <row r="53" spans="3:3" ht="18" x14ac:dyDescent="0.25">
      <c r="C53" s="11"/>
    </row>
    <row r="54" spans="3:3" ht="18" x14ac:dyDescent="0.25">
      <c r="C54" s="11"/>
    </row>
    <row r="55" spans="3:3" ht="18" x14ac:dyDescent="0.25">
      <c r="C55" s="11"/>
    </row>
    <row r="56" spans="3:3" ht="18" x14ac:dyDescent="0.25">
      <c r="C56" s="10"/>
    </row>
    <row r="57" spans="3:3" ht="18" x14ac:dyDescent="0.25">
      <c r="C57" s="11"/>
    </row>
    <row r="58" spans="3:3" ht="18" x14ac:dyDescent="0.25">
      <c r="C58" s="11"/>
    </row>
    <row r="59" spans="3:3" ht="18" x14ac:dyDescent="0.25">
      <c r="C59" s="11"/>
    </row>
    <row r="60" spans="3:3" ht="18" x14ac:dyDescent="0.25">
      <c r="C60" s="11"/>
    </row>
    <row r="61" spans="3:3" ht="18" x14ac:dyDescent="0.25">
      <c r="C61" s="9"/>
    </row>
    <row r="62" spans="3:3" ht="18" x14ac:dyDescent="0.25">
      <c r="C62" s="10"/>
    </row>
    <row r="63" spans="3:3" ht="18" x14ac:dyDescent="0.25">
      <c r="C63" s="11"/>
    </row>
    <row r="64" spans="3:3" ht="18" x14ac:dyDescent="0.25">
      <c r="C64" s="11"/>
    </row>
    <row r="65" spans="3:3" ht="18" x14ac:dyDescent="0.25">
      <c r="C65" s="11"/>
    </row>
    <row r="66" spans="3:3" ht="18" x14ac:dyDescent="0.25">
      <c r="C66" s="11"/>
    </row>
    <row r="67" spans="3:3" ht="18" x14ac:dyDescent="0.25">
      <c r="C67" s="10"/>
    </row>
    <row r="68" spans="3:3" ht="18" x14ac:dyDescent="0.25">
      <c r="C68" s="11"/>
    </row>
    <row r="69" spans="3:3" ht="18" x14ac:dyDescent="0.25">
      <c r="C69" s="11"/>
    </row>
    <row r="70" spans="3:3" ht="18" x14ac:dyDescent="0.25">
      <c r="C70" s="11"/>
    </row>
    <row r="71" spans="3:3" ht="18" x14ac:dyDescent="0.25">
      <c r="C71" s="11"/>
    </row>
    <row r="72" spans="3:3" ht="18" x14ac:dyDescent="0.25">
      <c r="C72" s="10"/>
    </row>
    <row r="73" spans="3:3" ht="18" x14ac:dyDescent="0.25">
      <c r="C73" s="11"/>
    </row>
    <row r="74" spans="3:3" ht="18" x14ac:dyDescent="0.25">
      <c r="C74" s="11"/>
    </row>
    <row r="75" spans="3:3" ht="18" x14ac:dyDescent="0.25">
      <c r="C75" s="11"/>
    </row>
    <row r="76" spans="3:3" ht="18" x14ac:dyDescent="0.25">
      <c r="C76" s="11"/>
    </row>
    <row r="77" spans="3:3" ht="18" x14ac:dyDescent="0.25">
      <c r="C77" s="9"/>
    </row>
    <row r="78" spans="3:3" ht="18" x14ac:dyDescent="0.25">
      <c r="C78" s="10"/>
    </row>
    <row r="79" spans="3:3" ht="18" x14ac:dyDescent="0.25">
      <c r="C79" s="11"/>
    </row>
    <row r="80" spans="3:3" ht="18" x14ac:dyDescent="0.25">
      <c r="C80" s="11"/>
    </row>
    <row r="81" spans="3:3" ht="18" x14ac:dyDescent="0.25">
      <c r="C81" s="11"/>
    </row>
    <row r="82" spans="3:3" ht="18" x14ac:dyDescent="0.25">
      <c r="C82" s="11"/>
    </row>
    <row r="83" spans="3:3" ht="18" x14ac:dyDescent="0.25">
      <c r="C83" s="10"/>
    </row>
    <row r="84" spans="3:3" ht="18" x14ac:dyDescent="0.25">
      <c r="C84" s="11"/>
    </row>
    <row r="85" spans="3:3" ht="18" x14ac:dyDescent="0.25">
      <c r="C85" s="11"/>
    </row>
    <row r="86" spans="3:3" ht="18" x14ac:dyDescent="0.25">
      <c r="C86" s="11"/>
    </row>
    <row r="87" spans="3:3" ht="18" x14ac:dyDescent="0.25">
      <c r="C87" s="11"/>
    </row>
    <row r="88" spans="3:3" ht="18" x14ac:dyDescent="0.25">
      <c r="C88" s="10"/>
    </row>
    <row r="89" spans="3:3" ht="18" x14ac:dyDescent="0.25">
      <c r="C89" s="11"/>
    </row>
    <row r="90" spans="3:3" ht="18" x14ac:dyDescent="0.25">
      <c r="C90" s="11"/>
    </row>
    <row r="91" spans="3:3" ht="18" x14ac:dyDescent="0.25">
      <c r="C91" s="11"/>
    </row>
    <row r="92" spans="3:3" ht="18" x14ac:dyDescent="0.25">
      <c r="C92" s="11"/>
    </row>
  </sheetData>
  <mergeCells count="3">
    <mergeCell ref="B1:O1"/>
    <mergeCell ref="C3:O3"/>
    <mergeCell ref="C4:O4"/>
  </mergeCells>
  <pageMargins left="0.70866141732283472" right="0.70866141732283472" top="0.74803149606299213" bottom="0.74803149606299213" header="0.31496062992125984" footer="0.31496062992125984"/>
  <pageSetup scale="56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83"/>
  <sheetViews>
    <sheetView showGridLines="0" zoomScale="85" zoomScaleNormal="85" zoomScaleSheetLayoutView="70" workbookViewId="0">
      <selection activeCell="B5" sqref="B5"/>
    </sheetView>
  </sheetViews>
  <sheetFormatPr baseColWidth="10" defaultRowHeight="14.25" x14ac:dyDescent="0.2"/>
  <cols>
    <col min="1" max="1" width="2.85546875" style="14" customWidth="1"/>
    <col min="2" max="2" width="33" style="14" customWidth="1"/>
    <col min="3" max="3" width="31.85546875" style="14" customWidth="1"/>
    <col min="4" max="4" width="21" style="14" customWidth="1"/>
    <col min="5" max="5" width="20" style="14" customWidth="1"/>
    <col min="6" max="6" width="15.85546875" style="14" customWidth="1"/>
    <col min="7" max="7" width="19.140625" style="14" customWidth="1"/>
    <col min="8" max="8" width="19" style="14" customWidth="1"/>
    <col min="9" max="9" width="16.140625" style="14" customWidth="1"/>
    <col min="10" max="10" width="16.85546875" style="14" customWidth="1"/>
    <col min="11" max="12" width="18.140625" style="14" customWidth="1"/>
    <col min="13" max="13" width="17.140625" style="14" customWidth="1"/>
    <col min="14" max="14" width="14.42578125" style="14" customWidth="1"/>
    <col min="15" max="15" width="15.5703125" style="14" bestFit="1" customWidth="1"/>
    <col min="16" max="16" width="16.85546875" style="14" bestFit="1" customWidth="1"/>
    <col min="17" max="17" width="15.5703125" style="14" bestFit="1" customWidth="1"/>
    <col min="18" max="18" width="11.7109375" style="14" bestFit="1" customWidth="1"/>
    <col min="19" max="16384" width="11.42578125" style="14"/>
  </cols>
  <sheetData>
    <row r="1" spans="1:16" ht="134.25" customHeight="1" x14ac:dyDescent="0.6">
      <c r="B1" s="100" t="s">
        <v>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</row>
    <row r="2" spans="1:16" ht="15" x14ac:dyDescent="0.25">
      <c r="C2" s="19"/>
    </row>
    <row r="3" spans="1:16" ht="35.25" x14ac:dyDescent="0.2">
      <c r="B3" s="101" t="s">
        <v>31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1:16" ht="35.25" x14ac:dyDescent="0.5">
      <c r="B4" s="102" t="s">
        <v>107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ht="15" x14ac:dyDescent="0.2">
      <c r="B5" s="38" t="s">
        <v>108</v>
      </c>
      <c r="C5" s="1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1"/>
    </row>
    <row r="6" spans="1:16" s="1" customFormat="1" ht="15" x14ac:dyDescent="0.2">
      <c r="B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6" ht="18.75" customHeight="1" x14ac:dyDescent="0.2">
      <c r="C7" s="15"/>
    </row>
    <row r="8" spans="1:16" ht="26.25" x14ac:dyDescent="0.4">
      <c r="A8" s="40"/>
      <c r="B8" s="16" t="s">
        <v>33</v>
      </c>
      <c r="C8" s="41"/>
      <c r="D8" s="41"/>
      <c r="E8" s="41"/>
      <c r="F8" s="42"/>
      <c r="G8" s="42"/>
      <c r="H8" s="43"/>
      <c r="I8" s="43"/>
      <c r="J8" s="44"/>
      <c r="K8" s="44"/>
      <c r="L8" s="44"/>
      <c r="M8" s="44"/>
      <c r="N8" s="44"/>
      <c r="O8" s="32"/>
    </row>
    <row r="9" spans="1:16" ht="15" x14ac:dyDescent="0.25">
      <c r="A9" s="40"/>
      <c r="B9" s="45"/>
      <c r="C9" s="46"/>
      <c r="D9" s="46"/>
      <c r="E9" s="46"/>
      <c r="F9" s="43"/>
      <c r="G9" s="43"/>
      <c r="H9" s="43"/>
      <c r="I9" s="43"/>
      <c r="J9" s="44"/>
      <c r="K9" s="44"/>
      <c r="L9" s="44"/>
      <c r="M9" s="44"/>
      <c r="N9" s="44"/>
      <c r="O9" s="32"/>
    </row>
    <row r="10" spans="1:16" ht="23.25" x14ac:dyDescent="0.35">
      <c r="A10" s="40"/>
      <c r="B10" s="17" t="s">
        <v>35</v>
      </c>
      <c r="C10" s="46"/>
      <c r="D10" s="46"/>
      <c r="E10" s="46"/>
      <c r="F10" s="43"/>
      <c r="G10" s="43"/>
      <c r="H10" s="43"/>
      <c r="I10" s="43"/>
      <c r="J10" s="44"/>
      <c r="K10" s="44"/>
      <c r="L10" s="44"/>
      <c r="M10" s="44"/>
      <c r="N10" s="44"/>
      <c r="O10" s="32"/>
    </row>
    <row r="11" spans="1:16" ht="15" x14ac:dyDescent="0.25">
      <c r="A11" s="40"/>
      <c r="B11" s="45"/>
      <c r="C11" s="46"/>
      <c r="D11" s="46"/>
      <c r="E11" s="46"/>
      <c r="F11" s="43"/>
      <c r="G11" s="43"/>
      <c r="H11" s="43"/>
      <c r="I11" s="43"/>
      <c r="J11" s="44"/>
      <c r="K11" s="44"/>
      <c r="L11" s="44"/>
      <c r="M11" s="44"/>
      <c r="N11" s="44"/>
      <c r="O11" s="32"/>
    </row>
    <row r="12" spans="1:16" ht="20.25" x14ac:dyDescent="0.3">
      <c r="A12" s="40"/>
      <c r="B12" s="59" t="s">
        <v>34</v>
      </c>
      <c r="C12" s="46"/>
      <c r="D12" s="46"/>
      <c r="E12" s="46"/>
      <c r="F12" s="43"/>
      <c r="G12" s="43"/>
      <c r="H12" s="43"/>
      <c r="I12" s="43"/>
      <c r="J12" s="44"/>
      <c r="K12" s="44"/>
      <c r="L12" s="44"/>
      <c r="M12" s="44"/>
      <c r="N12" s="44"/>
      <c r="O12" s="32"/>
    </row>
    <row r="14" spans="1:16" ht="15" x14ac:dyDescent="0.25">
      <c r="H14" s="61"/>
      <c r="I14" s="61"/>
      <c r="J14" s="61"/>
    </row>
    <row r="15" spans="1:16" ht="30.75" thickBot="1" x14ac:dyDescent="0.25">
      <c r="B15" s="18" t="s">
        <v>28</v>
      </c>
      <c r="C15" s="63" t="s">
        <v>88</v>
      </c>
      <c r="D15" s="63" t="s">
        <v>89</v>
      </c>
      <c r="E15" s="63" t="s">
        <v>90</v>
      </c>
      <c r="F15" s="63" t="s">
        <v>91</v>
      </c>
      <c r="G15" s="63" t="s">
        <v>92</v>
      </c>
      <c r="H15" s="63" t="s">
        <v>93</v>
      </c>
      <c r="I15" s="60" t="s">
        <v>94</v>
      </c>
      <c r="J15" s="60" t="s">
        <v>95</v>
      </c>
      <c r="K15" s="60" t="s">
        <v>96</v>
      </c>
      <c r="L15" s="60" t="s">
        <v>97</v>
      </c>
      <c r="M15" s="60" t="s">
        <v>98</v>
      </c>
      <c r="N15" s="60" t="s">
        <v>99</v>
      </c>
      <c r="O15" s="60" t="s">
        <v>27</v>
      </c>
      <c r="P15" s="60" t="s">
        <v>60</v>
      </c>
    </row>
    <row r="16" spans="1:16" ht="15" x14ac:dyDescent="0.25">
      <c r="B16" s="109" t="s">
        <v>32</v>
      </c>
      <c r="C16" s="110">
        <v>2261</v>
      </c>
      <c r="D16" s="110">
        <v>2264</v>
      </c>
      <c r="E16" s="110">
        <v>2224</v>
      </c>
      <c r="F16" s="110">
        <v>2245</v>
      </c>
      <c r="G16" s="110">
        <v>2205</v>
      </c>
      <c r="H16" s="110">
        <v>2179</v>
      </c>
      <c r="I16" s="22"/>
      <c r="J16" s="22"/>
      <c r="K16" s="22"/>
      <c r="L16" s="22"/>
      <c r="M16" s="22"/>
      <c r="N16" s="22"/>
      <c r="O16" s="19">
        <f>+INT(AVERAGE(C16:N16))</f>
        <v>2229</v>
      </c>
      <c r="P16" s="75">
        <f>+O16/$O$18</f>
        <v>0.55530642750373693</v>
      </c>
    </row>
    <row r="17" spans="2:16" ht="15.75" thickBot="1" x14ac:dyDescent="0.3">
      <c r="B17" s="109" t="s">
        <v>36</v>
      </c>
      <c r="C17" s="110">
        <v>1773</v>
      </c>
      <c r="D17" s="110">
        <v>1774</v>
      </c>
      <c r="E17" s="110">
        <v>1666</v>
      </c>
      <c r="F17" s="110">
        <v>1795</v>
      </c>
      <c r="G17" s="110">
        <v>1843</v>
      </c>
      <c r="H17" s="110">
        <v>1864</v>
      </c>
      <c r="I17" s="22"/>
      <c r="J17" s="22"/>
      <c r="K17" s="22"/>
      <c r="L17" s="22"/>
      <c r="M17" s="22"/>
      <c r="N17" s="22"/>
      <c r="O17" s="20">
        <f>+INT(AVERAGE(C17:N17))</f>
        <v>1785</v>
      </c>
      <c r="P17" s="80">
        <f>+O17/$O$18</f>
        <v>0.44469357249626307</v>
      </c>
    </row>
    <row r="18" spans="2:16" ht="15.75" thickTop="1" x14ac:dyDescent="0.25">
      <c r="B18" s="111" t="s">
        <v>37</v>
      </c>
      <c r="C18" s="112">
        <f t="shared" ref="C18:O18" si="0">SUM(C16:C17)</f>
        <v>4034</v>
      </c>
      <c r="D18" s="112">
        <f t="shared" si="0"/>
        <v>4038</v>
      </c>
      <c r="E18" s="112">
        <f t="shared" si="0"/>
        <v>3890</v>
      </c>
      <c r="F18" s="112">
        <f t="shared" si="0"/>
        <v>4040</v>
      </c>
      <c r="G18" s="112">
        <f t="shared" si="0"/>
        <v>4048</v>
      </c>
      <c r="H18" s="112">
        <f t="shared" si="0"/>
        <v>4043</v>
      </c>
      <c r="I18" s="66"/>
      <c r="J18" s="66"/>
      <c r="K18" s="66"/>
      <c r="L18" s="66"/>
      <c r="M18" s="66"/>
      <c r="N18" s="66"/>
      <c r="O18" s="21">
        <f t="shared" si="0"/>
        <v>4014</v>
      </c>
      <c r="P18" s="75">
        <f>SUM(P16:P17)</f>
        <v>1</v>
      </c>
    </row>
    <row r="42" spans="1:15" x14ac:dyDescent="0.2">
      <c r="F42" s="22"/>
    </row>
    <row r="43" spans="1:15" ht="21.75" customHeight="1" x14ac:dyDescent="0.2">
      <c r="F43" s="22"/>
    </row>
    <row r="44" spans="1:15" s="49" customFormat="1" ht="7.5" customHeight="1" x14ac:dyDescent="0.2"/>
    <row r="46" spans="1:15" ht="26.25" x14ac:dyDescent="0.4">
      <c r="A46" s="40"/>
      <c r="B46" s="16" t="s">
        <v>38</v>
      </c>
      <c r="C46" s="41"/>
      <c r="D46" s="41"/>
      <c r="E46" s="41"/>
      <c r="F46" s="42"/>
      <c r="G46" s="42"/>
      <c r="H46" s="43"/>
      <c r="I46" s="43"/>
      <c r="J46" s="44"/>
      <c r="K46" s="44"/>
      <c r="L46" s="44"/>
      <c r="M46" s="44"/>
      <c r="N46" s="44"/>
      <c r="O46" s="32"/>
    </row>
    <row r="47" spans="1:15" ht="15" x14ac:dyDescent="0.25">
      <c r="B47" s="50"/>
    </row>
    <row r="48" spans="1:15" ht="23.25" x14ac:dyDescent="0.35">
      <c r="A48" s="40"/>
      <c r="B48" s="17" t="s">
        <v>39</v>
      </c>
      <c r="C48" s="46"/>
      <c r="D48" s="46"/>
      <c r="E48" s="46"/>
      <c r="F48" s="43"/>
      <c r="G48" s="43"/>
      <c r="H48" s="43"/>
      <c r="I48" s="43"/>
      <c r="J48" s="44"/>
      <c r="K48" s="44"/>
      <c r="L48" s="44"/>
      <c r="M48" s="44"/>
      <c r="N48" s="44"/>
      <c r="O48" s="32"/>
    </row>
    <row r="49" spans="2:16" ht="15" x14ac:dyDescent="0.25">
      <c r="B49" s="19"/>
    </row>
    <row r="50" spans="2:16" x14ac:dyDescent="0.2">
      <c r="H50" s="48">
        <v>10</v>
      </c>
      <c r="I50" s="48">
        <v>11</v>
      </c>
      <c r="J50" s="48">
        <v>12</v>
      </c>
    </row>
    <row r="51" spans="2:16" ht="30.75" thickBot="1" x14ac:dyDescent="0.25">
      <c r="B51" s="70" t="s">
        <v>56</v>
      </c>
      <c r="C51" s="63" t="s">
        <v>88</v>
      </c>
      <c r="D51" s="63" t="s">
        <v>89</v>
      </c>
      <c r="E51" s="63" t="s">
        <v>90</v>
      </c>
      <c r="F51" s="63" t="s">
        <v>91</v>
      </c>
      <c r="G51" s="63" t="s">
        <v>92</v>
      </c>
      <c r="H51" s="63" t="s">
        <v>93</v>
      </c>
      <c r="I51" s="60" t="s">
        <v>94</v>
      </c>
      <c r="J51" s="60" t="s">
        <v>95</v>
      </c>
      <c r="K51" s="60" t="s">
        <v>96</v>
      </c>
      <c r="L51" s="60" t="s">
        <v>97</v>
      </c>
      <c r="M51" s="60" t="s">
        <v>98</v>
      </c>
      <c r="N51" s="60" t="s">
        <v>99</v>
      </c>
      <c r="O51" s="60" t="s">
        <v>27</v>
      </c>
      <c r="P51" s="60" t="s">
        <v>53</v>
      </c>
    </row>
    <row r="52" spans="2:16" ht="15" x14ac:dyDescent="0.25">
      <c r="B52" s="14" t="s">
        <v>40</v>
      </c>
      <c r="C52" s="22">
        <v>765</v>
      </c>
      <c r="D52" s="22">
        <v>768</v>
      </c>
      <c r="E52" s="22">
        <v>771</v>
      </c>
      <c r="F52" s="22">
        <v>776</v>
      </c>
      <c r="G52" s="22">
        <v>740</v>
      </c>
      <c r="H52" s="22">
        <v>741</v>
      </c>
      <c r="I52" s="22"/>
      <c r="J52" s="22"/>
      <c r="K52" s="22"/>
      <c r="L52" s="22"/>
      <c r="M52" s="22"/>
      <c r="N52" s="22"/>
      <c r="O52" s="30">
        <f t="shared" ref="O52" si="1">+INT(AVERAGE(C52:N52))</f>
        <v>760</v>
      </c>
      <c r="P52" s="75">
        <f>+O52/$O$67</f>
        <v>0.34141958670260558</v>
      </c>
    </row>
    <row r="53" spans="2:16" ht="15" x14ac:dyDescent="0.25">
      <c r="B53" s="14" t="s">
        <v>41</v>
      </c>
      <c r="C53" s="22">
        <v>362</v>
      </c>
      <c r="D53" s="22">
        <v>362</v>
      </c>
      <c r="E53" s="22">
        <v>358</v>
      </c>
      <c r="F53" s="22">
        <v>362</v>
      </c>
      <c r="G53" s="22">
        <v>363</v>
      </c>
      <c r="H53" s="83">
        <v>357</v>
      </c>
      <c r="I53" s="22"/>
      <c r="J53" s="22"/>
      <c r="K53" s="22"/>
      <c r="L53" s="22"/>
      <c r="M53" s="22"/>
      <c r="N53" s="22"/>
      <c r="O53" s="30">
        <f>+INT(AVERAGE(C53:N53))</f>
        <v>360</v>
      </c>
      <c r="P53" s="75">
        <f t="shared" ref="P53:P66" si="2">+O53/$O$67</f>
        <v>0.16172506738544473</v>
      </c>
    </row>
    <row r="54" spans="2:16" ht="15" x14ac:dyDescent="0.25">
      <c r="B54" s="14" t="s">
        <v>70</v>
      </c>
      <c r="C54" s="22">
        <v>237</v>
      </c>
      <c r="D54" s="22">
        <v>236</v>
      </c>
      <c r="E54" s="22">
        <v>236</v>
      </c>
      <c r="F54" s="22">
        <v>238</v>
      </c>
      <c r="G54" s="22">
        <v>237</v>
      </c>
      <c r="H54" s="22">
        <v>238</v>
      </c>
      <c r="I54" s="22"/>
      <c r="J54" s="22"/>
      <c r="K54" s="22"/>
      <c r="L54" s="22"/>
      <c r="M54" s="22"/>
      <c r="N54" s="22"/>
      <c r="O54" s="30">
        <f t="shared" ref="O54:O66" si="3">+INT(AVERAGE(C54:N54))</f>
        <v>237</v>
      </c>
      <c r="P54" s="75">
        <f t="shared" si="2"/>
        <v>0.10646900269541779</v>
      </c>
    </row>
    <row r="55" spans="2:16" ht="15" x14ac:dyDescent="0.25">
      <c r="B55" s="14" t="s">
        <v>42</v>
      </c>
      <c r="C55" s="22">
        <v>209</v>
      </c>
      <c r="D55" s="83">
        <v>209</v>
      </c>
      <c r="E55" s="83">
        <v>208</v>
      </c>
      <c r="F55" s="83">
        <v>213</v>
      </c>
      <c r="G55" s="83">
        <v>213</v>
      </c>
      <c r="H55" s="83">
        <v>213</v>
      </c>
      <c r="I55" s="22"/>
      <c r="J55" s="22"/>
      <c r="K55" s="22"/>
      <c r="L55" s="22"/>
      <c r="M55" s="22"/>
      <c r="N55" s="22"/>
      <c r="O55" s="30">
        <f t="shared" si="3"/>
        <v>210</v>
      </c>
      <c r="P55" s="75">
        <f t="shared" si="2"/>
        <v>9.4339622641509441E-2</v>
      </c>
    </row>
    <row r="56" spans="2:16" ht="15" x14ac:dyDescent="0.25">
      <c r="B56" s="14" t="s">
        <v>30</v>
      </c>
      <c r="C56" s="22">
        <v>185</v>
      </c>
      <c r="D56" s="22">
        <v>185</v>
      </c>
      <c r="E56" s="22">
        <v>145</v>
      </c>
      <c r="F56" s="22">
        <v>145</v>
      </c>
      <c r="G56" s="22">
        <v>146</v>
      </c>
      <c r="H56" s="83">
        <v>145</v>
      </c>
      <c r="I56" s="22"/>
      <c r="J56" s="22"/>
      <c r="K56" s="22"/>
      <c r="L56" s="22"/>
      <c r="M56" s="22"/>
      <c r="N56" s="22"/>
      <c r="O56" s="30">
        <f t="shared" si="3"/>
        <v>158</v>
      </c>
      <c r="P56" s="75">
        <f t="shared" si="2"/>
        <v>7.0979335130278529E-2</v>
      </c>
    </row>
    <row r="57" spans="2:16" ht="15" x14ac:dyDescent="0.25">
      <c r="B57" s="14" t="s">
        <v>43</v>
      </c>
      <c r="C57" s="22">
        <v>146</v>
      </c>
      <c r="D57" s="22">
        <v>146</v>
      </c>
      <c r="E57" s="22">
        <v>147</v>
      </c>
      <c r="F57" s="22">
        <v>153</v>
      </c>
      <c r="G57" s="22">
        <v>149</v>
      </c>
      <c r="H57" s="22">
        <v>147</v>
      </c>
      <c r="I57" s="22"/>
      <c r="J57" s="22"/>
      <c r="K57" s="22"/>
      <c r="L57" s="22"/>
      <c r="M57" s="22"/>
      <c r="N57" s="22"/>
      <c r="O57" s="30">
        <f t="shared" si="3"/>
        <v>148</v>
      </c>
      <c r="P57" s="75">
        <f t="shared" si="2"/>
        <v>6.6486972147349499E-2</v>
      </c>
    </row>
    <row r="58" spans="2:16" ht="15" x14ac:dyDescent="0.25">
      <c r="B58" s="14" t="s">
        <v>45</v>
      </c>
      <c r="C58" s="22">
        <v>120</v>
      </c>
      <c r="D58" s="22">
        <v>120</v>
      </c>
      <c r="E58" s="22">
        <v>119</v>
      </c>
      <c r="F58" s="22">
        <v>118</v>
      </c>
      <c r="G58" s="22">
        <v>118</v>
      </c>
      <c r="H58" s="22">
        <v>119</v>
      </c>
      <c r="I58" s="22"/>
      <c r="J58" s="22"/>
      <c r="K58" s="22"/>
      <c r="L58" s="22"/>
      <c r="M58" s="22"/>
      <c r="N58" s="22"/>
      <c r="O58" s="30">
        <f t="shared" si="3"/>
        <v>119</v>
      </c>
      <c r="P58" s="75">
        <f t="shared" si="2"/>
        <v>5.3459119496855348E-2</v>
      </c>
    </row>
    <row r="59" spans="2:16" ht="15" x14ac:dyDescent="0.25">
      <c r="B59" s="14" t="s">
        <v>44</v>
      </c>
      <c r="C59" s="22">
        <v>81</v>
      </c>
      <c r="D59" s="22">
        <v>81</v>
      </c>
      <c r="E59" s="22">
        <v>83</v>
      </c>
      <c r="F59" s="22">
        <v>84</v>
      </c>
      <c r="G59" s="22">
        <v>82</v>
      </c>
      <c r="H59" s="22">
        <v>61</v>
      </c>
      <c r="I59" s="22"/>
      <c r="J59" s="22"/>
      <c r="K59" s="22"/>
      <c r="L59" s="22"/>
      <c r="M59" s="22"/>
      <c r="N59" s="22"/>
      <c r="O59" s="30">
        <f t="shared" si="3"/>
        <v>78</v>
      </c>
      <c r="P59" s="75">
        <f t="shared" si="2"/>
        <v>3.5040431266846361E-2</v>
      </c>
    </row>
    <row r="60" spans="2:16" ht="15" x14ac:dyDescent="0.25">
      <c r="B60" s="14" t="s">
        <v>46</v>
      </c>
      <c r="C60" s="22">
        <v>46</v>
      </c>
      <c r="D60" s="22">
        <v>46</v>
      </c>
      <c r="E60" s="22">
        <v>47</v>
      </c>
      <c r="F60" s="22">
        <v>46</v>
      </c>
      <c r="G60" s="22">
        <v>46</v>
      </c>
      <c r="H60" s="22">
        <v>45</v>
      </c>
      <c r="I60" s="22"/>
      <c r="J60" s="22"/>
      <c r="K60" s="22"/>
      <c r="L60" s="22"/>
      <c r="M60" s="22"/>
      <c r="N60" s="22"/>
      <c r="O60" s="30">
        <f t="shared" si="3"/>
        <v>46</v>
      </c>
      <c r="P60" s="75">
        <f t="shared" si="2"/>
        <v>2.0664869721473494E-2</v>
      </c>
    </row>
    <row r="61" spans="2:16" ht="15" x14ac:dyDescent="0.25">
      <c r="B61" s="14" t="s">
        <v>47</v>
      </c>
      <c r="C61" s="22">
        <v>44</v>
      </c>
      <c r="D61" s="83">
        <v>45</v>
      </c>
      <c r="E61" s="83">
        <v>44</v>
      </c>
      <c r="F61" s="83">
        <v>43</v>
      </c>
      <c r="G61" s="83">
        <v>44</v>
      </c>
      <c r="H61" s="83">
        <v>46</v>
      </c>
      <c r="I61" s="22"/>
      <c r="J61" s="22"/>
      <c r="K61" s="22"/>
      <c r="L61" s="22"/>
      <c r="M61" s="22"/>
      <c r="N61" s="22"/>
      <c r="O61" s="30">
        <f t="shared" si="3"/>
        <v>44</v>
      </c>
      <c r="P61" s="75">
        <f t="shared" si="2"/>
        <v>1.9766397124887692E-2</v>
      </c>
    </row>
    <row r="62" spans="2:16" ht="15" x14ac:dyDescent="0.25">
      <c r="B62" s="14" t="s">
        <v>48</v>
      </c>
      <c r="C62" s="22">
        <v>29</v>
      </c>
      <c r="D62" s="22">
        <v>29</v>
      </c>
      <c r="E62" s="22">
        <v>29</v>
      </c>
      <c r="F62" s="22">
        <v>29</v>
      </c>
      <c r="G62" s="22">
        <v>29</v>
      </c>
      <c r="H62" s="22">
        <v>29</v>
      </c>
      <c r="I62" s="22"/>
      <c r="J62" s="22"/>
      <c r="K62" s="22"/>
      <c r="L62" s="22"/>
      <c r="M62" s="22"/>
      <c r="N62" s="22"/>
      <c r="O62" s="30">
        <f t="shared" si="3"/>
        <v>29</v>
      </c>
      <c r="P62" s="75">
        <f t="shared" si="2"/>
        <v>1.302785265049416E-2</v>
      </c>
    </row>
    <row r="63" spans="2:16" ht="15" x14ac:dyDescent="0.25">
      <c r="B63" s="14" t="s">
        <v>49</v>
      </c>
      <c r="C63" s="22">
        <v>18</v>
      </c>
      <c r="D63" s="22">
        <v>18</v>
      </c>
      <c r="E63" s="22">
        <v>18</v>
      </c>
      <c r="F63" s="22">
        <v>18</v>
      </c>
      <c r="G63" s="22">
        <v>18</v>
      </c>
      <c r="H63" s="22">
        <v>18</v>
      </c>
      <c r="I63" s="22"/>
      <c r="J63" s="22"/>
      <c r="K63" s="22"/>
      <c r="L63" s="22"/>
      <c r="M63" s="22"/>
      <c r="N63" s="22"/>
      <c r="O63" s="30">
        <f t="shared" si="3"/>
        <v>18</v>
      </c>
      <c r="P63" s="75">
        <f t="shared" si="2"/>
        <v>8.0862533692722376E-3</v>
      </c>
    </row>
    <row r="64" spans="2:16" ht="15" x14ac:dyDescent="0.25">
      <c r="B64" s="14" t="s">
        <v>50</v>
      </c>
      <c r="C64" s="22">
        <v>10</v>
      </c>
      <c r="D64" s="22">
        <v>10</v>
      </c>
      <c r="E64" s="22">
        <v>10</v>
      </c>
      <c r="F64" s="22">
        <v>10</v>
      </c>
      <c r="G64" s="22">
        <v>10</v>
      </c>
      <c r="H64" s="83">
        <v>10</v>
      </c>
      <c r="I64" s="22"/>
      <c r="J64" s="22"/>
      <c r="K64" s="22"/>
      <c r="L64" s="22"/>
      <c r="M64" s="22"/>
      <c r="N64" s="22"/>
      <c r="O64" s="30">
        <f t="shared" si="3"/>
        <v>10</v>
      </c>
      <c r="P64" s="75">
        <f t="shared" si="2"/>
        <v>4.4923629829290209E-3</v>
      </c>
    </row>
    <row r="65" spans="2:16" ht="15" x14ac:dyDescent="0.25">
      <c r="B65" s="14" t="s">
        <v>52</v>
      </c>
      <c r="C65" s="22">
        <v>5</v>
      </c>
      <c r="D65" s="22">
        <v>5</v>
      </c>
      <c r="E65" s="22">
        <v>5</v>
      </c>
      <c r="F65" s="22">
        <v>5</v>
      </c>
      <c r="G65" s="22">
        <v>5</v>
      </c>
      <c r="H65" s="22">
        <v>5</v>
      </c>
      <c r="I65" s="22"/>
      <c r="J65" s="22"/>
      <c r="K65" s="22"/>
      <c r="L65" s="22"/>
      <c r="M65" s="22"/>
      <c r="N65" s="22"/>
      <c r="O65" s="30">
        <f t="shared" si="3"/>
        <v>5</v>
      </c>
      <c r="P65" s="75">
        <f t="shared" si="2"/>
        <v>2.2461814914645105E-3</v>
      </c>
    </row>
    <row r="66" spans="2:16" ht="15.75" thickBot="1" x14ac:dyDescent="0.3">
      <c r="B66" s="14" t="s">
        <v>51</v>
      </c>
      <c r="C66" s="22">
        <v>4</v>
      </c>
      <c r="D66" s="22">
        <v>4</v>
      </c>
      <c r="E66" s="22">
        <v>4</v>
      </c>
      <c r="F66" s="22">
        <v>5</v>
      </c>
      <c r="G66" s="22">
        <v>5</v>
      </c>
      <c r="H66" s="22">
        <v>5</v>
      </c>
      <c r="I66" s="22"/>
      <c r="J66" s="22"/>
      <c r="K66" s="22"/>
      <c r="L66" s="22"/>
      <c r="M66" s="22"/>
      <c r="N66" s="22"/>
      <c r="O66" s="30">
        <f t="shared" si="3"/>
        <v>4</v>
      </c>
      <c r="P66" s="75">
        <f t="shared" si="2"/>
        <v>1.7969451931716084E-3</v>
      </c>
    </row>
    <row r="67" spans="2:16" ht="15.75" thickTop="1" x14ac:dyDescent="0.25">
      <c r="B67" s="64" t="s">
        <v>2</v>
      </c>
      <c r="C67" s="67">
        <f t="shared" ref="C67:P67" si="4">SUM(C52:C66)</f>
        <v>2261</v>
      </c>
      <c r="D67" s="67">
        <f t="shared" si="4"/>
        <v>2264</v>
      </c>
      <c r="E67" s="67">
        <f t="shared" si="4"/>
        <v>2224</v>
      </c>
      <c r="F67" s="67">
        <f t="shared" si="4"/>
        <v>2245</v>
      </c>
      <c r="G67" s="67">
        <f t="shared" si="4"/>
        <v>2205</v>
      </c>
      <c r="H67" s="67">
        <f t="shared" si="4"/>
        <v>2179</v>
      </c>
      <c r="I67" s="67"/>
      <c r="J67" s="67"/>
      <c r="K67" s="67"/>
      <c r="L67" s="67"/>
      <c r="M67" s="67"/>
      <c r="N67" s="67"/>
      <c r="O67" s="67">
        <f t="shared" si="4"/>
        <v>2226</v>
      </c>
      <c r="P67" s="65">
        <f t="shared" si="4"/>
        <v>0.99999999999999989</v>
      </c>
    </row>
    <row r="92" spans="1:16" ht="23.25" x14ac:dyDescent="0.35">
      <c r="A92" s="40"/>
      <c r="B92" s="17" t="s">
        <v>54</v>
      </c>
      <c r="C92" s="46"/>
      <c r="D92" s="46"/>
      <c r="E92" s="46"/>
      <c r="F92" s="43"/>
      <c r="G92" s="43"/>
      <c r="H92" s="43"/>
      <c r="I92" s="43"/>
      <c r="J92" s="44"/>
      <c r="K92" s="44"/>
      <c r="L92" s="44"/>
      <c r="M92" s="44"/>
      <c r="N92" s="44"/>
      <c r="O92" s="32"/>
    </row>
    <row r="93" spans="1:16" ht="15" x14ac:dyDescent="0.25">
      <c r="B93" s="19"/>
    </row>
    <row r="94" spans="1:16" x14ac:dyDescent="0.2">
      <c r="H94" s="48">
        <v>8</v>
      </c>
    </row>
    <row r="95" spans="1:16" ht="30.75" thickBot="1" x14ac:dyDescent="0.25">
      <c r="B95" s="63" t="s">
        <v>56</v>
      </c>
      <c r="C95" s="63" t="s">
        <v>88</v>
      </c>
      <c r="D95" s="63" t="s">
        <v>89</v>
      </c>
      <c r="E95" s="63" t="s">
        <v>90</v>
      </c>
      <c r="F95" s="63" t="s">
        <v>91</v>
      </c>
      <c r="G95" s="63" t="s">
        <v>92</v>
      </c>
      <c r="H95" s="63" t="s">
        <v>93</v>
      </c>
      <c r="I95" s="60" t="s">
        <v>94</v>
      </c>
      <c r="J95" s="60" t="s">
        <v>95</v>
      </c>
      <c r="K95" s="60" t="s">
        <v>96</v>
      </c>
      <c r="L95" s="60" t="s">
        <v>97</v>
      </c>
      <c r="M95" s="60" t="s">
        <v>98</v>
      </c>
      <c r="N95" s="60" t="s">
        <v>99</v>
      </c>
      <c r="O95" s="60" t="s">
        <v>27</v>
      </c>
      <c r="P95" s="60" t="s">
        <v>53</v>
      </c>
    </row>
    <row r="96" spans="1:16" ht="15" x14ac:dyDescent="0.25">
      <c r="B96" s="14" t="s">
        <v>41</v>
      </c>
      <c r="C96" s="22">
        <v>503</v>
      </c>
      <c r="D96" s="22">
        <v>504</v>
      </c>
      <c r="E96" s="22">
        <v>394</v>
      </c>
      <c r="F96" s="22">
        <v>505</v>
      </c>
      <c r="G96" s="22">
        <v>507</v>
      </c>
      <c r="H96" s="83">
        <v>513</v>
      </c>
      <c r="I96" s="22"/>
      <c r="J96" s="22"/>
      <c r="K96" s="22"/>
      <c r="L96" s="22"/>
      <c r="M96" s="22"/>
      <c r="N96" s="22"/>
      <c r="O96" s="30">
        <f t="shared" ref="O96" si="5">+INT(AVERAGE(C96:N96))</f>
        <v>487</v>
      </c>
      <c r="P96" s="75">
        <f>+O96/$O$111</f>
        <v>0.27313516545148625</v>
      </c>
    </row>
    <row r="97" spans="2:16" ht="15" x14ac:dyDescent="0.25">
      <c r="B97" s="14" t="s">
        <v>42</v>
      </c>
      <c r="C97" s="22">
        <v>377</v>
      </c>
      <c r="D97" s="83">
        <v>378</v>
      </c>
      <c r="E97" s="83">
        <v>384</v>
      </c>
      <c r="F97" s="83">
        <v>394</v>
      </c>
      <c r="G97" s="83">
        <v>401</v>
      </c>
      <c r="H97" s="83">
        <v>407</v>
      </c>
      <c r="I97" s="22"/>
      <c r="J97" s="22"/>
      <c r="K97" s="22"/>
      <c r="L97" s="22"/>
      <c r="M97" s="22"/>
      <c r="N97" s="22"/>
      <c r="O97" s="30">
        <f>+INT(AVERAGE(C97:N97))</f>
        <v>390</v>
      </c>
      <c r="P97" s="75">
        <f>+O97/$O$111</f>
        <v>0.21873247335950646</v>
      </c>
    </row>
    <row r="98" spans="2:16" ht="15" x14ac:dyDescent="0.25">
      <c r="B98" s="14" t="s">
        <v>40</v>
      </c>
      <c r="C98" s="22">
        <v>335</v>
      </c>
      <c r="D98" s="22">
        <v>334</v>
      </c>
      <c r="E98" s="22">
        <v>332</v>
      </c>
      <c r="F98" s="22">
        <v>336</v>
      </c>
      <c r="G98" s="22">
        <v>372</v>
      </c>
      <c r="H98" s="22">
        <v>372</v>
      </c>
      <c r="I98" s="22"/>
      <c r="J98" s="22"/>
      <c r="K98" s="22"/>
      <c r="L98" s="22"/>
      <c r="M98" s="22"/>
      <c r="N98" s="22"/>
      <c r="O98" s="30">
        <f t="shared" ref="O98:O106" si="6">+INT(AVERAGE(C98:N98))</f>
        <v>346</v>
      </c>
      <c r="P98" s="75">
        <f t="shared" ref="P98:P110" si="7">+O98/$O$111</f>
        <v>0.19405496354458776</v>
      </c>
    </row>
    <row r="99" spans="2:16" ht="15" x14ac:dyDescent="0.25">
      <c r="B99" s="14" t="s">
        <v>43</v>
      </c>
      <c r="C99" s="22">
        <v>248</v>
      </c>
      <c r="D99" s="22">
        <v>246</v>
      </c>
      <c r="E99" s="22">
        <v>244</v>
      </c>
      <c r="F99" s="22">
        <v>246</v>
      </c>
      <c r="G99" s="22">
        <v>246</v>
      </c>
      <c r="H99" s="83">
        <v>248</v>
      </c>
      <c r="I99" s="22"/>
      <c r="J99" s="22"/>
      <c r="K99" s="22"/>
      <c r="L99" s="22"/>
      <c r="M99" s="22"/>
      <c r="N99" s="22"/>
      <c r="O99" s="30">
        <f t="shared" si="6"/>
        <v>246</v>
      </c>
      <c r="P99" s="75">
        <f t="shared" si="7"/>
        <v>0.13796971396522714</v>
      </c>
    </row>
    <row r="100" spans="2:16" ht="15" x14ac:dyDescent="0.25">
      <c r="B100" s="14" t="s">
        <v>45</v>
      </c>
      <c r="C100" s="22">
        <v>179</v>
      </c>
      <c r="D100" s="22">
        <v>181</v>
      </c>
      <c r="E100" s="22">
        <v>178</v>
      </c>
      <c r="F100" s="22">
        <v>177</v>
      </c>
      <c r="G100" s="22">
        <v>177</v>
      </c>
      <c r="H100" s="22">
        <v>182</v>
      </c>
      <c r="I100" s="22"/>
      <c r="J100" s="22"/>
      <c r="K100" s="22"/>
      <c r="L100" s="22"/>
      <c r="M100" s="22"/>
      <c r="N100" s="22"/>
      <c r="O100" s="30">
        <f t="shared" si="6"/>
        <v>179</v>
      </c>
      <c r="P100" s="75">
        <f t="shared" si="7"/>
        <v>0.10039259674705553</v>
      </c>
    </row>
    <row r="101" spans="2:16" ht="15" x14ac:dyDescent="0.25">
      <c r="B101" s="14" t="s">
        <v>70</v>
      </c>
      <c r="C101" s="22">
        <v>68</v>
      </c>
      <c r="D101" s="22">
        <v>68</v>
      </c>
      <c r="E101" s="22">
        <v>71</v>
      </c>
      <c r="F101" s="22">
        <v>74</v>
      </c>
      <c r="G101" s="22">
        <v>76</v>
      </c>
      <c r="H101" s="22">
        <v>77</v>
      </c>
      <c r="I101" s="22"/>
      <c r="J101" s="22"/>
      <c r="K101" s="22"/>
      <c r="L101" s="22"/>
      <c r="M101" s="22"/>
      <c r="N101" s="22"/>
      <c r="O101" s="30">
        <f t="shared" si="6"/>
        <v>72</v>
      </c>
      <c r="P101" s="75">
        <f t="shared" si="7"/>
        <v>4.0381379697139654E-2</v>
      </c>
    </row>
    <row r="102" spans="2:16" ht="15" x14ac:dyDescent="0.25">
      <c r="B102" s="14" t="s">
        <v>48</v>
      </c>
      <c r="C102" s="22">
        <v>23</v>
      </c>
      <c r="D102" s="22">
        <v>23</v>
      </c>
      <c r="E102" s="22">
        <v>23</v>
      </c>
      <c r="F102" s="22">
        <v>23</v>
      </c>
      <c r="G102" s="22">
        <v>23</v>
      </c>
      <c r="H102" s="22">
        <v>23</v>
      </c>
      <c r="I102" s="22"/>
      <c r="J102" s="22"/>
      <c r="K102" s="22"/>
      <c r="L102" s="22"/>
      <c r="M102" s="22"/>
      <c r="N102" s="22"/>
      <c r="O102" s="30">
        <f t="shared" si="6"/>
        <v>23</v>
      </c>
      <c r="P102" s="75">
        <f t="shared" si="7"/>
        <v>1.2899607403252944E-2</v>
      </c>
    </row>
    <row r="103" spans="2:16" ht="15" x14ac:dyDescent="0.25">
      <c r="B103" s="14" t="s">
        <v>49</v>
      </c>
      <c r="C103" s="22">
        <v>21</v>
      </c>
      <c r="D103" s="22">
        <v>21</v>
      </c>
      <c r="E103" s="22">
        <v>21</v>
      </c>
      <c r="F103" s="22">
        <v>21</v>
      </c>
      <c r="G103" s="22">
        <v>22</v>
      </c>
      <c r="H103" s="22">
        <v>22</v>
      </c>
      <c r="I103" s="22"/>
      <c r="J103" s="22"/>
      <c r="K103" s="22"/>
      <c r="L103" s="22"/>
      <c r="M103" s="22"/>
      <c r="N103" s="22"/>
      <c r="O103" s="30">
        <f t="shared" si="6"/>
        <v>21</v>
      </c>
      <c r="P103" s="75">
        <f t="shared" si="7"/>
        <v>1.1777902411665733E-2</v>
      </c>
    </row>
    <row r="104" spans="2:16" ht="15" x14ac:dyDescent="0.25">
      <c r="B104" s="14" t="s">
        <v>30</v>
      </c>
      <c r="C104" s="22">
        <v>15</v>
      </c>
      <c r="D104" s="22">
        <v>15</v>
      </c>
      <c r="E104" s="22">
        <v>15</v>
      </c>
      <c r="F104" s="22">
        <v>15</v>
      </c>
      <c r="G104" s="22">
        <v>15</v>
      </c>
      <c r="H104" s="22">
        <v>15</v>
      </c>
      <c r="I104" s="22"/>
      <c r="J104" s="22"/>
      <c r="K104" s="22"/>
      <c r="L104" s="22"/>
      <c r="M104" s="22"/>
      <c r="N104" s="22"/>
      <c r="O104" s="30">
        <f t="shared" si="6"/>
        <v>15</v>
      </c>
      <c r="P104" s="75">
        <f t="shared" si="7"/>
        <v>8.4127874369040942E-3</v>
      </c>
    </row>
    <row r="105" spans="2:16" ht="15" x14ac:dyDescent="0.25">
      <c r="B105" s="14" t="s">
        <v>46</v>
      </c>
      <c r="C105" s="22">
        <v>4</v>
      </c>
      <c r="D105" s="83">
        <v>4</v>
      </c>
      <c r="E105" s="83">
        <v>4</v>
      </c>
      <c r="F105" s="83">
        <v>4</v>
      </c>
      <c r="G105" s="83">
        <v>4</v>
      </c>
      <c r="H105" s="83">
        <v>5</v>
      </c>
      <c r="I105" s="22"/>
      <c r="J105" s="22"/>
      <c r="K105" s="22"/>
      <c r="L105" s="22"/>
      <c r="M105" s="22"/>
      <c r="N105" s="22"/>
      <c r="O105" s="30">
        <f t="shared" si="6"/>
        <v>4</v>
      </c>
      <c r="P105" s="75">
        <f t="shared" si="7"/>
        <v>2.2434099831744251E-3</v>
      </c>
    </row>
    <row r="106" spans="2:16" ht="15" x14ac:dyDescent="0.25">
      <c r="B106" s="14" t="s">
        <v>44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/>
      <c r="J106" s="22"/>
      <c r="K106" s="22"/>
      <c r="L106" s="22"/>
      <c r="M106" s="22"/>
      <c r="N106" s="22"/>
      <c r="O106" s="30">
        <f t="shared" si="6"/>
        <v>0</v>
      </c>
      <c r="P106" s="75">
        <f t="shared" si="7"/>
        <v>0</v>
      </c>
    </row>
    <row r="107" spans="2:16" ht="15" x14ac:dyDescent="0.25">
      <c r="B107" s="14" t="s">
        <v>47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/>
      <c r="J107" s="22"/>
      <c r="K107" s="22"/>
      <c r="L107" s="22"/>
      <c r="M107" s="22"/>
      <c r="N107" s="22"/>
      <c r="O107" s="30"/>
      <c r="P107" s="75">
        <f t="shared" si="7"/>
        <v>0</v>
      </c>
    </row>
    <row r="108" spans="2:16" ht="15" x14ac:dyDescent="0.25">
      <c r="B108" s="14" t="s">
        <v>51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83">
        <v>0</v>
      </c>
      <c r="I108" s="22"/>
      <c r="J108" s="22"/>
      <c r="K108" s="22"/>
      <c r="L108" s="22"/>
      <c r="M108" s="22"/>
      <c r="N108" s="22"/>
      <c r="O108" s="30"/>
      <c r="P108" s="75">
        <f t="shared" si="7"/>
        <v>0</v>
      </c>
    </row>
    <row r="109" spans="2:16" ht="15" x14ac:dyDescent="0.25">
      <c r="B109" s="14" t="s">
        <v>50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/>
      <c r="J109" s="22"/>
      <c r="K109" s="22"/>
      <c r="L109" s="22"/>
      <c r="M109" s="22"/>
      <c r="N109" s="22"/>
      <c r="O109" s="30"/>
      <c r="P109" s="75">
        <f t="shared" si="7"/>
        <v>0</v>
      </c>
    </row>
    <row r="110" spans="2:16" ht="15.75" thickBot="1" x14ac:dyDescent="0.3">
      <c r="B110" s="14" t="s">
        <v>52</v>
      </c>
      <c r="C110" s="22">
        <v>0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22"/>
      <c r="J110" s="22"/>
      <c r="K110" s="22"/>
      <c r="L110" s="22"/>
      <c r="M110" s="22"/>
      <c r="N110" s="22"/>
      <c r="O110" s="30"/>
      <c r="P110" s="75">
        <f t="shared" si="7"/>
        <v>0</v>
      </c>
    </row>
    <row r="111" spans="2:16" ht="15.75" thickTop="1" x14ac:dyDescent="0.25">
      <c r="B111" s="64" t="s">
        <v>2</v>
      </c>
      <c r="C111" s="67">
        <f t="shared" ref="C111:P111" si="8">SUM(C96:C110)</f>
        <v>1773</v>
      </c>
      <c r="D111" s="67">
        <f t="shared" si="8"/>
        <v>1774</v>
      </c>
      <c r="E111" s="67">
        <f t="shared" si="8"/>
        <v>1666</v>
      </c>
      <c r="F111" s="67">
        <f t="shared" si="8"/>
        <v>1795</v>
      </c>
      <c r="G111" s="67">
        <f t="shared" si="8"/>
        <v>1843</v>
      </c>
      <c r="H111" s="67">
        <f t="shared" si="8"/>
        <v>1864</v>
      </c>
      <c r="I111" s="67"/>
      <c r="J111" s="67"/>
      <c r="K111" s="67"/>
      <c r="L111" s="67"/>
      <c r="M111" s="67"/>
      <c r="N111" s="67"/>
      <c r="O111" s="67">
        <f t="shared" si="8"/>
        <v>1783</v>
      </c>
      <c r="P111" s="65">
        <f t="shared" si="8"/>
        <v>1</v>
      </c>
    </row>
    <row r="135" spans="1:16" ht="23.25" x14ac:dyDescent="0.35">
      <c r="A135" s="40"/>
      <c r="B135" s="17" t="s">
        <v>55</v>
      </c>
      <c r="C135" s="46"/>
      <c r="D135" s="46"/>
      <c r="E135" s="46"/>
      <c r="F135" s="43"/>
      <c r="G135" s="43"/>
      <c r="H135" s="43"/>
      <c r="I135" s="43"/>
      <c r="J135" s="44"/>
      <c r="K135" s="44"/>
      <c r="L135" s="44"/>
      <c r="M135" s="44"/>
      <c r="N135" s="44"/>
      <c r="O135" s="32"/>
    </row>
    <row r="136" spans="1:16" x14ac:dyDescent="0.2">
      <c r="C136" s="48"/>
      <c r="D136" s="48"/>
      <c r="E136" s="48"/>
      <c r="F136" s="48"/>
    </row>
    <row r="137" spans="1:16" x14ac:dyDescent="0.2">
      <c r="C137" s="48">
        <v>2</v>
      </c>
      <c r="D137" s="48">
        <v>3</v>
      </c>
      <c r="E137" s="48">
        <v>4</v>
      </c>
      <c r="F137" s="48">
        <v>5</v>
      </c>
      <c r="G137" s="48">
        <v>6</v>
      </c>
      <c r="H137" s="48">
        <v>7</v>
      </c>
      <c r="I137" s="48">
        <v>8</v>
      </c>
      <c r="J137" s="48">
        <v>9</v>
      </c>
      <c r="K137" s="48">
        <v>10</v>
      </c>
      <c r="L137" s="48">
        <v>11</v>
      </c>
      <c r="M137" s="48">
        <v>12</v>
      </c>
      <c r="N137" s="48">
        <v>13</v>
      </c>
    </row>
    <row r="138" spans="1:16" ht="30.75" thickBot="1" x14ac:dyDescent="0.25">
      <c r="B138" s="70" t="s">
        <v>56</v>
      </c>
      <c r="C138" s="63" t="s">
        <v>88</v>
      </c>
      <c r="D138" s="63" t="s">
        <v>89</v>
      </c>
      <c r="E138" s="63" t="s">
        <v>90</v>
      </c>
      <c r="F138" s="63" t="s">
        <v>91</v>
      </c>
      <c r="G138" s="63" t="s">
        <v>92</v>
      </c>
      <c r="H138" s="63" t="s">
        <v>93</v>
      </c>
      <c r="I138" s="60" t="s">
        <v>94</v>
      </c>
      <c r="J138" s="60" t="s">
        <v>95</v>
      </c>
      <c r="K138" s="60" t="s">
        <v>96</v>
      </c>
      <c r="L138" s="60" t="s">
        <v>97</v>
      </c>
      <c r="M138" s="60" t="s">
        <v>98</v>
      </c>
      <c r="N138" s="60" t="s">
        <v>99</v>
      </c>
      <c r="O138" s="60" t="s">
        <v>27</v>
      </c>
      <c r="P138" s="60" t="s">
        <v>53</v>
      </c>
    </row>
    <row r="139" spans="1:16" ht="15" x14ac:dyDescent="0.25">
      <c r="A139" s="51"/>
      <c r="B139" s="14" t="s">
        <v>40</v>
      </c>
      <c r="C139" s="22">
        <v>1100</v>
      </c>
      <c r="D139" s="22">
        <v>1102</v>
      </c>
      <c r="E139" s="22">
        <v>1103</v>
      </c>
      <c r="F139" s="22">
        <v>1112</v>
      </c>
      <c r="G139" s="22">
        <v>1112</v>
      </c>
      <c r="H139" s="22">
        <v>1113</v>
      </c>
      <c r="I139" s="22"/>
      <c r="J139" s="22"/>
      <c r="K139" s="22"/>
      <c r="L139" s="22"/>
      <c r="M139" s="22"/>
      <c r="N139" s="22"/>
      <c r="O139" s="77">
        <f t="shared" ref="O139:O153" si="9">+INT(AVERAGE(C139:N139))</f>
        <v>1107</v>
      </c>
      <c r="P139" s="75">
        <f t="shared" ref="P139:P153" si="10">+O139/$O$154</f>
        <v>0.27592223330009968</v>
      </c>
    </row>
    <row r="140" spans="1:16" ht="15" x14ac:dyDescent="0.25">
      <c r="A140" s="51"/>
      <c r="B140" s="14" t="s">
        <v>41</v>
      </c>
      <c r="C140" s="22">
        <v>865</v>
      </c>
      <c r="D140" s="22">
        <v>866</v>
      </c>
      <c r="E140" s="22">
        <v>752</v>
      </c>
      <c r="F140" s="22">
        <v>867</v>
      </c>
      <c r="G140" s="22">
        <v>870</v>
      </c>
      <c r="H140" s="83">
        <v>870</v>
      </c>
      <c r="I140" s="22"/>
      <c r="J140" s="22"/>
      <c r="K140" s="22"/>
      <c r="L140" s="22"/>
      <c r="M140" s="22"/>
      <c r="N140" s="22"/>
      <c r="O140" s="77">
        <f t="shared" si="9"/>
        <v>848</v>
      </c>
      <c r="P140" s="75">
        <f t="shared" si="10"/>
        <v>0.21136590229312063</v>
      </c>
    </row>
    <row r="141" spans="1:16" ht="15" x14ac:dyDescent="0.25">
      <c r="A141" s="51"/>
      <c r="B141" s="14" t="s">
        <v>42</v>
      </c>
      <c r="C141" s="22">
        <v>586</v>
      </c>
      <c r="D141" s="83">
        <v>587</v>
      </c>
      <c r="E141" s="83">
        <v>592</v>
      </c>
      <c r="F141" s="83">
        <v>607</v>
      </c>
      <c r="G141" s="83">
        <v>614</v>
      </c>
      <c r="H141" s="83">
        <v>620</v>
      </c>
      <c r="I141" s="22"/>
      <c r="J141" s="22"/>
      <c r="K141" s="22"/>
      <c r="L141" s="22"/>
      <c r="M141" s="22"/>
      <c r="N141" s="22"/>
      <c r="O141" s="77">
        <f t="shared" si="9"/>
        <v>601</v>
      </c>
      <c r="P141" s="75">
        <f t="shared" si="10"/>
        <v>0.14980059820538386</v>
      </c>
    </row>
    <row r="142" spans="1:16" ht="15" x14ac:dyDescent="0.25">
      <c r="A142" s="51"/>
      <c r="B142" s="14" t="s">
        <v>43</v>
      </c>
      <c r="C142" s="22">
        <v>394</v>
      </c>
      <c r="D142" s="22">
        <v>392</v>
      </c>
      <c r="E142" s="22">
        <v>391</v>
      </c>
      <c r="F142" s="22">
        <v>399</v>
      </c>
      <c r="G142" s="22">
        <v>395</v>
      </c>
      <c r="H142" s="83">
        <v>395</v>
      </c>
      <c r="I142" s="22"/>
      <c r="J142" s="22"/>
      <c r="K142" s="22"/>
      <c r="L142" s="22"/>
      <c r="M142" s="22"/>
      <c r="N142" s="22"/>
      <c r="O142" s="77">
        <f t="shared" si="9"/>
        <v>394</v>
      </c>
      <c r="P142" s="75">
        <f t="shared" si="10"/>
        <v>9.8205383848454633E-2</v>
      </c>
    </row>
    <row r="143" spans="1:16" ht="15" x14ac:dyDescent="0.25">
      <c r="A143" s="51"/>
      <c r="B143" s="14" t="s">
        <v>70</v>
      </c>
      <c r="C143" s="22">
        <v>305</v>
      </c>
      <c r="D143" s="22">
        <v>304</v>
      </c>
      <c r="E143" s="22">
        <v>307</v>
      </c>
      <c r="F143" s="22">
        <v>312</v>
      </c>
      <c r="G143" s="22">
        <v>313</v>
      </c>
      <c r="H143" s="22">
        <v>315</v>
      </c>
      <c r="I143" s="22"/>
      <c r="J143" s="22"/>
      <c r="K143" s="22"/>
      <c r="L143" s="22"/>
      <c r="M143" s="22"/>
      <c r="N143" s="22"/>
      <c r="O143" s="77">
        <f t="shared" si="9"/>
        <v>309</v>
      </c>
      <c r="P143" s="75">
        <f t="shared" si="10"/>
        <v>7.7018943170488532E-2</v>
      </c>
    </row>
    <row r="144" spans="1:16" ht="15" x14ac:dyDescent="0.25">
      <c r="A144" s="51"/>
      <c r="B144" s="14" t="s">
        <v>45</v>
      </c>
      <c r="C144" s="22">
        <v>299</v>
      </c>
      <c r="D144" s="22">
        <v>301</v>
      </c>
      <c r="E144" s="22">
        <v>297</v>
      </c>
      <c r="F144" s="22">
        <v>295</v>
      </c>
      <c r="G144" s="22">
        <v>295</v>
      </c>
      <c r="H144" s="22">
        <v>301</v>
      </c>
      <c r="I144" s="22"/>
      <c r="J144" s="22"/>
      <c r="K144" s="22"/>
      <c r="L144" s="22"/>
      <c r="M144" s="22"/>
      <c r="N144" s="22"/>
      <c r="O144" s="77">
        <f t="shared" si="9"/>
        <v>298</v>
      </c>
      <c r="P144" s="75">
        <f t="shared" si="10"/>
        <v>7.4277168494516446E-2</v>
      </c>
    </row>
    <row r="145" spans="1:16" ht="15" x14ac:dyDescent="0.25">
      <c r="A145" s="51"/>
      <c r="B145" s="14" t="s">
        <v>30</v>
      </c>
      <c r="C145" s="22">
        <v>200</v>
      </c>
      <c r="D145" s="22">
        <v>200</v>
      </c>
      <c r="E145" s="22">
        <v>160</v>
      </c>
      <c r="F145" s="22">
        <v>160</v>
      </c>
      <c r="G145" s="22">
        <v>161</v>
      </c>
      <c r="H145" s="22">
        <v>160</v>
      </c>
      <c r="I145" s="22"/>
      <c r="J145" s="22"/>
      <c r="K145" s="22"/>
      <c r="L145" s="22"/>
      <c r="M145" s="22"/>
      <c r="N145" s="22"/>
      <c r="O145" s="77">
        <f t="shared" si="9"/>
        <v>173</v>
      </c>
      <c r="P145" s="75">
        <f t="shared" si="10"/>
        <v>4.312063808574277E-2</v>
      </c>
    </row>
    <row r="146" spans="1:16" ht="15" x14ac:dyDescent="0.25">
      <c r="A146" s="51"/>
      <c r="B146" s="14" t="s">
        <v>44</v>
      </c>
      <c r="C146" s="22">
        <v>81</v>
      </c>
      <c r="D146" s="22">
        <v>81</v>
      </c>
      <c r="E146" s="22">
        <v>83</v>
      </c>
      <c r="F146" s="22">
        <v>84</v>
      </c>
      <c r="G146" s="22">
        <v>82</v>
      </c>
      <c r="H146" s="22">
        <v>61</v>
      </c>
      <c r="I146" s="22"/>
      <c r="J146" s="22"/>
      <c r="K146" s="22"/>
      <c r="L146" s="22"/>
      <c r="M146" s="22"/>
      <c r="N146" s="22"/>
      <c r="O146" s="77">
        <f t="shared" si="9"/>
        <v>78</v>
      </c>
      <c r="P146" s="75">
        <f t="shared" si="10"/>
        <v>1.9441674975074777E-2</v>
      </c>
    </row>
    <row r="147" spans="1:16" ht="15" x14ac:dyDescent="0.25">
      <c r="A147" s="51"/>
      <c r="B147" s="14" t="s">
        <v>48</v>
      </c>
      <c r="C147" s="22">
        <v>52</v>
      </c>
      <c r="D147" s="22">
        <v>52</v>
      </c>
      <c r="E147" s="22">
        <v>52</v>
      </c>
      <c r="F147" s="22">
        <v>52</v>
      </c>
      <c r="G147" s="22">
        <v>52</v>
      </c>
      <c r="H147" s="22">
        <v>52</v>
      </c>
      <c r="I147" s="22"/>
      <c r="J147" s="22"/>
      <c r="K147" s="22"/>
      <c r="L147" s="22"/>
      <c r="M147" s="22"/>
      <c r="N147" s="22"/>
      <c r="O147" s="77">
        <f t="shared" si="9"/>
        <v>52</v>
      </c>
      <c r="P147" s="75">
        <f t="shared" si="10"/>
        <v>1.2961116650049851E-2</v>
      </c>
    </row>
    <row r="148" spans="1:16" ht="15" x14ac:dyDescent="0.25">
      <c r="A148" s="51"/>
      <c r="B148" s="14" t="s">
        <v>46</v>
      </c>
      <c r="C148" s="22">
        <v>50</v>
      </c>
      <c r="D148" s="22">
        <v>50</v>
      </c>
      <c r="E148" s="22">
        <v>51</v>
      </c>
      <c r="F148" s="22">
        <v>50</v>
      </c>
      <c r="G148" s="22">
        <v>50</v>
      </c>
      <c r="H148" s="22">
        <v>50</v>
      </c>
      <c r="I148" s="22"/>
      <c r="J148" s="22"/>
      <c r="K148" s="22"/>
      <c r="L148" s="22"/>
      <c r="M148" s="22"/>
      <c r="N148" s="22"/>
      <c r="O148" s="77">
        <f t="shared" si="9"/>
        <v>50</v>
      </c>
      <c r="P148" s="75">
        <f t="shared" si="10"/>
        <v>1.2462612163509471E-2</v>
      </c>
    </row>
    <row r="149" spans="1:16" ht="15" x14ac:dyDescent="0.25">
      <c r="A149" s="51"/>
      <c r="B149" s="14" t="s">
        <v>47</v>
      </c>
      <c r="C149" s="22">
        <v>44</v>
      </c>
      <c r="D149" s="83">
        <v>45</v>
      </c>
      <c r="E149" s="83">
        <v>44</v>
      </c>
      <c r="F149" s="83">
        <v>43</v>
      </c>
      <c r="G149" s="83">
        <v>44</v>
      </c>
      <c r="H149" s="83">
        <v>46</v>
      </c>
      <c r="I149" s="22"/>
      <c r="J149" s="22"/>
      <c r="K149" s="22"/>
      <c r="L149" s="22"/>
      <c r="M149" s="22"/>
      <c r="N149" s="22"/>
      <c r="O149" s="77">
        <f t="shared" si="9"/>
        <v>44</v>
      </c>
      <c r="P149" s="75">
        <f t="shared" si="10"/>
        <v>1.0967098703888335E-2</v>
      </c>
    </row>
    <row r="150" spans="1:16" ht="15" x14ac:dyDescent="0.25">
      <c r="A150" s="51"/>
      <c r="B150" s="14" t="s">
        <v>49</v>
      </c>
      <c r="C150" s="22">
        <v>39</v>
      </c>
      <c r="D150" s="22">
        <v>39</v>
      </c>
      <c r="E150" s="22">
        <v>39</v>
      </c>
      <c r="F150" s="22">
        <v>39</v>
      </c>
      <c r="G150" s="22">
        <v>40</v>
      </c>
      <c r="H150" s="22">
        <v>40</v>
      </c>
      <c r="I150" s="22"/>
      <c r="J150" s="22"/>
      <c r="K150" s="22"/>
      <c r="L150" s="22"/>
      <c r="M150" s="22"/>
      <c r="N150" s="22"/>
      <c r="O150" s="77">
        <f t="shared" si="9"/>
        <v>39</v>
      </c>
      <c r="P150" s="75">
        <f t="shared" si="10"/>
        <v>9.7208374875373885E-3</v>
      </c>
    </row>
    <row r="151" spans="1:16" ht="15" x14ac:dyDescent="0.25">
      <c r="A151" s="51"/>
      <c r="B151" s="14" t="s">
        <v>50</v>
      </c>
      <c r="C151" s="22">
        <v>10</v>
      </c>
      <c r="D151" s="22">
        <v>10</v>
      </c>
      <c r="E151" s="22">
        <v>10</v>
      </c>
      <c r="F151" s="22">
        <v>10</v>
      </c>
      <c r="G151" s="22">
        <v>10</v>
      </c>
      <c r="H151" s="83">
        <v>10</v>
      </c>
      <c r="I151" s="22"/>
      <c r="J151" s="22"/>
      <c r="K151" s="22"/>
      <c r="L151" s="22"/>
      <c r="M151" s="22"/>
      <c r="N151" s="22"/>
      <c r="O151" s="77">
        <f t="shared" si="9"/>
        <v>10</v>
      </c>
      <c r="P151" s="75">
        <f t="shared" si="10"/>
        <v>2.4925224327018943E-3</v>
      </c>
    </row>
    <row r="152" spans="1:16" ht="15" x14ac:dyDescent="0.25">
      <c r="A152" s="51"/>
      <c r="B152" s="14" t="s">
        <v>52</v>
      </c>
      <c r="C152" s="22">
        <v>5</v>
      </c>
      <c r="D152" s="22">
        <v>5</v>
      </c>
      <c r="E152" s="22">
        <v>5</v>
      </c>
      <c r="F152" s="22">
        <v>5</v>
      </c>
      <c r="G152" s="22">
        <v>5</v>
      </c>
      <c r="H152" s="22">
        <v>5</v>
      </c>
      <c r="I152" s="22"/>
      <c r="J152" s="22"/>
      <c r="K152" s="22"/>
      <c r="L152" s="22"/>
      <c r="M152" s="22"/>
      <c r="N152" s="22"/>
      <c r="O152" s="77">
        <f t="shared" si="9"/>
        <v>5</v>
      </c>
      <c r="P152" s="75">
        <f t="shared" si="10"/>
        <v>1.2462612163509472E-3</v>
      </c>
    </row>
    <row r="153" spans="1:16" ht="15.75" thickBot="1" x14ac:dyDescent="0.3">
      <c r="A153" s="51"/>
      <c r="B153" s="25" t="s">
        <v>51</v>
      </c>
      <c r="C153" s="22">
        <v>4</v>
      </c>
      <c r="D153" s="22">
        <v>4</v>
      </c>
      <c r="E153" s="22">
        <v>4</v>
      </c>
      <c r="F153" s="22">
        <v>5</v>
      </c>
      <c r="G153" s="22">
        <v>5</v>
      </c>
      <c r="H153" s="22">
        <v>5</v>
      </c>
      <c r="I153" s="22"/>
      <c r="J153" s="22"/>
      <c r="K153" s="22"/>
      <c r="L153" s="22"/>
      <c r="M153" s="22"/>
      <c r="N153" s="22"/>
      <c r="O153" s="77">
        <f t="shared" si="9"/>
        <v>4</v>
      </c>
      <c r="P153" s="75">
        <f t="shared" si="10"/>
        <v>9.9700897308075765E-4</v>
      </c>
    </row>
    <row r="154" spans="1:16" ht="15.75" thickTop="1" x14ac:dyDescent="0.25">
      <c r="B154" s="19" t="s">
        <v>2</v>
      </c>
      <c r="C154" s="78">
        <f t="shared" ref="C154:H154" si="11">SUM(C139:C153)</f>
        <v>4034</v>
      </c>
      <c r="D154" s="78">
        <f t="shared" si="11"/>
        <v>4038</v>
      </c>
      <c r="E154" s="78">
        <f t="shared" si="11"/>
        <v>3890</v>
      </c>
      <c r="F154" s="78">
        <f t="shared" si="11"/>
        <v>4040</v>
      </c>
      <c r="G154" s="78">
        <f t="shared" si="11"/>
        <v>4048</v>
      </c>
      <c r="H154" s="78">
        <f t="shared" si="11"/>
        <v>4043</v>
      </c>
      <c r="I154" s="78"/>
      <c r="J154" s="78"/>
      <c r="K154" s="78"/>
      <c r="L154" s="78"/>
      <c r="M154" s="78"/>
      <c r="N154" s="78"/>
      <c r="O154" s="78">
        <f>SUM(O139:O153)</f>
        <v>4012</v>
      </c>
      <c r="P154" s="65">
        <f t="shared" ref="P154" si="12">SUM(P139:P153)</f>
        <v>1.0000000000000002</v>
      </c>
    </row>
    <row r="179" spans="1:15" ht="23.25" x14ac:dyDescent="0.35">
      <c r="A179" s="40"/>
      <c r="B179" s="17" t="s">
        <v>61</v>
      </c>
      <c r="C179" s="46"/>
      <c r="D179" s="46"/>
      <c r="E179" s="46"/>
      <c r="F179" s="43"/>
      <c r="G179" s="43"/>
      <c r="H179" s="43"/>
      <c r="I179" s="43"/>
      <c r="J179" s="44"/>
      <c r="K179" s="44"/>
      <c r="L179" s="44"/>
      <c r="M179" s="44"/>
      <c r="N179" s="44"/>
      <c r="O179" s="32"/>
    </row>
    <row r="180" spans="1:15" ht="23.25" x14ac:dyDescent="0.35">
      <c r="A180" s="40"/>
      <c r="B180" s="17"/>
      <c r="C180" s="46"/>
      <c r="D180" s="46"/>
      <c r="E180" s="46"/>
      <c r="F180" s="43"/>
      <c r="G180" s="43"/>
      <c r="H180" s="43"/>
      <c r="I180" s="43"/>
      <c r="J180" s="44"/>
      <c r="K180" s="44"/>
      <c r="L180" s="44"/>
      <c r="M180" s="44"/>
      <c r="N180" s="44"/>
      <c r="O180" s="32"/>
    </row>
    <row r="181" spans="1:15" x14ac:dyDescent="0.2">
      <c r="B181" s="14" t="s">
        <v>100</v>
      </c>
      <c r="C181" s="48">
        <v>14</v>
      </c>
      <c r="D181" s="48"/>
    </row>
    <row r="182" spans="1:15" ht="30.75" thickBot="1" x14ac:dyDescent="0.25">
      <c r="B182" s="82" t="s">
        <v>56</v>
      </c>
      <c r="C182" s="104" t="s">
        <v>57</v>
      </c>
      <c r="D182" s="104" t="s">
        <v>58</v>
      </c>
      <c r="E182" s="104" t="s">
        <v>59</v>
      </c>
      <c r="F182" s="104" t="s">
        <v>71</v>
      </c>
      <c r="G182" s="104" t="s">
        <v>72</v>
      </c>
    </row>
    <row r="183" spans="1:15" ht="15" thickTop="1" x14ac:dyDescent="0.2">
      <c r="B183" s="76" t="s">
        <v>40</v>
      </c>
      <c r="C183" s="29">
        <f>+INT(VLOOKUP($B183,$B$52:$O$66,C$181,0))</f>
        <v>760</v>
      </c>
      <c r="D183" s="29">
        <f>+INT(VLOOKUP($B183,$B$96:$O$110,C$181,0))</f>
        <v>346</v>
      </c>
      <c r="E183" s="29">
        <f>+INT(VLOOKUP($B183,$B$139:$O$153,C$181,0))</f>
        <v>1107</v>
      </c>
      <c r="F183" s="84">
        <f>+C183/$E183</f>
        <v>0.68654019873532068</v>
      </c>
      <c r="G183" s="84">
        <f>+D183/$E183</f>
        <v>0.31255645889792233</v>
      </c>
      <c r="H183" s="48" t="b">
        <f>+G183&gt;F183</f>
        <v>0</v>
      </c>
      <c r="I183" s="91"/>
    </row>
    <row r="184" spans="1:15" x14ac:dyDescent="0.2">
      <c r="B184" s="76" t="s">
        <v>41</v>
      </c>
      <c r="C184" s="29">
        <f>+INT(VLOOKUP($B184,$B$52:$O$66,C$181,0))</f>
        <v>360</v>
      </c>
      <c r="D184" s="29">
        <f>+INT(VLOOKUP($B184,$B$96:$O$110,C$181,0))</f>
        <v>487</v>
      </c>
      <c r="E184" s="29">
        <f>+INT(VLOOKUP($B184,$B$139:$O$153,C$181,0))</f>
        <v>848</v>
      </c>
      <c r="F184" s="84">
        <f>+C184/$E184</f>
        <v>0.42452830188679247</v>
      </c>
      <c r="G184" s="84">
        <f>+D184/$E184</f>
        <v>0.5742924528301887</v>
      </c>
      <c r="H184" s="48" t="b">
        <f t="shared" ref="H184:H197" si="13">+G184&gt;F184</f>
        <v>1</v>
      </c>
      <c r="I184" s="91"/>
    </row>
    <row r="185" spans="1:15" x14ac:dyDescent="0.2">
      <c r="B185" s="76" t="s">
        <v>42</v>
      </c>
      <c r="C185" s="29">
        <f>+INT(VLOOKUP($B185,$B$52:$O$66,C$181,0))</f>
        <v>210</v>
      </c>
      <c r="D185" s="29">
        <f>+INT(VLOOKUP($B185,$B$96:$O$110,C$181,0))</f>
        <v>390</v>
      </c>
      <c r="E185" s="29">
        <f>+INT(VLOOKUP($B185,$B$139:$O$153,C$181,0))</f>
        <v>601</v>
      </c>
      <c r="F185" s="84">
        <f>+C185/$E185</f>
        <v>0.34941763727121466</v>
      </c>
      <c r="G185" s="84">
        <f>+D185/$E185</f>
        <v>0.64891846921797003</v>
      </c>
      <c r="H185" s="48" t="b">
        <f t="shared" si="13"/>
        <v>1</v>
      </c>
      <c r="I185" s="91"/>
    </row>
    <row r="186" spans="1:15" x14ac:dyDescent="0.2">
      <c r="B186" s="76" t="s">
        <v>43</v>
      </c>
      <c r="C186" s="29">
        <f>+INT(VLOOKUP($B186,$B$52:$O$66,C$181,0))</f>
        <v>148</v>
      </c>
      <c r="D186" s="29">
        <f>+INT(VLOOKUP($B186,$B$96:$O$110,C$181,0))</f>
        <v>246</v>
      </c>
      <c r="E186" s="29">
        <f>+INT(VLOOKUP($B186,$B$139:$O$153,C$181,0))</f>
        <v>394</v>
      </c>
      <c r="F186" s="84">
        <f>+C186/$E186</f>
        <v>0.37563451776649748</v>
      </c>
      <c r="G186" s="84">
        <f>+D186/$E186</f>
        <v>0.62436548223350252</v>
      </c>
      <c r="H186" s="48" t="b">
        <f t="shared" si="13"/>
        <v>1</v>
      </c>
      <c r="I186" s="91"/>
    </row>
    <row r="187" spans="1:15" x14ac:dyDescent="0.2">
      <c r="B187" s="76" t="s">
        <v>70</v>
      </c>
      <c r="C187" s="29">
        <f>+INT(VLOOKUP($B187,$B$52:$O$66,C$181,0))</f>
        <v>237</v>
      </c>
      <c r="D187" s="29">
        <f>+INT(VLOOKUP($B187,$B$96:$O$110,C$181,0))</f>
        <v>72</v>
      </c>
      <c r="E187" s="29">
        <f>+INT(VLOOKUP($B187,$B$139:$O$153,C$181,0))</f>
        <v>309</v>
      </c>
      <c r="F187" s="84">
        <f>+C187/$E187</f>
        <v>0.76699029126213591</v>
      </c>
      <c r="G187" s="84">
        <f>+D187/$E187</f>
        <v>0.23300970873786409</v>
      </c>
      <c r="H187" s="48" t="b">
        <f t="shared" si="13"/>
        <v>0</v>
      </c>
      <c r="I187" s="91"/>
    </row>
    <row r="188" spans="1:15" x14ac:dyDescent="0.2">
      <c r="B188" s="76" t="s">
        <v>45</v>
      </c>
      <c r="C188" s="29">
        <f>+INT(VLOOKUP($B188,$B$52:$O$66,C$181,0))</f>
        <v>119</v>
      </c>
      <c r="D188" s="29">
        <f>+INT(VLOOKUP($B188,$B$96:$O$110,C$181,0))</f>
        <v>179</v>
      </c>
      <c r="E188" s="29">
        <f>+INT(VLOOKUP($B188,$B$139:$O$153,C$181,0))</f>
        <v>298</v>
      </c>
      <c r="F188" s="84">
        <f>+C188/$E188</f>
        <v>0.39932885906040266</v>
      </c>
      <c r="G188" s="84">
        <f>+D188/$E188</f>
        <v>0.60067114093959728</v>
      </c>
      <c r="H188" s="48" t="b">
        <f t="shared" si="13"/>
        <v>1</v>
      </c>
      <c r="I188" s="91"/>
    </row>
    <row r="189" spans="1:15" x14ac:dyDescent="0.2">
      <c r="B189" s="76" t="s">
        <v>30</v>
      </c>
      <c r="C189" s="29">
        <f>+INT(VLOOKUP($B189,$B$52:$O$66,C$181,0))</f>
        <v>158</v>
      </c>
      <c r="D189" s="29">
        <f>+INT(VLOOKUP($B189,$B$96:$O$110,C$181,0))</f>
        <v>15</v>
      </c>
      <c r="E189" s="29">
        <f>+INT(VLOOKUP($B189,$B$139:$O$153,C$181,0))</f>
        <v>173</v>
      </c>
      <c r="F189" s="84">
        <f>+C189/$E189</f>
        <v>0.91329479768786126</v>
      </c>
      <c r="G189" s="84">
        <f>+D189/$E189</f>
        <v>8.6705202312138727E-2</v>
      </c>
      <c r="H189" s="48" t="b">
        <f t="shared" si="13"/>
        <v>0</v>
      </c>
      <c r="I189" s="91"/>
    </row>
    <row r="190" spans="1:15" x14ac:dyDescent="0.2">
      <c r="B190" s="76" t="s">
        <v>44</v>
      </c>
      <c r="C190" s="29">
        <f>+INT(VLOOKUP($B190,$B$52:$O$66,C$181,0))</f>
        <v>78</v>
      </c>
      <c r="D190" s="96">
        <f>+INT(VLOOKUP($B190,$B$96:$O$110,C$181,0))</f>
        <v>0</v>
      </c>
      <c r="E190" s="29">
        <f>+INT(VLOOKUP($B190,$B$139:$O$153,C$181,0))</f>
        <v>78</v>
      </c>
      <c r="F190" s="84">
        <f>+C190/$E190</f>
        <v>1</v>
      </c>
      <c r="G190" s="84">
        <f>+D190/$E190</f>
        <v>0</v>
      </c>
      <c r="H190" s="48" t="b">
        <f t="shared" si="13"/>
        <v>0</v>
      </c>
      <c r="I190" s="91"/>
    </row>
    <row r="191" spans="1:15" x14ac:dyDescent="0.2">
      <c r="B191" s="76" t="s">
        <v>48</v>
      </c>
      <c r="C191" s="29">
        <f>+INT(VLOOKUP($B191,$B$52:$O$66,C$181,0))</f>
        <v>29</v>
      </c>
      <c r="D191" s="29">
        <f>+INT(VLOOKUP($B191,$B$96:$O$110,C$181,0))</f>
        <v>23</v>
      </c>
      <c r="E191" s="29">
        <f>+INT(VLOOKUP($B191,$B$139:$O$153,C$181,0))</f>
        <v>52</v>
      </c>
      <c r="F191" s="84">
        <f>+C191/$E191</f>
        <v>0.55769230769230771</v>
      </c>
      <c r="G191" s="84">
        <f>+D191/$E191</f>
        <v>0.44230769230769229</v>
      </c>
      <c r="H191" s="48" t="b">
        <f t="shared" si="13"/>
        <v>0</v>
      </c>
      <c r="I191" s="91"/>
    </row>
    <row r="192" spans="1:15" x14ac:dyDescent="0.2">
      <c r="B192" s="76" t="s">
        <v>46</v>
      </c>
      <c r="C192" s="29">
        <f>+INT(VLOOKUP($B192,$B$52:$O$66,C$181,0))</f>
        <v>46</v>
      </c>
      <c r="D192" s="29">
        <f>+INT(VLOOKUP($B192,$B$96:$O$110,C$181,0))</f>
        <v>4</v>
      </c>
      <c r="E192" s="29">
        <f>+INT(VLOOKUP($B192,$B$139:$O$153,C$181,0))</f>
        <v>50</v>
      </c>
      <c r="F192" s="84">
        <f>+C192/$E192</f>
        <v>0.92</v>
      </c>
      <c r="G192" s="84">
        <f>+D192/$E192</f>
        <v>0.08</v>
      </c>
      <c r="H192" s="48" t="b">
        <f t="shared" si="13"/>
        <v>0</v>
      </c>
      <c r="I192" s="91"/>
    </row>
    <row r="193" spans="2:9" x14ac:dyDescent="0.2">
      <c r="B193" s="76" t="s">
        <v>47</v>
      </c>
      <c r="C193" s="29">
        <f>+INT(VLOOKUP($B193,$B$52:$O$66,C$181,0))</f>
        <v>44</v>
      </c>
      <c r="D193" s="29">
        <f>+INT(VLOOKUP($B193,$B$96:$O$110,C$181,0))</f>
        <v>0</v>
      </c>
      <c r="E193" s="29">
        <f>+INT(VLOOKUP($B193,$B$139:$O$153,C$181,0))</f>
        <v>44</v>
      </c>
      <c r="F193" s="84">
        <f>+C193/$E193</f>
        <v>1</v>
      </c>
      <c r="G193" s="84">
        <f>+D193/$E193</f>
        <v>0</v>
      </c>
      <c r="H193" s="48" t="b">
        <f t="shared" si="13"/>
        <v>0</v>
      </c>
      <c r="I193" s="91"/>
    </row>
    <row r="194" spans="2:9" x14ac:dyDescent="0.2">
      <c r="B194" s="76" t="s">
        <v>49</v>
      </c>
      <c r="C194" s="29">
        <f>+INT(VLOOKUP($B194,$B$52:$O$66,C$181,0))</f>
        <v>18</v>
      </c>
      <c r="D194" s="29">
        <f>+INT(VLOOKUP($B194,$B$96:$O$110,C$181,0))</f>
        <v>21</v>
      </c>
      <c r="E194" s="29">
        <f>+INT(VLOOKUP($B194,$B$139:$O$153,C$181,0))</f>
        <v>39</v>
      </c>
      <c r="F194" s="84">
        <f>+C194/$E194</f>
        <v>0.46153846153846156</v>
      </c>
      <c r="G194" s="84">
        <f>+D194/$E194</f>
        <v>0.53846153846153844</v>
      </c>
      <c r="H194" s="48" t="b">
        <f t="shared" si="13"/>
        <v>1</v>
      </c>
      <c r="I194" s="91"/>
    </row>
    <row r="195" spans="2:9" x14ac:dyDescent="0.2">
      <c r="B195" s="76" t="s">
        <v>50</v>
      </c>
      <c r="C195" s="29">
        <f>+INT(VLOOKUP($B195,$B$52:$O$66,C$181,0))</f>
        <v>10</v>
      </c>
      <c r="D195" s="29">
        <f>+INT(VLOOKUP($B195,$B$96:$O$110,C$181,0))</f>
        <v>0</v>
      </c>
      <c r="E195" s="29">
        <f>+INT(VLOOKUP($B195,$B$139:$O$153,C$181,0))</f>
        <v>10</v>
      </c>
      <c r="F195" s="84">
        <f>+C195/$E195</f>
        <v>1</v>
      </c>
      <c r="G195" s="84">
        <f>+D195/$E195</f>
        <v>0</v>
      </c>
      <c r="H195" s="48" t="b">
        <f t="shared" si="13"/>
        <v>0</v>
      </c>
      <c r="I195" s="91"/>
    </row>
    <row r="196" spans="2:9" x14ac:dyDescent="0.2">
      <c r="B196" s="105" t="s">
        <v>52</v>
      </c>
      <c r="C196" s="106">
        <f>+INT(VLOOKUP($B196,$B$52:$O$66,C$181,0))</f>
        <v>5</v>
      </c>
      <c r="D196" s="106">
        <f>+INT(VLOOKUP($B196,$B$96:$O$110,C$181,0))</f>
        <v>0</v>
      </c>
      <c r="E196" s="106">
        <f>+INT(VLOOKUP($B196,$B$139:$O$153,C$181,0))</f>
        <v>5</v>
      </c>
      <c r="F196" s="107">
        <f>+C196/$E196</f>
        <v>1</v>
      </c>
      <c r="G196" s="107">
        <f>+D196/$E196</f>
        <v>0</v>
      </c>
      <c r="H196" s="48" t="b">
        <f t="shared" si="13"/>
        <v>0</v>
      </c>
      <c r="I196" s="91"/>
    </row>
    <row r="197" spans="2:9" ht="15" thickBot="1" x14ac:dyDescent="0.25">
      <c r="B197" s="79" t="s">
        <v>51</v>
      </c>
      <c r="C197" s="31">
        <f>+INT(VLOOKUP($B197,$B$52:$O$66,C$181,0))</f>
        <v>4</v>
      </c>
      <c r="D197" s="31">
        <f>+INT(VLOOKUP($B197,$B$96:$O$110,C$181,0))</f>
        <v>0</v>
      </c>
      <c r="E197" s="31">
        <f>+INT(VLOOKUP($B197,$B$139:$O$153,C$181,0))</f>
        <v>4</v>
      </c>
      <c r="F197" s="85">
        <f>+C197/$E197</f>
        <v>1</v>
      </c>
      <c r="G197" s="85">
        <f>+D197/$E197</f>
        <v>0</v>
      </c>
      <c r="H197" s="48" t="b">
        <f t="shared" si="13"/>
        <v>0</v>
      </c>
      <c r="I197" s="91"/>
    </row>
    <row r="198" spans="2:9" ht="15.75" thickTop="1" x14ac:dyDescent="0.25">
      <c r="B198" s="19" t="s">
        <v>2</v>
      </c>
      <c r="C198" s="30">
        <f>SUM(C183:C197)</f>
        <v>2226</v>
      </c>
      <c r="D198" s="30">
        <f>SUM(D183:D197)</f>
        <v>1783</v>
      </c>
      <c r="E198" s="30">
        <f>SUM(E183:E197)</f>
        <v>4012</v>
      </c>
      <c r="F198" s="84">
        <f>AVERAGE(F183:F197)</f>
        <v>0.72366435819339969</v>
      </c>
      <c r="G198" s="84">
        <f>AVERAGE(G183:G197)</f>
        <v>0.27608587639589433</v>
      </c>
    </row>
    <row r="226" spans="1:16" s="53" customFormat="1" x14ac:dyDescent="0.2"/>
    <row r="227" spans="1:16" s="1" customFormat="1" x14ac:dyDescent="0.2"/>
    <row r="228" spans="1:16" ht="26.25" x14ac:dyDescent="0.4">
      <c r="A228" s="40"/>
      <c r="B228" s="16" t="s">
        <v>62</v>
      </c>
      <c r="C228" s="41"/>
      <c r="D228" s="41"/>
      <c r="E228" s="41"/>
      <c r="F228" s="42"/>
      <c r="G228" s="42"/>
      <c r="H228" s="43"/>
      <c r="I228" s="43"/>
      <c r="J228" s="44"/>
      <c r="K228" s="44"/>
      <c r="L228" s="44"/>
      <c r="M228" s="44"/>
      <c r="N228" s="44"/>
      <c r="O228" s="32"/>
    </row>
    <row r="229" spans="1:16" x14ac:dyDescent="0.2">
      <c r="C229" s="22"/>
    </row>
    <row r="230" spans="1:16" ht="23.25" x14ac:dyDescent="0.35">
      <c r="A230" s="40"/>
      <c r="B230" s="17" t="s">
        <v>63</v>
      </c>
      <c r="C230" s="46"/>
      <c r="D230" s="46"/>
      <c r="E230" s="46"/>
      <c r="F230" s="43"/>
      <c r="G230" s="43"/>
      <c r="H230" s="43"/>
      <c r="I230" s="43"/>
      <c r="J230" s="44"/>
      <c r="K230" s="44"/>
      <c r="L230" s="44"/>
      <c r="M230" s="44"/>
      <c r="N230" s="44"/>
      <c r="O230" s="32"/>
    </row>
    <row r="231" spans="1:16" ht="23.25" x14ac:dyDescent="0.35">
      <c r="A231" s="40"/>
      <c r="B231" s="17"/>
      <c r="C231" s="46"/>
      <c r="D231" s="46"/>
      <c r="E231" s="46"/>
      <c r="F231" s="43"/>
      <c r="G231" s="43"/>
      <c r="H231" s="43"/>
      <c r="I231" s="43"/>
      <c r="J231" s="44"/>
      <c r="K231" s="44"/>
      <c r="L231" s="44"/>
      <c r="M231" s="44"/>
      <c r="N231" s="44"/>
      <c r="O231" s="32"/>
    </row>
    <row r="232" spans="1:16" x14ac:dyDescent="0.2">
      <c r="C232" s="48">
        <v>2</v>
      </c>
      <c r="D232" s="48">
        <v>3</v>
      </c>
      <c r="E232" s="48">
        <v>4</v>
      </c>
      <c r="F232" s="48">
        <v>5</v>
      </c>
      <c r="G232" s="48">
        <v>6</v>
      </c>
      <c r="H232" s="48">
        <v>7</v>
      </c>
      <c r="I232" s="48">
        <v>8</v>
      </c>
      <c r="J232" s="48">
        <v>9</v>
      </c>
      <c r="K232" s="48">
        <v>10</v>
      </c>
      <c r="L232" s="48">
        <v>11</v>
      </c>
      <c r="M232" s="48">
        <v>12</v>
      </c>
      <c r="N232" s="48">
        <v>13</v>
      </c>
      <c r="O232" s="68">
        <v>4</v>
      </c>
    </row>
    <row r="233" spans="1:16" ht="30.75" thickBot="1" x14ac:dyDescent="0.25">
      <c r="B233" s="63" t="s">
        <v>3</v>
      </c>
      <c r="C233" s="63" t="s">
        <v>88</v>
      </c>
      <c r="D233" s="63" t="s">
        <v>89</v>
      </c>
      <c r="E233" s="63" t="s">
        <v>90</v>
      </c>
      <c r="F233" s="63" t="s">
        <v>91</v>
      </c>
      <c r="G233" s="63" t="s">
        <v>92</v>
      </c>
      <c r="H233" s="63" t="s">
        <v>93</v>
      </c>
      <c r="I233" s="60" t="s">
        <v>94</v>
      </c>
      <c r="J233" s="60" t="s">
        <v>95</v>
      </c>
      <c r="K233" s="60" t="s">
        <v>96</v>
      </c>
      <c r="L233" s="60" t="s">
        <v>97</v>
      </c>
      <c r="M233" s="60" t="s">
        <v>98</v>
      </c>
      <c r="N233" s="60" t="s">
        <v>99</v>
      </c>
      <c r="O233" s="60" t="s">
        <v>27</v>
      </c>
      <c r="P233" s="60" t="s">
        <v>53</v>
      </c>
    </row>
    <row r="234" spans="1:16" ht="15" x14ac:dyDescent="0.25">
      <c r="B234" s="14" t="s">
        <v>4</v>
      </c>
      <c r="C234" s="22">
        <v>673</v>
      </c>
      <c r="D234" s="22">
        <v>670</v>
      </c>
      <c r="E234" s="22">
        <v>669</v>
      </c>
      <c r="F234" s="22">
        <v>673</v>
      </c>
      <c r="G234" s="22">
        <v>647</v>
      </c>
      <c r="H234" s="22">
        <v>641</v>
      </c>
      <c r="I234" s="22"/>
      <c r="J234" s="22"/>
      <c r="K234" s="22"/>
      <c r="L234" s="22"/>
      <c r="M234" s="22"/>
      <c r="N234" s="22"/>
      <c r="O234" s="37">
        <f t="shared" ref="O234:O257" si="14">+AVERAGE(C234:N234)</f>
        <v>662.16666666666663</v>
      </c>
      <c r="P234" s="72">
        <f t="shared" ref="P234" si="15">+O234/$O$258</f>
        <v>0.29698011660935852</v>
      </c>
    </row>
    <row r="235" spans="1:16" ht="15" x14ac:dyDescent="0.25">
      <c r="B235" s="14" t="s">
        <v>5</v>
      </c>
      <c r="C235" s="22">
        <v>558</v>
      </c>
      <c r="D235" s="22">
        <v>559</v>
      </c>
      <c r="E235" s="22">
        <v>556</v>
      </c>
      <c r="F235" s="22">
        <v>562</v>
      </c>
      <c r="G235" s="22">
        <v>560</v>
      </c>
      <c r="H235" s="22">
        <v>551</v>
      </c>
      <c r="I235" s="22"/>
      <c r="J235" s="22"/>
      <c r="K235" s="22"/>
      <c r="L235" s="22"/>
      <c r="M235" s="22"/>
      <c r="N235" s="22"/>
      <c r="O235" s="37">
        <f t="shared" si="14"/>
        <v>557.66666666666663</v>
      </c>
      <c r="P235" s="72">
        <f>+O235/$O$258</f>
        <v>0.25011212438331581</v>
      </c>
    </row>
    <row r="236" spans="1:16" ht="15" x14ac:dyDescent="0.25">
      <c r="B236" s="14" t="s">
        <v>6</v>
      </c>
      <c r="C236" s="22">
        <v>141</v>
      </c>
      <c r="D236" s="22">
        <v>143</v>
      </c>
      <c r="E236" s="22">
        <v>143</v>
      </c>
      <c r="F236" s="22">
        <v>145</v>
      </c>
      <c r="G236" s="22">
        <v>140</v>
      </c>
      <c r="H236" s="22">
        <v>137</v>
      </c>
      <c r="I236" s="22"/>
      <c r="J236" s="22"/>
      <c r="K236" s="22"/>
      <c r="L236" s="22"/>
      <c r="M236" s="22"/>
      <c r="N236" s="22"/>
      <c r="O236" s="37">
        <f t="shared" si="14"/>
        <v>141.5</v>
      </c>
      <c r="P236" s="72">
        <f t="shared" ref="P236:P257" si="16">+O236/$O$258</f>
        <v>6.3462400956794715E-2</v>
      </c>
    </row>
    <row r="237" spans="1:16" ht="15" x14ac:dyDescent="0.25">
      <c r="B237" s="14" t="s">
        <v>7</v>
      </c>
      <c r="C237" s="22">
        <v>107</v>
      </c>
      <c r="D237" s="22">
        <v>108</v>
      </c>
      <c r="E237" s="22">
        <v>100</v>
      </c>
      <c r="F237" s="22">
        <v>108</v>
      </c>
      <c r="G237" s="22">
        <v>110</v>
      </c>
      <c r="H237" s="22">
        <v>110</v>
      </c>
      <c r="I237" s="22"/>
      <c r="J237" s="22"/>
      <c r="K237" s="22"/>
      <c r="L237" s="22"/>
      <c r="M237" s="22"/>
      <c r="N237" s="22"/>
      <c r="O237" s="37">
        <f t="shared" si="14"/>
        <v>107.16666666666667</v>
      </c>
      <c r="P237" s="72">
        <f t="shared" si="16"/>
        <v>4.806398564807892E-2</v>
      </c>
    </row>
    <row r="238" spans="1:16" ht="15" x14ac:dyDescent="0.25">
      <c r="B238" s="14" t="s">
        <v>9</v>
      </c>
      <c r="C238" s="22">
        <v>94</v>
      </c>
      <c r="D238" s="22">
        <v>94</v>
      </c>
      <c r="E238" s="22">
        <v>87</v>
      </c>
      <c r="F238" s="22">
        <v>87</v>
      </c>
      <c r="G238" s="22">
        <v>85</v>
      </c>
      <c r="H238" s="22">
        <v>82</v>
      </c>
      <c r="I238" s="22"/>
      <c r="J238" s="22"/>
      <c r="K238" s="22"/>
      <c r="L238" s="22"/>
      <c r="M238" s="22"/>
      <c r="N238" s="22"/>
      <c r="O238" s="37">
        <f t="shared" si="14"/>
        <v>88.166666666666671</v>
      </c>
      <c r="P238" s="72">
        <f t="shared" si="16"/>
        <v>3.9542532516071149E-2</v>
      </c>
    </row>
    <row r="239" spans="1:16" ht="15" x14ac:dyDescent="0.25">
      <c r="B239" s="14" t="s">
        <v>8</v>
      </c>
      <c r="C239" s="22">
        <v>92</v>
      </c>
      <c r="D239" s="22">
        <v>92</v>
      </c>
      <c r="E239" s="22">
        <v>82</v>
      </c>
      <c r="F239" s="22">
        <v>83</v>
      </c>
      <c r="G239" s="22">
        <v>83</v>
      </c>
      <c r="H239" s="22">
        <v>78</v>
      </c>
      <c r="I239" s="22"/>
      <c r="J239" s="22"/>
      <c r="K239" s="22"/>
      <c r="L239" s="22"/>
      <c r="M239" s="22"/>
      <c r="N239" s="22"/>
      <c r="O239" s="37">
        <f t="shared" si="14"/>
        <v>85</v>
      </c>
      <c r="P239" s="72">
        <f t="shared" si="16"/>
        <v>3.8122290327403184E-2</v>
      </c>
    </row>
    <row r="240" spans="1:16" ht="15" x14ac:dyDescent="0.25">
      <c r="B240" s="14" t="s">
        <v>14</v>
      </c>
      <c r="C240" s="22">
        <v>84</v>
      </c>
      <c r="D240" s="22">
        <v>83</v>
      </c>
      <c r="E240" s="22">
        <v>85</v>
      </c>
      <c r="F240" s="22">
        <v>83</v>
      </c>
      <c r="G240" s="22">
        <v>83</v>
      </c>
      <c r="H240" s="22">
        <v>83</v>
      </c>
      <c r="I240" s="22"/>
      <c r="J240" s="22"/>
      <c r="K240" s="22"/>
      <c r="L240" s="22"/>
      <c r="M240" s="22"/>
      <c r="N240" s="22"/>
      <c r="O240" s="37">
        <f t="shared" si="14"/>
        <v>83.5</v>
      </c>
      <c r="P240" s="72">
        <f t="shared" si="16"/>
        <v>3.7449544027507838E-2</v>
      </c>
    </row>
    <row r="241" spans="2:16" ht="15" x14ac:dyDescent="0.25">
      <c r="B241" s="14" t="s">
        <v>11</v>
      </c>
      <c r="C241" s="22">
        <v>74</v>
      </c>
      <c r="D241" s="22">
        <v>73</v>
      </c>
      <c r="E241" s="22">
        <v>71</v>
      </c>
      <c r="F241" s="22">
        <v>72</v>
      </c>
      <c r="G241" s="22">
        <v>70</v>
      </c>
      <c r="H241" s="22">
        <v>70</v>
      </c>
      <c r="I241" s="22"/>
      <c r="J241" s="22"/>
      <c r="K241" s="22"/>
      <c r="L241" s="22"/>
      <c r="M241" s="22"/>
      <c r="N241" s="22"/>
      <c r="O241" s="37">
        <f t="shared" si="14"/>
        <v>71.666666666666671</v>
      </c>
      <c r="P241" s="72">
        <f t="shared" si="16"/>
        <v>3.2142323217222296E-2</v>
      </c>
    </row>
    <row r="242" spans="2:16" ht="15" x14ac:dyDescent="0.25">
      <c r="B242" s="14" t="s">
        <v>10</v>
      </c>
      <c r="C242" s="22">
        <v>71</v>
      </c>
      <c r="D242" s="22">
        <v>71</v>
      </c>
      <c r="E242" s="22">
        <v>67</v>
      </c>
      <c r="F242" s="22">
        <v>67</v>
      </c>
      <c r="G242" s="22">
        <v>65</v>
      </c>
      <c r="H242" s="22">
        <v>65</v>
      </c>
      <c r="I242" s="22"/>
      <c r="J242" s="22"/>
      <c r="K242" s="22"/>
      <c r="L242" s="22"/>
      <c r="M242" s="22"/>
      <c r="N242" s="22"/>
      <c r="O242" s="37">
        <f t="shared" si="14"/>
        <v>67.666666666666671</v>
      </c>
      <c r="P242" s="72">
        <f t="shared" si="16"/>
        <v>3.0348333084168028E-2</v>
      </c>
    </row>
    <row r="243" spans="2:16" ht="15" x14ac:dyDescent="0.25">
      <c r="B243" s="14" t="s">
        <v>13</v>
      </c>
      <c r="C243" s="22">
        <v>51</v>
      </c>
      <c r="D243" s="22">
        <v>51</v>
      </c>
      <c r="E243" s="22">
        <v>50</v>
      </c>
      <c r="F243" s="22">
        <v>50</v>
      </c>
      <c r="G243" s="22">
        <v>50</v>
      </c>
      <c r="H243" s="22">
        <v>50</v>
      </c>
      <c r="I243" s="22"/>
      <c r="J243" s="22"/>
      <c r="K243" s="22"/>
      <c r="L243" s="22"/>
      <c r="M243" s="22"/>
      <c r="N243" s="22"/>
      <c r="O243" s="37">
        <f t="shared" si="14"/>
        <v>50.333333333333336</v>
      </c>
      <c r="P243" s="72">
        <f t="shared" si="16"/>
        <v>2.2574375840932869E-2</v>
      </c>
    </row>
    <row r="244" spans="2:16" ht="15" x14ac:dyDescent="0.25">
      <c r="B244" s="14" t="s">
        <v>17</v>
      </c>
      <c r="C244" s="22">
        <v>45</v>
      </c>
      <c r="D244" s="22">
        <v>45</v>
      </c>
      <c r="E244" s="22">
        <v>45</v>
      </c>
      <c r="F244" s="22">
        <v>45</v>
      </c>
      <c r="G244" s="22">
        <v>45</v>
      </c>
      <c r="H244" s="22">
        <v>44</v>
      </c>
      <c r="I244" s="22"/>
      <c r="J244" s="22"/>
      <c r="K244" s="22"/>
      <c r="L244" s="22"/>
      <c r="M244" s="22"/>
      <c r="N244" s="22"/>
      <c r="O244" s="37">
        <f t="shared" si="14"/>
        <v>44.833333333333336</v>
      </c>
      <c r="P244" s="72">
        <f t="shared" si="16"/>
        <v>2.0107639407983251E-2</v>
      </c>
    </row>
    <row r="245" spans="2:16" ht="15" x14ac:dyDescent="0.25">
      <c r="B245" s="14" t="s">
        <v>12</v>
      </c>
      <c r="C245" s="22">
        <v>42</v>
      </c>
      <c r="D245" s="22">
        <v>43</v>
      </c>
      <c r="E245" s="22">
        <v>43</v>
      </c>
      <c r="F245" s="22">
        <v>43</v>
      </c>
      <c r="G245" s="22">
        <v>43</v>
      </c>
      <c r="H245" s="22">
        <v>43</v>
      </c>
      <c r="I245" s="22"/>
      <c r="J245" s="22"/>
      <c r="K245" s="22"/>
      <c r="L245" s="22"/>
      <c r="M245" s="22"/>
      <c r="N245" s="22"/>
      <c r="O245" s="37">
        <f t="shared" si="14"/>
        <v>42.833333333333336</v>
      </c>
      <c r="P245" s="72">
        <f t="shared" si="16"/>
        <v>1.9210644341456116E-2</v>
      </c>
    </row>
    <row r="246" spans="2:16" ht="15" x14ac:dyDescent="0.25">
      <c r="B246" s="14" t="s">
        <v>16</v>
      </c>
      <c r="C246" s="22">
        <v>35</v>
      </c>
      <c r="D246" s="22">
        <v>38</v>
      </c>
      <c r="E246" s="22">
        <v>37</v>
      </c>
      <c r="F246" s="22">
        <v>37</v>
      </c>
      <c r="G246" s="22">
        <v>37</v>
      </c>
      <c r="H246" s="22">
        <v>38</v>
      </c>
      <c r="I246" s="22"/>
      <c r="J246" s="22"/>
      <c r="K246" s="22"/>
      <c r="L246" s="22"/>
      <c r="M246" s="22"/>
      <c r="N246" s="22"/>
      <c r="O246" s="37">
        <f t="shared" si="14"/>
        <v>37</v>
      </c>
      <c r="P246" s="72">
        <f t="shared" si="16"/>
        <v>1.6594408730751974E-2</v>
      </c>
    </row>
    <row r="247" spans="2:16" ht="15" x14ac:dyDescent="0.25">
      <c r="B247" s="14" t="s">
        <v>15</v>
      </c>
      <c r="C247" s="22">
        <v>36</v>
      </c>
      <c r="D247" s="22">
        <v>36</v>
      </c>
      <c r="E247" s="22">
        <v>34</v>
      </c>
      <c r="F247" s="22">
        <v>35</v>
      </c>
      <c r="G247" s="22">
        <v>31</v>
      </c>
      <c r="H247" s="22">
        <v>31</v>
      </c>
      <c r="I247" s="22"/>
      <c r="J247" s="22"/>
      <c r="K247" s="22"/>
      <c r="L247" s="22"/>
      <c r="M247" s="22"/>
      <c r="N247" s="22"/>
      <c r="O247" s="37">
        <f t="shared" si="14"/>
        <v>33.833333333333336</v>
      </c>
      <c r="P247" s="72">
        <f t="shared" si="16"/>
        <v>1.5174166542084014E-2</v>
      </c>
    </row>
    <row r="248" spans="2:16" ht="15" x14ac:dyDescent="0.25">
      <c r="B248" s="14" t="s">
        <v>19</v>
      </c>
      <c r="C248" s="22">
        <v>33</v>
      </c>
      <c r="D248" s="22">
        <v>33</v>
      </c>
      <c r="E248" s="22">
        <v>33</v>
      </c>
      <c r="F248" s="22">
        <v>33</v>
      </c>
      <c r="G248" s="22">
        <v>34</v>
      </c>
      <c r="H248" s="22">
        <v>34</v>
      </c>
      <c r="I248" s="22"/>
      <c r="J248" s="22"/>
      <c r="K248" s="22"/>
      <c r="L248" s="22"/>
      <c r="M248" s="22"/>
      <c r="N248" s="22"/>
      <c r="O248" s="37">
        <f t="shared" si="14"/>
        <v>33.333333333333336</v>
      </c>
      <c r="P248" s="72">
        <f t="shared" si="16"/>
        <v>1.494991777545223E-2</v>
      </c>
    </row>
    <row r="249" spans="2:16" ht="15" x14ac:dyDescent="0.25">
      <c r="B249" s="14" t="s">
        <v>21</v>
      </c>
      <c r="C249" s="22">
        <v>26</v>
      </c>
      <c r="D249" s="22">
        <v>26</v>
      </c>
      <c r="E249" s="22">
        <v>26</v>
      </c>
      <c r="F249" s="22">
        <v>26</v>
      </c>
      <c r="G249" s="22">
        <v>26</v>
      </c>
      <c r="H249" s="22">
        <v>26</v>
      </c>
      <c r="I249" s="22"/>
      <c r="J249" s="22"/>
      <c r="K249" s="22"/>
      <c r="L249" s="22"/>
      <c r="M249" s="22"/>
      <c r="N249" s="22"/>
      <c r="O249" s="37">
        <f t="shared" si="14"/>
        <v>26</v>
      </c>
      <c r="P249" s="72">
        <f t="shared" si="16"/>
        <v>1.1660935864852739E-2</v>
      </c>
    </row>
    <row r="250" spans="2:16" ht="15" x14ac:dyDescent="0.25">
      <c r="B250" s="14" t="s">
        <v>68</v>
      </c>
      <c r="C250" s="22">
        <v>26</v>
      </c>
      <c r="D250" s="22">
        <v>26</v>
      </c>
      <c r="E250" s="22">
        <v>26</v>
      </c>
      <c r="F250" s="22">
        <v>26</v>
      </c>
      <c r="G250" s="22">
        <v>26</v>
      </c>
      <c r="H250" s="22">
        <v>26</v>
      </c>
      <c r="I250" s="22"/>
      <c r="J250" s="22"/>
      <c r="K250" s="22"/>
      <c r="L250" s="22"/>
      <c r="M250" s="22"/>
      <c r="N250" s="22"/>
      <c r="O250" s="37">
        <f t="shared" si="14"/>
        <v>26</v>
      </c>
      <c r="P250" s="72">
        <f t="shared" si="16"/>
        <v>1.1660935864852739E-2</v>
      </c>
    </row>
    <row r="251" spans="2:16" ht="15" x14ac:dyDescent="0.25">
      <c r="B251" s="14" t="s">
        <v>20</v>
      </c>
      <c r="C251" s="22">
        <v>14</v>
      </c>
      <c r="D251" s="22">
        <v>14</v>
      </c>
      <c r="E251" s="22">
        <v>13</v>
      </c>
      <c r="F251" s="22">
        <v>13</v>
      </c>
      <c r="G251" s="22">
        <v>13</v>
      </c>
      <c r="H251" s="22">
        <v>13</v>
      </c>
      <c r="I251" s="22"/>
      <c r="J251" s="22"/>
      <c r="K251" s="22"/>
      <c r="L251" s="22"/>
      <c r="M251" s="22"/>
      <c r="N251" s="22"/>
      <c r="O251" s="37">
        <f t="shared" si="14"/>
        <v>13.333333333333334</v>
      </c>
      <c r="P251" s="72">
        <f t="shared" si="16"/>
        <v>5.9799671101808923E-3</v>
      </c>
    </row>
    <row r="252" spans="2:16" ht="15" x14ac:dyDescent="0.25">
      <c r="B252" s="14" t="s">
        <v>23</v>
      </c>
      <c r="C252" s="22">
        <v>13</v>
      </c>
      <c r="D252" s="22">
        <v>13</v>
      </c>
      <c r="E252" s="22">
        <v>13</v>
      </c>
      <c r="F252" s="22">
        <v>13</v>
      </c>
      <c r="G252" s="22">
        <v>13</v>
      </c>
      <c r="H252" s="22">
        <v>13</v>
      </c>
      <c r="I252" s="22"/>
      <c r="J252" s="22"/>
      <c r="K252" s="22"/>
      <c r="L252" s="22"/>
      <c r="M252" s="22"/>
      <c r="N252" s="22"/>
      <c r="O252" s="37">
        <f t="shared" si="14"/>
        <v>13</v>
      </c>
      <c r="P252" s="72">
        <f t="shared" si="16"/>
        <v>5.8304679324263694E-3</v>
      </c>
    </row>
    <row r="253" spans="2:16" ht="15" x14ac:dyDescent="0.25">
      <c r="B253" s="14" t="s">
        <v>25</v>
      </c>
      <c r="C253" s="22">
        <v>11</v>
      </c>
      <c r="D253" s="22">
        <v>11</v>
      </c>
      <c r="E253" s="22">
        <v>10</v>
      </c>
      <c r="F253" s="22">
        <v>10</v>
      </c>
      <c r="G253" s="22">
        <v>10</v>
      </c>
      <c r="H253" s="22">
        <v>10</v>
      </c>
      <c r="I253" s="22"/>
      <c r="J253" s="22"/>
      <c r="K253" s="22"/>
      <c r="L253" s="22"/>
      <c r="M253" s="22"/>
      <c r="N253" s="22"/>
      <c r="O253" s="37">
        <f t="shared" si="14"/>
        <v>10.333333333333334</v>
      </c>
      <c r="P253" s="72">
        <f t="shared" si="16"/>
        <v>4.6344745103901915E-3</v>
      </c>
    </row>
    <row r="254" spans="2:16" ht="15" x14ac:dyDescent="0.25">
      <c r="B254" s="14" t="s">
        <v>22</v>
      </c>
      <c r="C254" s="22">
        <v>11</v>
      </c>
      <c r="D254" s="22">
        <v>11</v>
      </c>
      <c r="E254" s="22">
        <v>10</v>
      </c>
      <c r="F254" s="22">
        <v>10</v>
      </c>
      <c r="G254" s="22">
        <v>10</v>
      </c>
      <c r="H254" s="22">
        <v>10</v>
      </c>
      <c r="I254" s="22"/>
      <c r="J254" s="22"/>
      <c r="K254" s="22"/>
      <c r="L254" s="22"/>
      <c r="M254" s="22"/>
      <c r="N254" s="22"/>
      <c r="O254" s="37">
        <f t="shared" si="14"/>
        <v>10.333333333333334</v>
      </c>
      <c r="P254" s="72">
        <f t="shared" si="16"/>
        <v>4.6344745103901915E-3</v>
      </c>
    </row>
    <row r="255" spans="2:16" ht="15" x14ac:dyDescent="0.25">
      <c r="B255" s="14" t="s">
        <v>26</v>
      </c>
      <c r="C255" s="22">
        <v>10</v>
      </c>
      <c r="D255" s="22">
        <v>10</v>
      </c>
      <c r="E255" s="22">
        <v>10</v>
      </c>
      <c r="F255" s="22">
        <v>10</v>
      </c>
      <c r="G255" s="22">
        <v>10</v>
      </c>
      <c r="H255" s="22">
        <v>10</v>
      </c>
      <c r="I255" s="22"/>
      <c r="J255" s="22"/>
      <c r="K255" s="22"/>
      <c r="L255" s="22"/>
      <c r="M255" s="22"/>
      <c r="N255" s="22"/>
      <c r="O255" s="37">
        <f t="shared" si="14"/>
        <v>10</v>
      </c>
      <c r="P255" s="72">
        <f t="shared" si="16"/>
        <v>4.4849753326356686E-3</v>
      </c>
    </row>
    <row r="256" spans="2:16" ht="15" x14ac:dyDescent="0.25">
      <c r="B256" s="14" t="s">
        <v>24</v>
      </c>
      <c r="C256" s="22">
        <v>7</v>
      </c>
      <c r="D256" s="22">
        <v>7</v>
      </c>
      <c r="E256" s="22">
        <v>7</v>
      </c>
      <c r="F256" s="22">
        <v>7</v>
      </c>
      <c r="G256" s="22">
        <v>7</v>
      </c>
      <c r="H256" s="22">
        <v>7</v>
      </c>
      <c r="I256" s="22"/>
      <c r="J256" s="22"/>
      <c r="K256" s="22"/>
      <c r="L256" s="22"/>
      <c r="M256" s="22"/>
      <c r="N256" s="22"/>
      <c r="O256" s="37">
        <f t="shared" si="14"/>
        <v>7</v>
      </c>
      <c r="P256" s="72">
        <f t="shared" si="16"/>
        <v>3.1394827328449682E-3</v>
      </c>
    </row>
    <row r="257" spans="2:16" ht="15.75" thickBot="1" x14ac:dyDescent="0.3">
      <c r="B257" s="14" t="s">
        <v>18</v>
      </c>
      <c r="C257" s="22">
        <v>7</v>
      </c>
      <c r="D257" s="22">
        <v>7</v>
      </c>
      <c r="E257" s="22">
        <v>7</v>
      </c>
      <c r="F257" s="22">
        <v>7</v>
      </c>
      <c r="G257" s="22">
        <v>7</v>
      </c>
      <c r="H257" s="22">
        <v>7</v>
      </c>
      <c r="I257" s="22"/>
      <c r="J257" s="22"/>
      <c r="K257" s="22"/>
      <c r="L257" s="22"/>
      <c r="M257" s="22"/>
      <c r="N257" s="22"/>
      <c r="O257" s="33">
        <f t="shared" si="14"/>
        <v>7</v>
      </c>
      <c r="P257" s="81">
        <f t="shared" si="16"/>
        <v>3.1394827328449682E-3</v>
      </c>
    </row>
    <row r="258" spans="2:16" ht="15.75" thickTop="1" x14ac:dyDescent="0.25">
      <c r="B258" s="64" t="s">
        <v>2</v>
      </c>
      <c r="C258" s="62">
        <f>SUM(C234:C257)</f>
        <v>2261</v>
      </c>
      <c r="D258" s="62">
        <f>SUM(D234:D257)</f>
        <v>2264</v>
      </c>
      <c r="E258" s="62">
        <f>SUM(E234:E257)</f>
        <v>2224</v>
      </c>
      <c r="F258" s="62">
        <f>SUM(F234:F257)</f>
        <v>2245</v>
      </c>
      <c r="G258" s="62">
        <f>SUM(G234:G257)</f>
        <v>2205</v>
      </c>
      <c r="H258" s="62">
        <f>SUM(H234:H257)</f>
        <v>2179</v>
      </c>
      <c r="I258" s="62"/>
      <c r="J258" s="62"/>
      <c r="K258" s="62"/>
      <c r="L258" s="62"/>
      <c r="M258" s="62"/>
      <c r="N258" s="62"/>
      <c r="O258" s="26">
        <f>SUM(O234:O257)</f>
        <v>2229.6666666666674</v>
      </c>
      <c r="P258" s="73">
        <f>SUM(P234:P257)</f>
        <v>0.99999999999999978</v>
      </c>
    </row>
    <row r="259" spans="2:16" x14ac:dyDescent="0.2">
      <c r="C259" s="22"/>
    </row>
    <row r="260" spans="2:16" x14ac:dyDescent="0.2">
      <c r="C260" s="22"/>
    </row>
    <row r="261" spans="2:16" x14ac:dyDescent="0.2">
      <c r="C261" s="22"/>
    </row>
    <row r="262" spans="2:16" x14ac:dyDescent="0.2">
      <c r="C262" s="22"/>
    </row>
    <row r="263" spans="2:16" x14ac:dyDescent="0.2">
      <c r="C263" s="22"/>
    </row>
    <row r="264" spans="2:16" x14ac:dyDescent="0.2">
      <c r="C264" s="22"/>
    </row>
    <row r="265" spans="2:16" x14ac:dyDescent="0.2">
      <c r="C265" s="22"/>
    </row>
    <row r="266" spans="2:16" x14ac:dyDescent="0.2">
      <c r="C266" s="22"/>
    </row>
    <row r="267" spans="2:16" x14ac:dyDescent="0.2">
      <c r="C267" s="22"/>
    </row>
    <row r="268" spans="2:16" x14ac:dyDescent="0.2">
      <c r="C268" s="22"/>
    </row>
    <row r="269" spans="2:16" x14ac:dyDescent="0.2">
      <c r="C269" s="22"/>
    </row>
    <row r="270" spans="2:16" x14ac:dyDescent="0.2">
      <c r="C270" s="22"/>
    </row>
    <row r="271" spans="2:16" x14ac:dyDescent="0.2">
      <c r="C271" s="22"/>
    </row>
    <row r="272" spans="2:16" x14ac:dyDescent="0.2">
      <c r="C272" s="22"/>
    </row>
    <row r="273" spans="1:16" x14ac:dyDescent="0.2">
      <c r="C273" s="22"/>
    </row>
    <row r="274" spans="1:16" x14ac:dyDescent="0.2">
      <c r="C274" s="22"/>
    </row>
    <row r="275" spans="1:16" x14ac:dyDescent="0.2">
      <c r="C275" s="22"/>
    </row>
    <row r="276" spans="1:16" x14ac:dyDescent="0.2">
      <c r="C276" s="22"/>
    </row>
    <row r="277" spans="1:16" x14ac:dyDescent="0.2">
      <c r="C277" s="22"/>
    </row>
    <row r="278" spans="1:16" x14ac:dyDescent="0.2">
      <c r="C278" s="22"/>
    </row>
    <row r="279" spans="1:16" x14ac:dyDescent="0.2">
      <c r="C279" s="22"/>
    </row>
    <row r="280" spans="1:16" x14ac:dyDescent="0.2">
      <c r="C280" s="22"/>
    </row>
    <row r="281" spans="1:16" x14ac:dyDescent="0.2">
      <c r="C281" s="22"/>
    </row>
    <row r="282" spans="1:16" ht="23.25" x14ac:dyDescent="0.35">
      <c r="A282" s="40"/>
      <c r="B282" s="17" t="s">
        <v>64</v>
      </c>
      <c r="C282" s="46"/>
      <c r="D282" s="46"/>
      <c r="E282" s="46"/>
      <c r="F282" s="43"/>
      <c r="G282" s="43"/>
      <c r="H282" s="43"/>
      <c r="I282" s="43"/>
      <c r="J282" s="44"/>
      <c r="K282" s="44"/>
      <c r="L282" s="44"/>
      <c r="M282" s="44"/>
      <c r="N282" s="44"/>
      <c r="O282" s="32"/>
    </row>
    <row r="283" spans="1:16" ht="15" x14ac:dyDescent="0.25">
      <c r="A283" s="40"/>
      <c r="B283" s="45"/>
      <c r="C283" s="46"/>
      <c r="D283" s="46"/>
      <c r="E283" s="46"/>
      <c r="F283" s="43"/>
      <c r="G283" s="43"/>
      <c r="H283" s="43"/>
      <c r="I283" s="43"/>
      <c r="J283" s="44"/>
      <c r="K283" s="44"/>
      <c r="L283" s="44"/>
      <c r="M283" s="44"/>
      <c r="N283" s="44"/>
      <c r="O283" s="32"/>
    </row>
    <row r="284" spans="1:16" x14ac:dyDescent="0.2">
      <c r="C284" s="22"/>
      <c r="P284" s="48">
        <v>4</v>
      </c>
    </row>
    <row r="285" spans="1:16" ht="30.75" thickBot="1" x14ac:dyDescent="0.25">
      <c r="B285" s="63" t="s">
        <v>3</v>
      </c>
      <c r="C285" s="63" t="s">
        <v>88</v>
      </c>
      <c r="D285" s="63" t="s">
        <v>89</v>
      </c>
      <c r="E285" s="63" t="s">
        <v>90</v>
      </c>
      <c r="F285" s="63" t="s">
        <v>91</v>
      </c>
      <c r="G285" s="63" t="s">
        <v>92</v>
      </c>
      <c r="H285" s="63" t="s">
        <v>93</v>
      </c>
      <c r="I285" s="60" t="s">
        <v>94</v>
      </c>
      <c r="J285" s="60" t="s">
        <v>95</v>
      </c>
      <c r="K285" s="60" t="s">
        <v>96</v>
      </c>
      <c r="L285" s="60" t="s">
        <v>97</v>
      </c>
      <c r="M285" s="60" t="s">
        <v>98</v>
      </c>
      <c r="N285" s="60" t="s">
        <v>99</v>
      </c>
      <c r="O285" s="60" t="s">
        <v>27</v>
      </c>
      <c r="P285" s="60" t="s">
        <v>53</v>
      </c>
    </row>
    <row r="286" spans="1:16" ht="15" x14ac:dyDescent="0.25">
      <c r="B286" s="14" t="s">
        <v>5</v>
      </c>
      <c r="C286" s="22">
        <v>665</v>
      </c>
      <c r="D286" s="22">
        <v>670</v>
      </c>
      <c r="E286" s="22">
        <v>627</v>
      </c>
      <c r="F286" s="22">
        <v>676</v>
      </c>
      <c r="G286" s="22">
        <v>678</v>
      </c>
      <c r="H286" s="22">
        <v>689</v>
      </c>
      <c r="I286" s="22"/>
      <c r="J286" s="22"/>
      <c r="K286" s="22"/>
      <c r="L286" s="22"/>
      <c r="M286" s="22"/>
      <c r="N286" s="22"/>
      <c r="O286" s="26">
        <f t="shared" ref="O286:O309" si="17">+AVERAGE(B286:M286)</f>
        <v>667.5</v>
      </c>
      <c r="P286" s="72">
        <f t="shared" ref="P286:P309" si="18">+O286/$O$310</f>
        <v>0.37377508166122253</v>
      </c>
    </row>
    <row r="287" spans="1:16" ht="15" x14ac:dyDescent="0.25">
      <c r="B287" s="14" t="s">
        <v>4</v>
      </c>
      <c r="C287" s="22">
        <v>587</v>
      </c>
      <c r="D287" s="22">
        <v>586</v>
      </c>
      <c r="E287" s="22">
        <v>566</v>
      </c>
      <c r="F287" s="22">
        <v>593</v>
      </c>
      <c r="G287" s="22">
        <v>622</v>
      </c>
      <c r="H287" s="22">
        <v>628</v>
      </c>
      <c r="I287" s="22"/>
      <c r="J287" s="22"/>
      <c r="K287" s="22"/>
      <c r="L287" s="22"/>
      <c r="M287" s="22"/>
      <c r="N287" s="22"/>
      <c r="O287" s="26">
        <f t="shared" si="17"/>
        <v>597</v>
      </c>
      <c r="P287" s="72">
        <f t="shared" si="18"/>
        <v>0.33429771348576759</v>
      </c>
    </row>
    <row r="288" spans="1:16" ht="15" x14ac:dyDescent="0.25">
      <c r="B288" s="14" t="s">
        <v>7</v>
      </c>
      <c r="C288" s="22">
        <v>91</v>
      </c>
      <c r="D288" s="22">
        <v>90</v>
      </c>
      <c r="E288" s="22">
        <v>86</v>
      </c>
      <c r="F288" s="22">
        <v>93</v>
      </c>
      <c r="G288" s="22">
        <v>96</v>
      </c>
      <c r="H288" s="22">
        <v>98</v>
      </c>
      <c r="I288" s="22"/>
      <c r="J288" s="22"/>
      <c r="K288" s="22"/>
      <c r="L288" s="22"/>
      <c r="M288" s="22"/>
      <c r="N288" s="22"/>
      <c r="O288" s="26">
        <f t="shared" si="17"/>
        <v>92.333333333333329</v>
      </c>
      <c r="P288" s="72">
        <f t="shared" si="18"/>
        <v>5.1703219785347636E-2</v>
      </c>
    </row>
    <row r="289" spans="2:16" ht="15" x14ac:dyDescent="0.25">
      <c r="B289" s="14" t="s">
        <v>6</v>
      </c>
      <c r="C289" s="22">
        <v>58</v>
      </c>
      <c r="D289" s="22">
        <v>58</v>
      </c>
      <c r="E289" s="22">
        <v>54</v>
      </c>
      <c r="F289" s="22">
        <v>58</v>
      </c>
      <c r="G289" s="22">
        <v>63</v>
      </c>
      <c r="H289" s="22">
        <v>63</v>
      </c>
      <c r="I289" s="22"/>
      <c r="J289" s="22"/>
      <c r="K289" s="22"/>
      <c r="L289" s="22"/>
      <c r="M289" s="22"/>
      <c r="N289" s="22"/>
      <c r="O289" s="26">
        <f t="shared" si="17"/>
        <v>59</v>
      </c>
      <c r="P289" s="72">
        <f t="shared" si="18"/>
        <v>3.3037797480167989E-2</v>
      </c>
    </row>
    <row r="290" spans="2:16" ht="15" x14ac:dyDescent="0.25">
      <c r="B290" s="14" t="s">
        <v>12</v>
      </c>
      <c r="C290" s="22">
        <v>43</v>
      </c>
      <c r="D290" s="22">
        <v>43</v>
      </c>
      <c r="E290" s="22">
        <v>41</v>
      </c>
      <c r="F290" s="22">
        <v>43</v>
      </c>
      <c r="G290" s="22">
        <v>43</v>
      </c>
      <c r="H290" s="22">
        <v>43</v>
      </c>
      <c r="I290" s="22"/>
      <c r="J290" s="22"/>
      <c r="K290" s="22"/>
      <c r="L290" s="22"/>
      <c r="M290" s="22"/>
      <c r="N290" s="22"/>
      <c r="O290" s="26">
        <f t="shared" si="17"/>
        <v>42.666666666666664</v>
      </c>
      <c r="P290" s="72">
        <f t="shared" si="18"/>
        <v>2.3891740550629953E-2</v>
      </c>
    </row>
    <row r="291" spans="2:16" ht="15" x14ac:dyDescent="0.25">
      <c r="B291" s="14" t="s">
        <v>14</v>
      </c>
      <c r="C291" s="22">
        <v>43</v>
      </c>
      <c r="D291" s="22">
        <v>44</v>
      </c>
      <c r="E291" s="22">
        <v>36</v>
      </c>
      <c r="F291" s="22">
        <v>44</v>
      </c>
      <c r="G291" s="22">
        <v>44</v>
      </c>
      <c r="H291" s="22">
        <v>44</v>
      </c>
      <c r="I291" s="22"/>
      <c r="J291" s="22"/>
      <c r="K291" s="22"/>
      <c r="L291" s="22"/>
      <c r="M291" s="22"/>
      <c r="N291" s="22"/>
      <c r="O291" s="26">
        <f t="shared" si="17"/>
        <v>42.5</v>
      </c>
      <c r="P291" s="72">
        <f t="shared" si="18"/>
        <v>2.3798413439104056E-2</v>
      </c>
    </row>
    <row r="292" spans="2:16" ht="15" x14ac:dyDescent="0.25">
      <c r="B292" s="14" t="s">
        <v>8</v>
      </c>
      <c r="C292" s="22">
        <v>40</v>
      </c>
      <c r="D292" s="22">
        <v>39</v>
      </c>
      <c r="E292" s="22">
        <v>36</v>
      </c>
      <c r="F292" s="22">
        <v>39</v>
      </c>
      <c r="G292" s="22">
        <v>40</v>
      </c>
      <c r="H292" s="22">
        <v>40</v>
      </c>
      <c r="I292" s="22"/>
      <c r="J292" s="22"/>
      <c r="K292" s="22"/>
      <c r="L292" s="22"/>
      <c r="M292" s="22"/>
      <c r="N292" s="22"/>
      <c r="O292" s="26">
        <f t="shared" si="17"/>
        <v>39</v>
      </c>
      <c r="P292" s="72">
        <f t="shared" si="18"/>
        <v>2.1838544097060195E-2</v>
      </c>
    </row>
    <row r="293" spans="2:16" ht="15" x14ac:dyDescent="0.25">
      <c r="B293" s="14" t="s">
        <v>11</v>
      </c>
      <c r="C293" s="22">
        <v>36</v>
      </c>
      <c r="D293" s="22">
        <v>37</v>
      </c>
      <c r="E293" s="22">
        <v>32</v>
      </c>
      <c r="F293" s="22">
        <v>39</v>
      </c>
      <c r="G293" s="22">
        <v>42</v>
      </c>
      <c r="H293" s="22">
        <v>42</v>
      </c>
      <c r="I293" s="22"/>
      <c r="J293" s="22"/>
      <c r="K293" s="22"/>
      <c r="L293" s="22"/>
      <c r="M293" s="22"/>
      <c r="N293" s="22"/>
      <c r="O293" s="26">
        <f t="shared" si="17"/>
        <v>38</v>
      </c>
      <c r="P293" s="72">
        <f t="shared" si="18"/>
        <v>2.1278581427904803E-2</v>
      </c>
    </row>
    <row r="294" spans="2:16" ht="15" x14ac:dyDescent="0.25">
      <c r="B294" s="14" t="s">
        <v>16</v>
      </c>
      <c r="C294" s="22">
        <v>36</v>
      </c>
      <c r="D294" s="22">
        <v>34</v>
      </c>
      <c r="E294" s="22">
        <v>34</v>
      </c>
      <c r="F294" s="22">
        <v>38</v>
      </c>
      <c r="G294" s="22">
        <v>37</v>
      </c>
      <c r="H294" s="22">
        <v>38</v>
      </c>
      <c r="I294" s="22"/>
      <c r="J294" s="22"/>
      <c r="K294" s="22"/>
      <c r="L294" s="22"/>
      <c r="M294" s="22"/>
      <c r="N294" s="22"/>
      <c r="O294" s="26">
        <f t="shared" si="17"/>
        <v>36.166666666666664</v>
      </c>
      <c r="P294" s="72">
        <f t="shared" si="18"/>
        <v>2.0251983201119924E-2</v>
      </c>
    </row>
    <row r="295" spans="2:16" ht="15" x14ac:dyDescent="0.25">
      <c r="B295" s="14" t="s">
        <v>17</v>
      </c>
      <c r="C295" s="22">
        <v>30</v>
      </c>
      <c r="D295" s="22">
        <v>30</v>
      </c>
      <c r="E295" s="22">
        <v>25</v>
      </c>
      <c r="F295" s="22">
        <v>30</v>
      </c>
      <c r="G295" s="22">
        <v>30</v>
      </c>
      <c r="H295" s="22">
        <v>30</v>
      </c>
      <c r="I295" s="22"/>
      <c r="J295" s="22"/>
      <c r="K295" s="22"/>
      <c r="L295" s="22"/>
      <c r="M295" s="22"/>
      <c r="N295" s="22"/>
      <c r="O295" s="26">
        <f t="shared" si="17"/>
        <v>29.166666666666668</v>
      </c>
      <c r="P295" s="72">
        <f t="shared" si="18"/>
        <v>1.6332244517032198E-2</v>
      </c>
    </row>
    <row r="296" spans="2:16" ht="15" x14ac:dyDescent="0.25">
      <c r="B296" s="14" t="s">
        <v>9</v>
      </c>
      <c r="C296" s="22">
        <v>28</v>
      </c>
      <c r="D296" s="22">
        <v>28</v>
      </c>
      <c r="E296" s="22">
        <v>23</v>
      </c>
      <c r="F296" s="22">
        <v>28</v>
      </c>
      <c r="G296" s="22">
        <v>30</v>
      </c>
      <c r="H296" s="22">
        <v>30</v>
      </c>
      <c r="I296" s="22"/>
      <c r="J296" s="22"/>
      <c r="K296" s="22"/>
      <c r="L296" s="22"/>
      <c r="M296" s="22"/>
      <c r="N296" s="22"/>
      <c r="O296" s="26">
        <f t="shared" si="17"/>
        <v>27.833333333333332</v>
      </c>
      <c r="P296" s="72">
        <f t="shared" si="18"/>
        <v>1.5585627624825009E-2</v>
      </c>
    </row>
    <row r="297" spans="2:16" ht="15" x14ac:dyDescent="0.25">
      <c r="B297" s="14" t="s">
        <v>10</v>
      </c>
      <c r="C297" s="22">
        <v>27</v>
      </c>
      <c r="D297" s="22">
        <v>26</v>
      </c>
      <c r="E297" s="22">
        <v>23</v>
      </c>
      <c r="F297" s="22">
        <v>26</v>
      </c>
      <c r="G297" s="22">
        <v>28</v>
      </c>
      <c r="H297" s="22">
        <v>29</v>
      </c>
      <c r="I297" s="22"/>
      <c r="J297" s="22"/>
      <c r="K297" s="22"/>
      <c r="L297" s="22"/>
      <c r="M297" s="22"/>
      <c r="N297" s="22"/>
      <c r="O297" s="26">
        <f t="shared" si="17"/>
        <v>26.5</v>
      </c>
      <c r="P297" s="72">
        <f t="shared" si="18"/>
        <v>1.4839010732617824E-2</v>
      </c>
    </row>
    <row r="298" spans="2:16" ht="15" x14ac:dyDescent="0.25">
      <c r="B298" s="14" t="s">
        <v>13</v>
      </c>
      <c r="C298" s="22">
        <v>24</v>
      </c>
      <c r="D298" s="22">
        <v>24</v>
      </c>
      <c r="E298" s="22">
        <v>23</v>
      </c>
      <c r="F298" s="22">
        <v>24</v>
      </c>
      <c r="G298" s="22">
        <v>24</v>
      </c>
      <c r="H298" s="22">
        <v>24</v>
      </c>
      <c r="I298" s="22"/>
      <c r="J298" s="22"/>
      <c r="K298" s="22"/>
      <c r="L298" s="22"/>
      <c r="M298" s="22"/>
      <c r="N298" s="22"/>
      <c r="O298" s="26">
        <f t="shared" si="17"/>
        <v>23.833333333333332</v>
      </c>
      <c r="P298" s="72">
        <f t="shared" si="18"/>
        <v>1.3345776948203452E-2</v>
      </c>
    </row>
    <row r="299" spans="2:16" ht="15" x14ac:dyDescent="0.25">
      <c r="B299" s="14" t="s">
        <v>15</v>
      </c>
      <c r="C299" s="22">
        <v>22</v>
      </c>
      <c r="D299" s="22">
        <v>22</v>
      </c>
      <c r="E299" s="22">
        <v>22</v>
      </c>
      <c r="F299" s="22">
        <v>22</v>
      </c>
      <c r="G299" s="22">
        <v>24</v>
      </c>
      <c r="H299" s="22">
        <v>24</v>
      </c>
      <c r="I299" s="22"/>
      <c r="J299" s="22"/>
      <c r="K299" s="22"/>
      <c r="L299" s="22"/>
      <c r="M299" s="22"/>
      <c r="N299" s="22"/>
      <c r="O299" s="26">
        <f t="shared" si="17"/>
        <v>22.666666666666668</v>
      </c>
      <c r="P299" s="72">
        <f t="shared" si="18"/>
        <v>1.2692487167522165E-2</v>
      </c>
    </row>
    <row r="300" spans="2:16" ht="15" x14ac:dyDescent="0.25">
      <c r="B300" s="14" t="s">
        <v>68</v>
      </c>
      <c r="C300" s="22">
        <v>12</v>
      </c>
      <c r="D300" s="22">
        <v>12</v>
      </c>
      <c r="E300" s="22">
        <v>9</v>
      </c>
      <c r="F300" s="22">
        <v>11</v>
      </c>
      <c r="G300" s="22">
        <v>11</v>
      </c>
      <c r="H300" s="22">
        <v>11</v>
      </c>
      <c r="I300" s="22"/>
      <c r="J300" s="22"/>
      <c r="K300" s="22"/>
      <c r="L300" s="22"/>
      <c r="M300" s="22"/>
      <c r="N300" s="22"/>
      <c r="O300" s="26">
        <f t="shared" si="17"/>
        <v>11</v>
      </c>
      <c r="P300" s="72">
        <f t="shared" si="18"/>
        <v>6.1595893607092854E-3</v>
      </c>
    </row>
    <row r="301" spans="2:16" ht="15" x14ac:dyDescent="0.25">
      <c r="B301" s="14" t="s">
        <v>21</v>
      </c>
      <c r="C301" s="22">
        <v>9</v>
      </c>
      <c r="D301" s="22">
        <v>9</v>
      </c>
      <c r="E301" s="22">
        <v>7</v>
      </c>
      <c r="F301" s="22">
        <v>9</v>
      </c>
      <c r="G301" s="22">
        <v>9</v>
      </c>
      <c r="H301" s="22">
        <v>9</v>
      </c>
      <c r="I301" s="22"/>
      <c r="J301" s="22"/>
      <c r="K301" s="22"/>
      <c r="L301" s="22"/>
      <c r="M301" s="22"/>
      <c r="N301" s="22"/>
      <c r="O301" s="26">
        <f t="shared" si="17"/>
        <v>8.6666666666666661</v>
      </c>
      <c r="P301" s="72">
        <f t="shared" si="18"/>
        <v>4.8530097993467096E-3</v>
      </c>
    </row>
    <row r="302" spans="2:16" ht="15" x14ac:dyDescent="0.25">
      <c r="B302" s="14" t="s">
        <v>18</v>
      </c>
      <c r="C302" s="22">
        <v>6</v>
      </c>
      <c r="D302" s="22">
        <v>6</v>
      </c>
      <c r="E302" s="22">
        <v>6</v>
      </c>
      <c r="F302" s="22">
        <v>6</v>
      </c>
      <c r="G302" s="22">
        <v>6</v>
      </c>
      <c r="H302" s="22">
        <v>6</v>
      </c>
      <c r="I302" s="22"/>
      <c r="J302" s="22"/>
      <c r="K302" s="22"/>
      <c r="L302" s="22"/>
      <c r="M302" s="22"/>
      <c r="N302" s="22"/>
      <c r="O302" s="26">
        <f t="shared" si="17"/>
        <v>6</v>
      </c>
      <c r="P302" s="72">
        <f t="shared" si="18"/>
        <v>3.3597760149323376E-3</v>
      </c>
    </row>
    <row r="303" spans="2:16" ht="15" x14ac:dyDescent="0.25">
      <c r="B303" s="14" t="s">
        <v>20</v>
      </c>
      <c r="C303" s="22">
        <v>5</v>
      </c>
      <c r="D303" s="22">
        <v>5</v>
      </c>
      <c r="E303" s="22">
        <v>5</v>
      </c>
      <c r="F303" s="22">
        <v>5</v>
      </c>
      <c r="G303" s="22">
        <v>5</v>
      </c>
      <c r="H303" s="22">
        <v>5</v>
      </c>
      <c r="I303" s="22"/>
      <c r="J303" s="22"/>
      <c r="K303" s="22"/>
      <c r="L303" s="22"/>
      <c r="M303" s="22"/>
      <c r="N303" s="22"/>
      <c r="O303" s="26">
        <f t="shared" si="17"/>
        <v>5</v>
      </c>
      <c r="P303" s="72">
        <f t="shared" si="18"/>
        <v>2.7998133457769478E-3</v>
      </c>
    </row>
    <row r="304" spans="2:16" ht="15" x14ac:dyDescent="0.25">
      <c r="B304" s="14" t="s">
        <v>22</v>
      </c>
      <c r="C304" s="22">
        <v>3</v>
      </c>
      <c r="D304" s="22">
        <v>3</v>
      </c>
      <c r="E304" s="22">
        <v>3</v>
      </c>
      <c r="F304" s="22">
        <v>3</v>
      </c>
      <c r="G304" s="22">
        <v>3</v>
      </c>
      <c r="H304" s="22">
        <v>3</v>
      </c>
      <c r="I304" s="22"/>
      <c r="J304" s="22"/>
      <c r="K304" s="22"/>
      <c r="L304" s="22"/>
      <c r="M304" s="22"/>
      <c r="N304" s="22"/>
      <c r="O304" s="26">
        <f t="shared" si="17"/>
        <v>3</v>
      </c>
      <c r="P304" s="72">
        <f t="shared" si="18"/>
        <v>1.6798880074661688E-3</v>
      </c>
    </row>
    <row r="305" spans="2:16" ht="15" x14ac:dyDescent="0.25">
      <c r="B305" s="14" t="s">
        <v>19</v>
      </c>
      <c r="C305" s="22">
        <v>3</v>
      </c>
      <c r="D305" s="22">
        <v>3</v>
      </c>
      <c r="E305" s="22">
        <v>3</v>
      </c>
      <c r="F305" s="22">
        <v>3</v>
      </c>
      <c r="G305" s="22">
        <v>3</v>
      </c>
      <c r="H305" s="22">
        <v>3</v>
      </c>
      <c r="I305" s="22"/>
      <c r="J305" s="22"/>
      <c r="K305" s="22"/>
      <c r="L305" s="22"/>
      <c r="M305" s="22"/>
      <c r="N305" s="22"/>
      <c r="O305" s="26">
        <f t="shared" si="17"/>
        <v>3</v>
      </c>
      <c r="P305" s="72">
        <f t="shared" si="18"/>
        <v>1.6798880074661688E-3</v>
      </c>
    </row>
    <row r="306" spans="2:16" ht="15" x14ac:dyDescent="0.25">
      <c r="B306" s="14" t="s">
        <v>25</v>
      </c>
      <c r="C306" s="22">
        <v>2</v>
      </c>
      <c r="D306" s="22">
        <v>2</v>
      </c>
      <c r="E306" s="22">
        <v>2</v>
      </c>
      <c r="F306" s="22">
        <v>2</v>
      </c>
      <c r="G306" s="22">
        <v>2</v>
      </c>
      <c r="H306" s="22">
        <v>2</v>
      </c>
      <c r="I306" s="22"/>
      <c r="J306" s="22"/>
      <c r="K306" s="22"/>
      <c r="L306" s="22"/>
      <c r="M306" s="22"/>
      <c r="N306" s="22"/>
      <c r="O306" s="26">
        <f t="shared" si="17"/>
        <v>2</v>
      </c>
      <c r="P306" s="72">
        <f t="shared" si="18"/>
        <v>1.1199253383107793E-3</v>
      </c>
    </row>
    <row r="307" spans="2:16" ht="15" x14ac:dyDescent="0.25">
      <c r="B307" s="14" t="s">
        <v>26</v>
      </c>
      <c r="C307" s="22">
        <v>1</v>
      </c>
      <c r="D307" s="22">
        <v>1</v>
      </c>
      <c r="E307" s="22">
        <v>1</v>
      </c>
      <c r="F307" s="22">
        <v>1</v>
      </c>
      <c r="G307" s="22">
        <v>1</v>
      </c>
      <c r="H307" s="22">
        <v>1</v>
      </c>
      <c r="I307" s="22"/>
      <c r="J307" s="22"/>
      <c r="K307" s="22"/>
      <c r="L307" s="22"/>
      <c r="M307" s="22"/>
      <c r="N307" s="22"/>
      <c r="O307" s="26">
        <f t="shared" si="17"/>
        <v>1</v>
      </c>
      <c r="P307" s="72">
        <f t="shared" si="18"/>
        <v>5.5996266915538963E-4</v>
      </c>
    </row>
    <row r="308" spans="2:16" ht="15" x14ac:dyDescent="0.25">
      <c r="B308" s="14" t="s">
        <v>24</v>
      </c>
      <c r="C308" s="22">
        <v>1</v>
      </c>
      <c r="D308" s="22">
        <v>1</v>
      </c>
      <c r="E308" s="22">
        <v>1</v>
      </c>
      <c r="F308" s="22">
        <v>1</v>
      </c>
      <c r="G308" s="22">
        <v>1</v>
      </c>
      <c r="H308" s="22">
        <v>1</v>
      </c>
      <c r="I308" s="22"/>
      <c r="J308" s="22"/>
      <c r="K308" s="22"/>
      <c r="L308" s="22"/>
      <c r="M308" s="22"/>
      <c r="N308" s="22"/>
      <c r="O308" s="26">
        <f t="shared" si="17"/>
        <v>1</v>
      </c>
      <c r="P308" s="72">
        <f t="shared" si="18"/>
        <v>5.5996266915538963E-4</v>
      </c>
    </row>
    <row r="309" spans="2:16" ht="15.75" thickBot="1" x14ac:dyDescent="0.3">
      <c r="B309" s="14" t="s">
        <v>23</v>
      </c>
      <c r="C309" s="22">
        <v>1</v>
      </c>
      <c r="D309" s="22">
        <v>1</v>
      </c>
      <c r="E309" s="22">
        <v>1</v>
      </c>
      <c r="F309" s="22">
        <v>1</v>
      </c>
      <c r="G309" s="22">
        <v>1</v>
      </c>
      <c r="H309" s="22">
        <v>1</v>
      </c>
      <c r="I309" s="22"/>
      <c r="J309" s="22"/>
      <c r="K309" s="22"/>
      <c r="L309" s="22"/>
      <c r="M309" s="22"/>
      <c r="N309" s="22"/>
      <c r="O309" s="26">
        <f t="shared" si="17"/>
        <v>1</v>
      </c>
      <c r="P309" s="81">
        <f t="shared" si="18"/>
        <v>5.5996266915538963E-4</v>
      </c>
    </row>
    <row r="310" spans="2:16" ht="15.75" thickTop="1" x14ac:dyDescent="0.25">
      <c r="B310" s="64" t="s">
        <v>2</v>
      </c>
      <c r="C310" s="62">
        <f>SUM(C286:C309)</f>
        <v>1773</v>
      </c>
      <c r="D310" s="62">
        <f>SUM(D286:D309)</f>
        <v>1774</v>
      </c>
      <c r="E310" s="62">
        <f>SUM(E286:E309)</f>
        <v>1666</v>
      </c>
      <c r="F310" s="62">
        <f>SUM(F286:F309)</f>
        <v>1795</v>
      </c>
      <c r="G310" s="62">
        <f>SUM(G286:G309)</f>
        <v>1843</v>
      </c>
      <c r="H310" s="62">
        <f>SUM(H286:H309)</f>
        <v>1864</v>
      </c>
      <c r="I310" s="62"/>
      <c r="J310" s="62"/>
      <c r="K310" s="62"/>
      <c r="L310" s="62"/>
      <c r="M310" s="62"/>
      <c r="N310" s="62"/>
      <c r="O310" s="62">
        <f>SUM(O286:O309)</f>
        <v>1785.8333333333335</v>
      </c>
      <c r="P310" s="73">
        <f>SUM(P286:P309)</f>
        <v>0.99999999999999967</v>
      </c>
    </row>
    <row r="311" spans="2:16" x14ac:dyDescent="0.2">
      <c r="C311" s="22"/>
    </row>
    <row r="312" spans="2:16" x14ac:dyDescent="0.2">
      <c r="C312" s="22"/>
    </row>
    <row r="313" spans="2:16" x14ac:dyDescent="0.2">
      <c r="C313" s="22"/>
    </row>
    <row r="314" spans="2:16" x14ac:dyDescent="0.2">
      <c r="C314" s="22"/>
    </row>
    <row r="315" spans="2:16" x14ac:dyDescent="0.2">
      <c r="C315" s="22"/>
    </row>
    <row r="316" spans="2:16" x14ac:dyDescent="0.2">
      <c r="C316" s="22"/>
    </row>
    <row r="317" spans="2:16" x14ac:dyDescent="0.2">
      <c r="C317" s="22"/>
    </row>
    <row r="318" spans="2:16" x14ac:dyDescent="0.2">
      <c r="C318" s="22"/>
    </row>
    <row r="319" spans="2:16" x14ac:dyDescent="0.2">
      <c r="C319" s="22"/>
    </row>
    <row r="320" spans="2:16" x14ac:dyDescent="0.2">
      <c r="C320" s="22"/>
    </row>
    <row r="321" spans="1:15" x14ac:dyDescent="0.2">
      <c r="C321" s="22"/>
    </row>
    <row r="322" spans="1:15" x14ac:dyDescent="0.2">
      <c r="C322" s="22"/>
    </row>
    <row r="323" spans="1:15" x14ac:dyDescent="0.2">
      <c r="C323" s="22"/>
    </row>
    <row r="324" spans="1:15" x14ac:dyDescent="0.2">
      <c r="C324" s="22"/>
    </row>
    <row r="325" spans="1:15" x14ac:dyDescent="0.2">
      <c r="C325" s="22"/>
    </row>
    <row r="326" spans="1:15" x14ac:dyDescent="0.2">
      <c r="C326" s="22"/>
    </row>
    <row r="327" spans="1:15" x14ac:dyDescent="0.2">
      <c r="C327" s="22"/>
    </row>
    <row r="328" spans="1:15" x14ac:dyDescent="0.2">
      <c r="C328" s="22"/>
    </row>
    <row r="329" spans="1:15" x14ac:dyDescent="0.2">
      <c r="C329" s="22"/>
    </row>
    <row r="330" spans="1:15" x14ac:dyDescent="0.2">
      <c r="C330" s="22"/>
    </row>
    <row r="331" spans="1:15" x14ac:dyDescent="0.2">
      <c r="C331" s="22"/>
    </row>
    <row r="332" spans="1:15" x14ac:dyDescent="0.2">
      <c r="C332" s="22"/>
    </row>
    <row r="334" spans="1:15" ht="23.25" x14ac:dyDescent="0.35">
      <c r="A334" s="40"/>
      <c r="B334" s="17" t="s">
        <v>65</v>
      </c>
      <c r="C334" s="46"/>
      <c r="D334" s="46"/>
      <c r="E334" s="46"/>
      <c r="F334" s="43"/>
      <c r="G334" s="43"/>
      <c r="H334" s="43"/>
      <c r="I334" s="43"/>
      <c r="J334" s="44"/>
      <c r="K334" s="44"/>
      <c r="L334" s="44"/>
      <c r="M334" s="44"/>
      <c r="N334" s="44"/>
      <c r="O334" s="32"/>
    </row>
    <row r="335" spans="1:15" ht="15" x14ac:dyDescent="0.25">
      <c r="A335" s="40"/>
      <c r="B335" s="45"/>
      <c r="C335" s="46"/>
      <c r="D335" s="46"/>
      <c r="E335" s="46"/>
      <c r="F335" s="43"/>
      <c r="G335" s="43"/>
      <c r="H335" s="43"/>
      <c r="I335" s="43"/>
      <c r="J335" s="44"/>
      <c r="K335" s="44"/>
      <c r="L335" s="44"/>
      <c r="M335" s="44"/>
      <c r="N335" s="44"/>
      <c r="O335" s="32"/>
    </row>
    <row r="336" spans="1:15" x14ac:dyDescent="0.2">
      <c r="C336" s="54">
        <v>2</v>
      </c>
      <c r="D336" s="54">
        <v>3</v>
      </c>
      <c r="E336" s="54">
        <v>4</v>
      </c>
      <c r="F336" s="54">
        <v>5</v>
      </c>
      <c r="G336" s="54">
        <v>6</v>
      </c>
      <c r="H336" s="48">
        <v>7</v>
      </c>
      <c r="I336" s="48">
        <v>8</v>
      </c>
      <c r="J336" s="48">
        <v>9</v>
      </c>
      <c r="K336" s="48">
        <v>10</v>
      </c>
      <c r="L336" s="48">
        <v>11</v>
      </c>
      <c r="M336" s="48">
        <v>12</v>
      </c>
      <c r="N336" s="48">
        <v>13</v>
      </c>
      <c r="O336" s="48">
        <v>14</v>
      </c>
    </row>
    <row r="337" spans="2:16" ht="30.75" thickBot="1" x14ac:dyDescent="0.25">
      <c r="B337" s="63" t="s">
        <v>3</v>
      </c>
      <c r="C337" s="63" t="s">
        <v>88</v>
      </c>
      <c r="D337" s="63" t="s">
        <v>89</v>
      </c>
      <c r="E337" s="63" t="s">
        <v>90</v>
      </c>
      <c r="F337" s="63" t="s">
        <v>91</v>
      </c>
      <c r="G337" s="63" t="s">
        <v>92</v>
      </c>
      <c r="H337" s="63" t="s">
        <v>93</v>
      </c>
      <c r="I337" s="60" t="s">
        <v>94</v>
      </c>
      <c r="J337" s="60" t="s">
        <v>95</v>
      </c>
      <c r="K337" s="60" t="s">
        <v>96</v>
      </c>
      <c r="L337" s="60" t="s">
        <v>97</v>
      </c>
      <c r="M337" s="60" t="s">
        <v>98</v>
      </c>
      <c r="N337" s="60" t="s">
        <v>99</v>
      </c>
      <c r="O337" s="60" t="s">
        <v>27</v>
      </c>
      <c r="P337" s="60" t="s">
        <v>53</v>
      </c>
    </row>
    <row r="338" spans="2:16" ht="15" x14ac:dyDescent="0.25">
      <c r="B338" s="14" t="s">
        <v>4</v>
      </c>
      <c r="C338" s="22">
        <v>1260</v>
      </c>
      <c r="D338" s="22">
        <v>1256</v>
      </c>
      <c r="E338" s="22">
        <v>1235</v>
      </c>
      <c r="F338" s="22">
        <v>1266</v>
      </c>
      <c r="G338" s="22">
        <v>1269</v>
      </c>
      <c r="H338" s="22">
        <v>1269</v>
      </c>
      <c r="I338" s="22"/>
      <c r="J338" s="22"/>
      <c r="K338" s="22"/>
      <c r="L338" s="22"/>
      <c r="M338" s="22"/>
      <c r="N338" s="22"/>
      <c r="O338" s="26">
        <f t="shared" ref="O338:O361" si="19">+AVERAGE(C338:N338)</f>
        <v>1259.1666666666667</v>
      </c>
      <c r="P338" s="72">
        <f t="shared" ref="P338:P361" si="20">+O338/$O$362</f>
        <v>0.31357655750632968</v>
      </c>
    </row>
    <row r="339" spans="2:16" ht="15" x14ac:dyDescent="0.25">
      <c r="B339" s="14" t="s">
        <v>5</v>
      </c>
      <c r="C339" s="22">
        <v>1223</v>
      </c>
      <c r="D339" s="22">
        <v>1229</v>
      </c>
      <c r="E339" s="22">
        <v>1183</v>
      </c>
      <c r="F339" s="22">
        <v>1238</v>
      </c>
      <c r="G339" s="22">
        <v>1238</v>
      </c>
      <c r="H339" s="22">
        <v>1240</v>
      </c>
      <c r="I339" s="22"/>
      <c r="J339" s="22"/>
      <c r="K339" s="22"/>
      <c r="L339" s="22"/>
      <c r="M339" s="22"/>
      <c r="N339" s="22"/>
      <c r="O339" s="26">
        <f t="shared" si="19"/>
        <v>1225.1666666666667</v>
      </c>
      <c r="P339" s="72">
        <f t="shared" si="20"/>
        <v>0.3051093678661852</v>
      </c>
    </row>
    <row r="340" spans="2:16" ht="15" x14ac:dyDescent="0.25">
      <c r="B340" s="14" t="s">
        <v>6</v>
      </c>
      <c r="C340" s="22">
        <v>199</v>
      </c>
      <c r="D340" s="22">
        <v>201</v>
      </c>
      <c r="E340" s="22">
        <v>197</v>
      </c>
      <c r="F340" s="22">
        <v>203</v>
      </c>
      <c r="G340" s="22">
        <v>203</v>
      </c>
      <c r="H340" s="22">
        <v>200</v>
      </c>
      <c r="I340" s="22"/>
      <c r="J340" s="22"/>
      <c r="K340" s="22"/>
      <c r="L340" s="22"/>
      <c r="M340" s="22"/>
      <c r="N340" s="22"/>
      <c r="O340" s="26">
        <f t="shared" si="19"/>
        <v>200.5</v>
      </c>
      <c r="P340" s="72">
        <f t="shared" si="20"/>
        <v>4.9931515377910594E-2</v>
      </c>
    </row>
    <row r="341" spans="2:16" ht="15" x14ac:dyDescent="0.25">
      <c r="B341" s="14" t="s">
        <v>7</v>
      </c>
      <c r="C341" s="22">
        <v>198</v>
      </c>
      <c r="D341" s="22">
        <v>198</v>
      </c>
      <c r="E341" s="22">
        <v>186</v>
      </c>
      <c r="F341" s="22">
        <v>201</v>
      </c>
      <c r="G341" s="22">
        <v>206</v>
      </c>
      <c r="H341" s="22">
        <v>208</v>
      </c>
      <c r="I341" s="22"/>
      <c r="J341" s="22"/>
      <c r="K341" s="22"/>
      <c r="L341" s="22"/>
      <c r="M341" s="22"/>
      <c r="N341" s="22"/>
      <c r="O341" s="26">
        <f t="shared" si="19"/>
        <v>199.5</v>
      </c>
      <c r="P341" s="72">
        <f t="shared" si="20"/>
        <v>4.9682480388494585E-2</v>
      </c>
    </row>
    <row r="342" spans="2:16" ht="15" x14ac:dyDescent="0.25">
      <c r="B342" s="14" t="s">
        <v>14</v>
      </c>
      <c r="C342" s="22">
        <v>127</v>
      </c>
      <c r="D342" s="22">
        <v>127</v>
      </c>
      <c r="E342" s="22">
        <v>121</v>
      </c>
      <c r="F342" s="22">
        <v>127</v>
      </c>
      <c r="G342" s="22">
        <v>127</v>
      </c>
      <c r="H342" s="22">
        <v>127</v>
      </c>
      <c r="I342" s="22"/>
      <c r="J342" s="22"/>
      <c r="K342" s="22"/>
      <c r="L342" s="22"/>
      <c r="M342" s="22"/>
      <c r="N342" s="22"/>
      <c r="O342" s="26">
        <f t="shared" si="19"/>
        <v>126</v>
      </c>
      <c r="P342" s="72">
        <f t="shared" si="20"/>
        <v>3.1378408666417633E-2</v>
      </c>
    </row>
    <row r="343" spans="2:16" ht="15" x14ac:dyDescent="0.25">
      <c r="B343" s="14" t="s">
        <v>8</v>
      </c>
      <c r="C343" s="22">
        <v>132</v>
      </c>
      <c r="D343" s="22">
        <v>131</v>
      </c>
      <c r="E343" s="22">
        <v>118</v>
      </c>
      <c r="F343" s="22">
        <v>122</v>
      </c>
      <c r="G343" s="22">
        <v>123</v>
      </c>
      <c r="H343" s="22">
        <v>118</v>
      </c>
      <c r="I343" s="22"/>
      <c r="J343" s="22"/>
      <c r="K343" s="22"/>
      <c r="L343" s="22"/>
      <c r="M343" s="22"/>
      <c r="N343" s="22"/>
      <c r="O343" s="26">
        <f t="shared" si="19"/>
        <v>124</v>
      </c>
      <c r="P343" s="72">
        <f t="shared" si="20"/>
        <v>3.0880338687585607E-2</v>
      </c>
    </row>
    <row r="344" spans="2:16" ht="15" x14ac:dyDescent="0.25">
      <c r="B344" s="14" t="s">
        <v>9</v>
      </c>
      <c r="C344" s="22">
        <v>122</v>
      </c>
      <c r="D344" s="22">
        <v>122</v>
      </c>
      <c r="E344" s="22">
        <v>110</v>
      </c>
      <c r="F344" s="22">
        <v>115</v>
      </c>
      <c r="G344" s="22">
        <v>115</v>
      </c>
      <c r="H344" s="22">
        <v>112</v>
      </c>
      <c r="I344" s="22"/>
      <c r="J344" s="22"/>
      <c r="K344" s="22"/>
      <c r="L344" s="22"/>
      <c r="M344" s="22"/>
      <c r="N344" s="22"/>
      <c r="O344" s="26">
        <f t="shared" si="19"/>
        <v>116</v>
      </c>
      <c r="P344" s="72">
        <f t="shared" si="20"/>
        <v>2.8888058772257502E-2</v>
      </c>
    </row>
    <row r="345" spans="2:16" ht="15" x14ac:dyDescent="0.25">
      <c r="B345" s="14" t="s">
        <v>11</v>
      </c>
      <c r="C345" s="22">
        <v>110</v>
      </c>
      <c r="D345" s="22">
        <v>110</v>
      </c>
      <c r="E345" s="22">
        <v>103</v>
      </c>
      <c r="F345" s="22">
        <v>111</v>
      </c>
      <c r="G345" s="22">
        <v>112</v>
      </c>
      <c r="H345" s="22">
        <v>112</v>
      </c>
      <c r="I345" s="22"/>
      <c r="J345" s="22"/>
      <c r="K345" s="22"/>
      <c r="L345" s="22"/>
      <c r="M345" s="22"/>
      <c r="N345" s="22"/>
      <c r="O345" s="26">
        <f t="shared" si="19"/>
        <v>109.66666666666667</v>
      </c>
      <c r="P345" s="72">
        <f t="shared" si="20"/>
        <v>2.7310837172622754E-2</v>
      </c>
    </row>
    <row r="346" spans="2:16" ht="15" x14ac:dyDescent="0.25">
      <c r="B346" s="14" t="s">
        <v>10</v>
      </c>
      <c r="C346" s="22">
        <v>98</v>
      </c>
      <c r="D346" s="22">
        <v>97</v>
      </c>
      <c r="E346" s="22">
        <v>90</v>
      </c>
      <c r="F346" s="22">
        <v>93</v>
      </c>
      <c r="G346" s="22">
        <v>93</v>
      </c>
      <c r="H346" s="22">
        <v>94</v>
      </c>
      <c r="I346" s="22"/>
      <c r="J346" s="22"/>
      <c r="K346" s="22"/>
      <c r="L346" s="22"/>
      <c r="M346" s="22"/>
      <c r="N346" s="22"/>
      <c r="O346" s="26">
        <f t="shared" si="19"/>
        <v>94.166666666666671</v>
      </c>
      <c r="P346" s="72">
        <f t="shared" si="20"/>
        <v>2.3450794836674553E-2</v>
      </c>
    </row>
    <row r="347" spans="2:16" ht="15" x14ac:dyDescent="0.25">
      <c r="B347" s="14" t="s">
        <v>12</v>
      </c>
      <c r="C347" s="22">
        <v>85</v>
      </c>
      <c r="D347" s="22">
        <v>86</v>
      </c>
      <c r="E347" s="22">
        <v>84</v>
      </c>
      <c r="F347" s="22">
        <v>86</v>
      </c>
      <c r="G347" s="22">
        <v>86</v>
      </c>
      <c r="H347" s="22">
        <v>86</v>
      </c>
      <c r="I347" s="22"/>
      <c r="J347" s="22"/>
      <c r="K347" s="22"/>
      <c r="L347" s="22"/>
      <c r="M347" s="22"/>
      <c r="N347" s="22"/>
      <c r="O347" s="26">
        <f t="shared" si="19"/>
        <v>85.5</v>
      </c>
      <c r="P347" s="72">
        <f t="shared" si="20"/>
        <v>2.1292491595069109E-2</v>
      </c>
    </row>
    <row r="348" spans="2:16" ht="15" x14ac:dyDescent="0.25">
      <c r="B348" s="14" t="s">
        <v>13</v>
      </c>
      <c r="C348" s="22">
        <v>75</v>
      </c>
      <c r="D348" s="22">
        <v>75</v>
      </c>
      <c r="E348" s="22">
        <v>73</v>
      </c>
      <c r="F348" s="22">
        <v>74</v>
      </c>
      <c r="G348" s="22">
        <v>74</v>
      </c>
      <c r="H348" s="22">
        <v>74</v>
      </c>
      <c r="I348" s="22"/>
      <c r="J348" s="22"/>
      <c r="K348" s="22"/>
      <c r="L348" s="22"/>
      <c r="M348" s="22"/>
      <c r="N348" s="22"/>
      <c r="O348" s="26">
        <f t="shared" si="19"/>
        <v>74.166666666666671</v>
      </c>
      <c r="P348" s="72">
        <f t="shared" si="20"/>
        <v>1.8470095048354295E-2</v>
      </c>
    </row>
    <row r="349" spans="2:16" ht="15" x14ac:dyDescent="0.25">
      <c r="B349" s="14" t="s">
        <v>17</v>
      </c>
      <c r="C349" s="22">
        <v>75</v>
      </c>
      <c r="D349" s="22">
        <v>75</v>
      </c>
      <c r="E349" s="22">
        <v>70</v>
      </c>
      <c r="F349" s="22">
        <v>75</v>
      </c>
      <c r="G349" s="22">
        <v>75</v>
      </c>
      <c r="H349" s="22">
        <v>74</v>
      </c>
      <c r="I349" s="22"/>
      <c r="J349" s="22"/>
      <c r="K349" s="22"/>
      <c r="L349" s="22"/>
      <c r="M349" s="22"/>
      <c r="N349" s="22"/>
      <c r="O349" s="26">
        <f t="shared" si="19"/>
        <v>74</v>
      </c>
      <c r="P349" s="72">
        <f t="shared" si="20"/>
        <v>1.8428589216784957E-2</v>
      </c>
    </row>
    <row r="350" spans="2:16" ht="15" x14ac:dyDescent="0.25">
      <c r="B350" s="14" t="s">
        <v>16</v>
      </c>
      <c r="C350" s="22">
        <v>71</v>
      </c>
      <c r="D350" s="22">
        <v>72</v>
      </c>
      <c r="E350" s="22">
        <v>71</v>
      </c>
      <c r="F350" s="22">
        <v>75</v>
      </c>
      <c r="G350" s="22">
        <v>74</v>
      </c>
      <c r="H350" s="22">
        <v>76</v>
      </c>
      <c r="I350" s="22"/>
      <c r="J350" s="22"/>
      <c r="K350" s="22"/>
      <c r="L350" s="22"/>
      <c r="M350" s="22"/>
      <c r="N350" s="22"/>
      <c r="O350" s="26">
        <f t="shared" si="19"/>
        <v>73.166666666666671</v>
      </c>
      <c r="P350" s="72">
        <f t="shared" si="20"/>
        <v>1.8221060058938282E-2</v>
      </c>
    </row>
    <row r="351" spans="2:16" ht="15" x14ac:dyDescent="0.25">
      <c r="B351" s="14" t="s">
        <v>15</v>
      </c>
      <c r="C351" s="22">
        <v>58</v>
      </c>
      <c r="D351" s="22">
        <v>58</v>
      </c>
      <c r="E351" s="22">
        <v>56</v>
      </c>
      <c r="F351" s="22">
        <v>57</v>
      </c>
      <c r="G351" s="22">
        <v>55</v>
      </c>
      <c r="H351" s="22">
        <v>55</v>
      </c>
      <c r="I351" s="22"/>
      <c r="J351" s="22"/>
      <c r="K351" s="22"/>
      <c r="L351" s="22"/>
      <c r="M351" s="22"/>
      <c r="N351" s="22"/>
      <c r="O351" s="26">
        <f t="shared" si="19"/>
        <v>56.5</v>
      </c>
      <c r="P351" s="72">
        <f t="shared" si="20"/>
        <v>1.4070476902004731E-2</v>
      </c>
    </row>
    <row r="352" spans="2:16" ht="15" x14ac:dyDescent="0.25">
      <c r="B352" s="14" t="s">
        <v>68</v>
      </c>
      <c r="C352" s="22">
        <v>38</v>
      </c>
      <c r="D352" s="22">
        <v>38</v>
      </c>
      <c r="E352" s="22">
        <v>35</v>
      </c>
      <c r="F352" s="22">
        <v>37</v>
      </c>
      <c r="G352" s="22">
        <v>37</v>
      </c>
      <c r="H352" s="22">
        <v>37</v>
      </c>
      <c r="I352" s="22"/>
      <c r="J352" s="22"/>
      <c r="K352" s="22"/>
      <c r="L352" s="22"/>
      <c r="M352" s="22"/>
      <c r="N352" s="22"/>
      <c r="O352" s="26">
        <f t="shared" si="19"/>
        <v>37</v>
      </c>
      <c r="P352" s="72">
        <f t="shared" si="20"/>
        <v>9.2142946083924784E-3</v>
      </c>
    </row>
    <row r="353" spans="2:16" ht="15" x14ac:dyDescent="0.25">
      <c r="B353" s="14" t="s">
        <v>19</v>
      </c>
      <c r="C353" s="22">
        <v>36</v>
      </c>
      <c r="D353" s="22">
        <v>36</v>
      </c>
      <c r="E353" s="22">
        <v>36</v>
      </c>
      <c r="F353" s="22">
        <v>36</v>
      </c>
      <c r="G353" s="22">
        <v>37</v>
      </c>
      <c r="H353" s="22">
        <v>37</v>
      </c>
      <c r="I353" s="22"/>
      <c r="J353" s="22"/>
      <c r="K353" s="22"/>
      <c r="L353" s="22"/>
      <c r="M353" s="22"/>
      <c r="N353" s="22"/>
      <c r="O353" s="26">
        <f t="shared" si="19"/>
        <v>36.333333333333336</v>
      </c>
      <c r="P353" s="72">
        <f t="shared" si="20"/>
        <v>9.0482712821151386E-3</v>
      </c>
    </row>
    <row r="354" spans="2:16" ht="15" x14ac:dyDescent="0.25">
      <c r="B354" s="14" t="s">
        <v>21</v>
      </c>
      <c r="C354" s="22">
        <v>35</v>
      </c>
      <c r="D354" s="22">
        <v>35</v>
      </c>
      <c r="E354" s="22">
        <v>33</v>
      </c>
      <c r="F354" s="22">
        <v>35</v>
      </c>
      <c r="G354" s="22">
        <v>35</v>
      </c>
      <c r="H354" s="22">
        <v>35</v>
      </c>
      <c r="I354" s="22"/>
      <c r="J354" s="22"/>
      <c r="K354" s="22"/>
      <c r="L354" s="22"/>
      <c r="M354" s="22"/>
      <c r="N354" s="22"/>
      <c r="O354" s="26">
        <f t="shared" si="19"/>
        <v>34.666666666666664</v>
      </c>
      <c r="P354" s="72">
        <f t="shared" si="20"/>
        <v>8.6332129664217824E-3</v>
      </c>
    </row>
    <row r="355" spans="2:16" ht="15" x14ac:dyDescent="0.25">
      <c r="B355" s="14" t="s">
        <v>20</v>
      </c>
      <c r="C355" s="22">
        <v>19</v>
      </c>
      <c r="D355" s="22">
        <v>19</v>
      </c>
      <c r="E355" s="22">
        <v>18</v>
      </c>
      <c r="F355" s="22">
        <v>18</v>
      </c>
      <c r="G355" s="22">
        <v>18</v>
      </c>
      <c r="H355" s="22">
        <v>18</v>
      </c>
      <c r="I355" s="22"/>
      <c r="J355" s="22"/>
      <c r="K355" s="22"/>
      <c r="L355" s="22"/>
      <c r="M355" s="22"/>
      <c r="N355" s="22"/>
      <c r="O355" s="26">
        <f t="shared" si="19"/>
        <v>18.333333333333332</v>
      </c>
      <c r="P355" s="72">
        <f t="shared" si="20"/>
        <v>4.5656414726269034E-3</v>
      </c>
    </row>
    <row r="356" spans="2:16" ht="15" x14ac:dyDescent="0.25">
      <c r="B356" s="14" t="s">
        <v>23</v>
      </c>
      <c r="C356" s="22">
        <v>14</v>
      </c>
      <c r="D356" s="22">
        <v>14</v>
      </c>
      <c r="E356" s="22">
        <v>14</v>
      </c>
      <c r="F356" s="22">
        <v>14</v>
      </c>
      <c r="G356" s="22">
        <v>14</v>
      </c>
      <c r="H356" s="22">
        <v>14</v>
      </c>
      <c r="I356" s="22"/>
      <c r="J356" s="22"/>
      <c r="K356" s="22"/>
      <c r="L356" s="22"/>
      <c r="M356" s="22"/>
      <c r="N356" s="22"/>
      <c r="O356" s="26">
        <f t="shared" si="19"/>
        <v>14</v>
      </c>
      <c r="P356" s="72">
        <f t="shared" si="20"/>
        <v>3.4864898518241812E-3</v>
      </c>
    </row>
    <row r="357" spans="2:16" ht="15" x14ac:dyDescent="0.25">
      <c r="B357" s="14" t="s">
        <v>22</v>
      </c>
      <c r="C357" s="22">
        <v>14</v>
      </c>
      <c r="D357" s="22">
        <v>14</v>
      </c>
      <c r="E357" s="22">
        <v>13</v>
      </c>
      <c r="F357" s="22">
        <v>13</v>
      </c>
      <c r="G357" s="22">
        <v>13</v>
      </c>
      <c r="H357" s="22">
        <v>13</v>
      </c>
      <c r="I357" s="22"/>
      <c r="J357" s="22"/>
      <c r="K357" s="22"/>
      <c r="L357" s="22"/>
      <c r="M357" s="22"/>
      <c r="N357" s="22"/>
      <c r="O357" s="26">
        <f t="shared" si="19"/>
        <v>13.333333333333334</v>
      </c>
      <c r="P357" s="72">
        <f t="shared" si="20"/>
        <v>3.3204665255468393E-3</v>
      </c>
    </row>
    <row r="358" spans="2:16" ht="15" x14ac:dyDescent="0.25">
      <c r="B358" s="14" t="s">
        <v>18</v>
      </c>
      <c r="C358" s="22">
        <v>13</v>
      </c>
      <c r="D358" s="22">
        <v>13</v>
      </c>
      <c r="E358" s="22">
        <v>13</v>
      </c>
      <c r="F358" s="22">
        <v>13</v>
      </c>
      <c r="G358" s="22">
        <v>13</v>
      </c>
      <c r="H358" s="22">
        <v>13</v>
      </c>
      <c r="I358" s="22"/>
      <c r="J358" s="22"/>
      <c r="K358" s="22"/>
      <c r="L358" s="22"/>
      <c r="M358" s="22"/>
      <c r="N358" s="22"/>
      <c r="O358" s="26">
        <f t="shared" si="19"/>
        <v>13</v>
      </c>
      <c r="P358" s="72">
        <f t="shared" si="20"/>
        <v>3.2374548624081682E-3</v>
      </c>
    </row>
    <row r="359" spans="2:16" ht="15" x14ac:dyDescent="0.25">
      <c r="B359" s="14" t="s">
        <v>25</v>
      </c>
      <c r="C359" s="22">
        <v>13</v>
      </c>
      <c r="D359" s="22">
        <v>13</v>
      </c>
      <c r="E359" s="22">
        <v>12</v>
      </c>
      <c r="F359" s="22">
        <v>12</v>
      </c>
      <c r="G359" s="22">
        <v>12</v>
      </c>
      <c r="H359" s="22">
        <v>12</v>
      </c>
      <c r="I359" s="22"/>
      <c r="J359" s="22"/>
      <c r="K359" s="22"/>
      <c r="L359" s="22"/>
      <c r="M359" s="22"/>
      <c r="N359" s="22"/>
      <c r="O359" s="26">
        <f t="shared" si="19"/>
        <v>12.333333333333334</v>
      </c>
      <c r="P359" s="72">
        <f t="shared" si="20"/>
        <v>3.0714315361308267E-3</v>
      </c>
    </row>
    <row r="360" spans="2:16" ht="15" x14ac:dyDescent="0.25">
      <c r="B360" s="14" t="s">
        <v>26</v>
      </c>
      <c r="C360" s="22">
        <v>11</v>
      </c>
      <c r="D360" s="22">
        <v>11</v>
      </c>
      <c r="E360" s="22">
        <v>11</v>
      </c>
      <c r="F360" s="22">
        <v>11</v>
      </c>
      <c r="G360" s="22">
        <v>11</v>
      </c>
      <c r="H360" s="22">
        <v>11</v>
      </c>
      <c r="I360" s="22"/>
      <c r="J360" s="22"/>
      <c r="K360" s="22"/>
      <c r="L360" s="22"/>
      <c r="M360" s="22"/>
      <c r="N360" s="22"/>
      <c r="O360" s="37">
        <f t="shared" si="19"/>
        <v>11</v>
      </c>
      <c r="P360" s="74">
        <f t="shared" si="20"/>
        <v>2.7393848835761425E-3</v>
      </c>
    </row>
    <row r="361" spans="2:16" ht="15.75" thickBot="1" x14ac:dyDescent="0.3">
      <c r="B361" s="14" t="s">
        <v>24</v>
      </c>
      <c r="C361" s="22">
        <v>8</v>
      </c>
      <c r="D361" s="22">
        <v>8</v>
      </c>
      <c r="E361" s="22">
        <v>8</v>
      </c>
      <c r="F361" s="22">
        <v>8</v>
      </c>
      <c r="G361" s="22">
        <v>8</v>
      </c>
      <c r="H361" s="22">
        <v>8</v>
      </c>
      <c r="I361" s="22"/>
      <c r="J361" s="22"/>
      <c r="K361" s="22"/>
      <c r="L361" s="22"/>
      <c r="M361" s="22"/>
      <c r="N361" s="22"/>
      <c r="O361" s="33">
        <f t="shared" si="19"/>
        <v>8</v>
      </c>
      <c r="P361" s="81">
        <f t="shared" si="20"/>
        <v>1.9922799153281037E-3</v>
      </c>
    </row>
    <row r="362" spans="2:16" ht="15.75" thickTop="1" x14ac:dyDescent="0.25">
      <c r="B362" s="64" t="s">
        <v>27</v>
      </c>
      <c r="C362" s="62">
        <f>SUM(C338:C361)</f>
        <v>4034</v>
      </c>
      <c r="D362" s="62">
        <f>SUM(D338:D361)</f>
        <v>4038</v>
      </c>
      <c r="E362" s="62">
        <f>SUM(E338:E361)</f>
        <v>3890</v>
      </c>
      <c r="F362" s="62">
        <f>SUM(F338:F361)</f>
        <v>4040</v>
      </c>
      <c r="G362" s="62">
        <f>SUM(G338:G361)</f>
        <v>4048</v>
      </c>
      <c r="H362" s="62">
        <f>SUM(H338:H361)</f>
        <v>4043</v>
      </c>
      <c r="I362" s="62"/>
      <c r="J362" s="62"/>
      <c r="K362" s="62"/>
      <c r="L362" s="62"/>
      <c r="M362" s="62"/>
      <c r="N362" s="62"/>
      <c r="O362" s="37">
        <f t="shared" ref="O362" si="21">SUM(O338:O361)</f>
        <v>4015.5</v>
      </c>
      <c r="P362" s="73">
        <f>SUM(P338:P361)</f>
        <v>1.0000000000000002</v>
      </c>
    </row>
    <row r="363" spans="2:16" ht="15" x14ac:dyDescent="0.25">
      <c r="B363" s="19"/>
      <c r="C363" s="34"/>
      <c r="D363" s="34"/>
      <c r="E363" s="34"/>
      <c r="F363" s="34"/>
      <c r="G363" s="34"/>
      <c r="H363" s="22"/>
      <c r="I363" s="28"/>
    </row>
    <row r="364" spans="2:16" ht="15" x14ac:dyDescent="0.25">
      <c r="B364" s="19"/>
      <c r="C364" s="34"/>
      <c r="D364" s="34"/>
      <c r="E364" s="34"/>
      <c r="F364" s="34"/>
      <c r="G364" s="34"/>
      <c r="H364" s="22"/>
      <c r="I364" s="28"/>
    </row>
    <row r="365" spans="2:16" ht="15" x14ac:dyDescent="0.25">
      <c r="B365" s="19"/>
      <c r="C365" s="34"/>
      <c r="D365" s="34"/>
      <c r="E365" s="34"/>
      <c r="F365" s="34"/>
      <c r="G365" s="34"/>
      <c r="H365" s="22"/>
      <c r="I365" s="28"/>
    </row>
    <row r="366" spans="2:16" ht="15" x14ac:dyDescent="0.25">
      <c r="B366" s="19"/>
      <c r="C366" s="34"/>
      <c r="D366" s="34"/>
      <c r="E366" s="34"/>
      <c r="F366" s="34"/>
      <c r="G366" s="34"/>
      <c r="H366" s="22"/>
      <c r="I366" s="28"/>
    </row>
    <row r="367" spans="2:16" ht="15" x14ac:dyDescent="0.25">
      <c r="B367" s="19"/>
      <c r="C367" s="34"/>
      <c r="D367" s="34"/>
      <c r="E367" s="34"/>
      <c r="F367" s="34"/>
      <c r="G367" s="34"/>
      <c r="H367" s="22"/>
      <c r="I367" s="28"/>
    </row>
    <row r="368" spans="2:16" ht="15" x14ac:dyDescent="0.25">
      <c r="B368" s="19"/>
      <c r="C368" s="34"/>
      <c r="D368" s="34"/>
      <c r="E368" s="34"/>
      <c r="F368" s="34"/>
      <c r="G368" s="34"/>
      <c r="H368" s="22"/>
      <c r="I368" s="28"/>
    </row>
    <row r="369" spans="2:9" ht="15" x14ac:dyDescent="0.25">
      <c r="B369" s="19"/>
      <c r="C369" s="34"/>
      <c r="D369" s="34"/>
      <c r="E369" s="34"/>
      <c r="F369" s="34"/>
      <c r="G369" s="34"/>
      <c r="H369" s="22"/>
      <c r="I369" s="28"/>
    </row>
    <row r="370" spans="2:9" ht="15" x14ac:dyDescent="0.25">
      <c r="B370" s="19"/>
      <c r="C370" s="34"/>
      <c r="D370" s="34"/>
      <c r="E370" s="34"/>
      <c r="F370" s="34"/>
      <c r="G370" s="34"/>
      <c r="H370" s="22"/>
      <c r="I370" s="28"/>
    </row>
    <row r="371" spans="2:9" ht="15" x14ac:dyDescent="0.25">
      <c r="B371" s="19"/>
      <c r="C371" s="34"/>
      <c r="D371" s="34"/>
      <c r="E371" s="34"/>
      <c r="F371" s="34"/>
      <c r="G371" s="34"/>
      <c r="H371" s="22"/>
      <c r="I371" s="28"/>
    </row>
    <row r="372" spans="2:9" ht="15" x14ac:dyDescent="0.25">
      <c r="B372" s="19"/>
      <c r="C372" s="34"/>
      <c r="D372" s="34"/>
      <c r="E372" s="34"/>
      <c r="F372" s="34"/>
      <c r="G372" s="34"/>
      <c r="H372" s="22"/>
      <c r="I372" s="28"/>
    </row>
    <row r="373" spans="2:9" ht="15" x14ac:dyDescent="0.25">
      <c r="B373" s="19"/>
      <c r="C373" s="34"/>
      <c r="D373" s="34"/>
      <c r="E373" s="34"/>
      <c r="F373" s="34"/>
      <c r="G373" s="34"/>
      <c r="H373" s="22"/>
      <c r="I373" s="28"/>
    </row>
    <row r="374" spans="2:9" ht="15" x14ac:dyDescent="0.25">
      <c r="B374" s="19"/>
      <c r="C374" s="34"/>
      <c r="D374" s="34"/>
      <c r="E374" s="34"/>
      <c r="F374" s="34"/>
      <c r="G374" s="34"/>
      <c r="H374" s="22"/>
      <c r="I374" s="28"/>
    </row>
    <row r="375" spans="2:9" ht="15" x14ac:dyDescent="0.25">
      <c r="B375" s="19"/>
      <c r="C375" s="34"/>
      <c r="D375" s="34"/>
      <c r="E375" s="34"/>
      <c r="F375" s="34"/>
      <c r="G375" s="34"/>
      <c r="H375" s="22"/>
      <c r="I375" s="28"/>
    </row>
    <row r="376" spans="2:9" ht="15" x14ac:dyDescent="0.25">
      <c r="B376" s="19"/>
      <c r="C376" s="34"/>
      <c r="D376" s="34"/>
      <c r="E376" s="34"/>
      <c r="F376" s="34"/>
      <c r="G376" s="34"/>
      <c r="H376" s="22"/>
      <c r="I376" s="28"/>
    </row>
    <row r="377" spans="2:9" ht="15" x14ac:dyDescent="0.25">
      <c r="B377" s="19"/>
      <c r="C377" s="34"/>
      <c r="D377" s="34"/>
      <c r="E377" s="34"/>
      <c r="F377" s="34"/>
      <c r="G377" s="34"/>
      <c r="H377" s="22"/>
      <c r="I377" s="28"/>
    </row>
    <row r="378" spans="2:9" ht="15" x14ac:dyDescent="0.25">
      <c r="B378" s="19"/>
      <c r="C378" s="34"/>
      <c r="D378" s="34"/>
      <c r="E378" s="34"/>
      <c r="F378" s="34"/>
      <c r="G378" s="34"/>
      <c r="H378" s="22"/>
      <c r="I378" s="28"/>
    </row>
    <row r="379" spans="2:9" ht="15" x14ac:dyDescent="0.25">
      <c r="B379" s="19"/>
      <c r="C379" s="34"/>
      <c r="D379" s="34"/>
      <c r="E379" s="34"/>
      <c r="F379" s="34"/>
      <c r="G379" s="34"/>
      <c r="H379" s="22"/>
      <c r="I379" s="28"/>
    </row>
    <row r="380" spans="2:9" ht="15" x14ac:dyDescent="0.25">
      <c r="B380" s="19"/>
      <c r="C380" s="34"/>
      <c r="D380" s="34"/>
      <c r="E380" s="34"/>
      <c r="F380" s="34"/>
      <c r="G380" s="34"/>
      <c r="H380" s="22"/>
      <c r="I380" s="28"/>
    </row>
    <row r="381" spans="2:9" ht="15" x14ac:dyDescent="0.25">
      <c r="B381" s="19"/>
      <c r="C381" s="34"/>
      <c r="D381" s="34"/>
      <c r="E381" s="34"/>
      <c r="F381" s="34"/>
      <c r="G381" s="34"/>
      <c r="H381" s="22"/>
      <c r="I381" s="28"/>
    </row>
    <row r="382" spans="2:9" ht="15" x14ac:dyDescent="0.25">
      <c r="B382" s="19"/>
      <c r="C382" s="34"/>
      <c r="D382" s="34"/>
      <c r="E382" s="34"/>
      <c r="F382" s="34"/>
      <c r="G382" s="34"/>
      <c r="H382" s="22"/>
      <c r="I382" s="28"/>
    </row>
    <row r="383" spans="2:9" ht="15" x14ac:dyDescent="0.25">
      <c r="B383" s="19"/>
      <c r="C383" s="34"/>
      <c r="D383" s="34"/>
      <c r="E383" s="34"/>
      <c r="F383" s="34"/>
      <c r="G383" s="34"/>
      <c r="H383" s="22"/>
      <c r="I383" s="28"/>
    </row>
    <row r="384" spans="2:9" x14ac:dyDescent="0.2">
      <c r="C384" s="22"/>
    </row>
    <row r="385" spans="1:15" ht="23.25" x14ac:dyDescent="0.35">
      <c r="A385" s="40"/>
      <c r="B385" s="17" t="s">
        <v>66</v>
      </c>
      <c r="C385" s="46"/>
      <c r="D385" s="46"/>
      <c r="E385" s="46"/>
      <c r="F385" s="43"/>
      <c r="G385" s="43"/>
      <c r="H385" s="43"/>
      <c r="I385" s="43"/>
      <c r="J385" s="44"/>
      <c r="K385" s="44"/>
      <c r="L385" s="44"/>
      <c r="M385" s="44"/>
      <c r="N385" s="44"/>
      <c r="O385" s="32"/>
    </row>
    <row r="386" spans="1:15" ht="18" x14ac:dyDescent="0.25">
      <c r="A386" s="40"/>
      <c r="B386" s="57"/>
      <c r="C386" s="46"/>
      <c r="D386" s="46"/>
      <c r="E386" s="46"/>
      <c r="F386" s="43"/>
      <c r="G386" s="43"/>
      <c r="H386" s="43"/>
      <c r="I386" s="43"/>
      <c r="J386" s="44"/>
      <c r="K386" s="44"/>
      <c r="L386" s="44"/>
      <c r="M386" s="44"/>
      <c r="N386" s="44"/>
      <c r="O386" s="32"/>
    </row>
    <row r="387" spans="1:15" x14ac:dyDescent="0.2">
      <c r="B387" s="14" t="s">
        <v>101</v>
      </c>
      <c r="C387" s="54">
        <v>14</v>
      </c>
      <c r="D387" s="54">
        <v>14</v>
      </c>
      <c r="E387" s="22"/>
      <c r="F387" s="22"/>
    </row>
    <row r="388" spans="1:15" ht="30.75" thickBot="1" x14ac:dyDescent="0.25">
      <c r="B388" s="108" t="s">
        <v>3</v>
      </c>
      <c r="C388" s="104" t="s">
        <v>57</v>
      </c>
      <c r="D388" s="104" t="s">
        <v>58</v>
      </c>
      <c r="E388" s="104" t="s">
        <v>59</v>
      </c>
      <c r="F388" s="104" t="s">
        <v>71</v>
      </c>
      <c r="G388" s="104" t="s">
        <v>72</v>
      </c>
    </row>
    <row r="389" spans="1:15" ht="15" thickTop="1" x14ac:dyDescent="0.2">
      <c r="B389" s="14" t="s">
        <v>4</v>
      </c>
      <c r="C389" s="23">
        <f t="shared" ref="C389:C412" si="22">+VLOOKUP($B389,$B$234:$O$257,C$387,0)</f>
        <v>662.16666666666663</v>
      </c>
      <c r="D389" s="23">
        <f t="shared" ref="D389:D412" si="23">+VLOOKUP($B389,$B$286:$O$309,D$387,0)</f>
        <v>597</v>
      </c>
      <c r="E389" s="23">
        <f t="shared" ref="E389" si="24">+VLOOKUP($B389,$B$338:$O$361,D$387,0)</f>
        <v>1259.1666666666667</v>
      </c>
      <c r="F389" s="84">
        <f>+C389/$E389</f>
        <v>0.52587690271343479</v>
      </c>
      <c r="G389" s="84">
        <f>+D389/$E389</f>
        <v>0.47412309728656515</v>
      </c>
      <c r="H389" s="48" t="b">
        <f>+G389&gt;F389</f>
        <v>0</v>
      </c>
    </row>
    <row r="390" spans="1:15" x14ac:dyDescent="0.2">
      <c r="B390" s="14" t="s">
        <v>5</v>
      </c>
      <c r="C390" s="23">
        <f t="shared" si="22"/>
        <v>557.66666666666663</v>
      </c>
      <c r="D390" s="23">
        <f t="shared" si="23"/>
        <v>667.5</v>
      </c>
      <c r="E390" s="23">
        <f>+VLOOKUP($B390,$B$338:$O$361,D$387,0)</f>
        <v>1225.1666666666667</v>
      </c>
      <c r="F390" s="84">
        <f t="shared" ref="F390" si="25">+C390/$E390</f>
        <v>0.45517616650795806</v>
      </c>
      <c r="G390" s="84">
        <f t="shared" ref="G390" si="26">+D390/$E390</f>
        <v>0.54482383349204189</v>
      </c>
      <c r="H390" s="48" t="b">
        <f t="shared" ref="H390:H412" si="27">+G390&gt;F390</f>
        <v>1</v>
      </c>
    </row>
    <row r="391" spans="1:15" x14ac:dyDescent="0.2">
      <c r="B391" s="14" t="s">
        <v>6</v>
      </c>
      <c r="C391" s="23">
        <f t="shared" si="22"/>
        <v>141.5</v>
      </c>
      <c r="D391" s="23">
        <f t="shared" si="23"/>
        <v>59</v>
      </c>
      <c r="E391" s="23">
        <f t="shared" ref="E391:E412" si="28">+VLOOKUP($B391,$B$338:$O$361,D$387,0)</f>
        <v>200.5</v>
      </c>
      <c r="F391" s="84">
        <f t="shared" ref="F391:F412" si="29">+C391/$E391</f>
        <v>0.70573566084788031</v>
      </c>
      <c r="G391" s="84">
        <f t="shared" ref="G391:G412" si="30">+D391/$E391</f>
        <v>0.29426433915211969</v>
      </c>
      <c r="H391" s="48" t="b">
        <f t="shared" si="27"/>
        <v>0</v>
      </c>
    </row>
    <row r="392" spans="1:15" x14ac:dyDescent="0.2">
      <c r="B392" s="14" t="s">
        <v>7</v>
      </c>
      <c r="C392" s="23">
        <f t="shared" si="22"/>
        <v>107.16666666666667</v>
      </c>
      <c r="D392" s="23">
        <f t="shared" si="23"/>
        <v>92.333333333333329</v>
      </c>
      <c r="E392" s="23">
        <f t="shared" si="28"/>
        <v>199.5</v>
      </c>
      <c r="F392" s="84">
        <f t="shared" si="29"/>
        <v>0.53717627401837931</v>
      </c>
      <c r="G392" s="84">
        <f t="shared" si="30"/>
        <v>0.46282372598162069</v>
      </c>
      <c r="H392" s="48" t="b">
        <f t="shared" si="27"/>
        <v>0</v>
      </c>
    </row>
    <row r="393" spans="1:15" x14ac:dyDescent="0.2">
      <c r="B393" s="14" t="s">
        <v>8</v>
      </c>
      <c r="C393" s="23">
        <f t="shared" si="22"/>
        <v>85</v>
      </c>
      <c r="D393" s="23">
        <f t="shared" si="23"/>
        <v>39</v>
      </c>
      <c r="E393" s="23">
        <f t="shared" si="28"/>
        <v>124</v>
      </c>
      <c r="F393" s="84">
        <f t="shared" si="29"/>
        <v>0.68548387096774188</v>
      </c>
      <c r="G393" s="84">
        <f t="shared" si="30"/>
        <v>0.31451612903225806</v>
      </c>
      <c r="H393" s="48" t="b">
        <f t="shared" si="27"/>
        <v>0</v>
      </c>
    </row>
    <row r="394" spans="1:15" x14ac:dyDescent="0.2">
      <c r="B394" s="14" t="s">
        <v>9</v>
      </c>
      <c r="C394" s="23">
        <f t="shared" si="22"/>
        <v>88.166666666666671</v>
      </c>
      <c r="D394" s="23">
        <f t="shared" si="23"/>
        <v>27.833333333333332</v>
      </c>
      <c r="E394" s="23">
        <f t="shared" si="28"/>
        <v>116</v>
      </c>
      <c r="F394" s="84">
        <f t="shared" si="29"/>
        <v>0.76005747126436785</v>
      </c>
      <c r="G394" s="84">
        <f t="shared" si="30"/>
        <v>0.23994252873563218</v>
      </c>
      <c r="H394" s="48" t="b">
        <f t="shared" si="27"/>
        <v>0</v>
      </c>
    </row>
    <row r="395" spans="1:15" x14ac:dyDescent="0.2">
      <c r="B395" s="14" t="s">
        <v>14</v>
      </c>
      <c r="C395" s="23">
        <f t="shared" si="22"/>
        <v>83.5</v>
      </c>
      <c r="D395" s="23">
        <f t="shared" si="23"/>
        <v>42.5</v>
      </c>
      <c r="E395" s="23">
        <f t="shared" si="28"/>
        <v>126</v>
      </c>
      <c r="F395" s="84">
        <f t="shared" si="29"/>
        <v>0.66269841269841268</v>
      </c>
      <c r="G395" s="84">
        <f t="shared" si="30"/>
        <v>0.33730158730158732</v>
      </c>
      <c r="H395" s="48" t="b">
        <f t="shared" si="27"/>
        <v>0</v>
      </c>
    </row>
    <row r="396" spans="1:15" x14ac:dyDescent="0.2">
      <c r="B396" s="35" t="s">
        <v>11</v>
      </c>
      <c r="C396" s="23">
        <f t="shared" si="22"/>
        <v>71.666666666666671</v>
      </c>
      <c r="D396" s="23">
        <f t="shared" si="23"/>
        <v>38</v>
      </c>
      <c r="E396" s="23">
        <f t="shared" si="28"/>
        <v>109.66666666666667</v>
      </c>
      <c r="F396" s="84">
        <f t="shared" si="29"/>
        <v>0.65349544072948329</v>
      </c>
      <c r="G396" s="84">
        <f t="shared" si="30"/>
        <v>0.34650455927051671</v>
      </c>
      <c r="H396" s="48" t="b">
        <f t="shared" si="27"/>
        <v>0</v>
      </c>
    </row>
    <row r="397" spans="1:15" x14ac:dyDescent="0.2">
      <c r="B397" s="14" t="s">
        <v>10</v>
      </c>
      <c r="C397" s="23">
        <f t="shared" si="22"/>
        <v>67.666666666666671</v>
      </c>
      <c r="D397" s="23">
        <f t="shared" si="23"/>
        <v>26.5</v>
      </c>
      <c r="E397" s="23">
        <f t="shared" si="28"/>
        <v>94.166666666666671</v>
      </c>
      <c r="F397" s="84">
        <f t="shared" si="29"/>
        <v>0.71858407079646014</v>
      </c>
      <c r="G397" s="84">
        <f t="shared" si="30"/>
        <v>0.28141592920353981</v>
      </c>
      <c r="H397" s="48" t="b">
        <f t="shared" si="27"/>
        <v>0</v>
      </c>
    </row>
    <row r="398" spans="1:15" x14ac:dyDescent="0.2">
      <c r="B398" s="14" t="s">
        <v>12</v>
      </c>
      <c r="C398" s="23">
        <f t="shared" si="22"/>
        <v>42.833333333333336</v>
      </c>
      <c r="D398" s="23">
        <f t="shared" si="23"/>
        <v>42.666666666666664</v>
      </c>
      <c r="E398" s="23">
        <f t="shared" si="28"/>
        <v>85.5</v>
      </c>
      <c r="F398" s="84">
        <f t="shared" si="29"/>
        <v>0.50097465886939574</v>
      </c>
      <c r="G398" s="84">
        <f t="shared" si="30"/>
        <v>0.49902534113060426</v>
      </c>
      <c r="H398" s="48" t="b">
        <f t="shared" si="27"/>
        <v>0</v>
      </c>
    </row>
    <row r="399" spans="1:15" x14ac:dyDescent="0.2">
      <c r="B399" s="14" t="s">
        <v>17</v>
      </c>
      <c r="C399" s="23">
        <f t="shared" si="22"/>
        <v>44.833333333333336</v>
      </c>
      <c r="D399" s="23">
        <f t="shared" si="23"/>
        <v>29.166666666666668</v>
      </c>
      <c r="E399" s="23">
        <f t="shared" si="28"/>
        <v>74</v>
      </c>
      <c r="F399" s="84">
        <f t="shared" si="29"/>
        <v>0.60585585585585588</v>
      </c>
      <c r="G399" s="84">
        <f t="shared" si="30"/>
        <v>0.39414414414414417</v>
      </c>
      <c r="H399" s="48" t="b">
        <f t="shared" si="27"/>
        <v>0</v>
      </c>
    </row>
    <row r="400" spans="1:15" x14ac:dyDescent="0.2">
      <c r="B400" s="14" t="s">
        <v>13</v>
      </c>
      <c r="C400" s="23">
        <f t="shared" si="22"/>
        <v>50.333333333333336</v>
      </c>
      <c r="D400" s="23">
        <f t="shared" si="23"/>
        <v>23.833333333333332</v>
      </c>
      <c r="E400" s="23">
        <f t="shared" si="28"/>
        <v>74.166666666666671</v>
      </c>
      <c r="F400" s="84">
        <f t="shared" si="29"/>
        <v>0.67865168539325837</v>
      </c>
      <c r="G400" s="84">
        <f t="shared" si="30"/>
        <v>0.32134831460674151</v>
      </c>
      <c r="H400" s="48" t="b">
        <f t="shared" si="27"/>
        <v>0</v>
      </c>
    </row>
    <row r="401" spans="2:8" x14ac:dyDescent="0.2">
      <c r="B401" s="14" t="s">
        <v>16</v>
      </c>
      <c r="C401" s="23">
        <f t="shared" si="22"/>
        <v>37</v>
      </c>
      <c r="D401" s="23">
        <f t="shared" si="23"/>
        <v>36.166666666666664</v>
      </c>
      <c r="E401" s="23">
        <f t="shared" si="28"/>
        <v>73.166666666666671</v>
      </c>
      <c r="F401" s="84">
        <f t="shared" si="29"/>
        <v>0.5056947608200455</v>
      </c>
      <c r="G401" s="84">
        <f t="shared" si="30"/>
        <v>0.49430523917995439</v>
      </c>
      <c r="H401" s="48" t="b">
        <f t="shared" si="27"/>
        <v>0</v>
      </c>
    </row>
    <row r="402" spans="2:8" x14ac:dyDescent="0.2">
      <c r="B402" s="14" t="s">
        <v>15</v>
      </c>
      <c r="C402" s="23">
        <f t="shared" si="22"/>
        <v>33.833333333333336</v>
      </c>
      <c r="D402" s="23">
        <f t="shared" si="23"/>
        <v>22.666666666666668</v>
      </c>
      <c r="E402" s="23">
        <f t="shared" si="28"/>
        <v>56.5</v>
      </c>
      <c r="F402" s="84">
        <f t="shared" si="29"/>
        <v>0.59882005899705015</v>
      </c>
      <c r="G402" s="84">
        <f t="shared" si="30"/>
        <v>0.40117994100294985</v>
      </c>
      <c r="H402" s="48" t="b">
        <f t="shared" si="27"/>
        <v>0</v>
      </c>
    </row>
    <row r="403" spans="2:8" x14ac:dyDescent="0.2">
      <c r="B403" s="14" t="s">
        <v>69</v>
      </c>
      <c r="C403" s="23">
        <f t="shared" si="22"/>
        <v>26</v>
      </c>
      <c r="D403" s="23">
        <f t="shared" si="23"/>
        <v>11</v>
      </c>
      <c r="E403" s="23">
        <f t="shared" si="28"/>
        <v>37</v>
      </c>
      <c r="F403" s="84">
        <f t="shared" si="29"/>
        <v>0.70270270270270274</v>
      </c>
      <c r="G403" s="84">
        <f t="shared" si="30"/>
        <v>0.29729729729729731</v>
      </c>
      <c r="H403" s="48" t="b">
        <f t="shared" si="27"/>
        <v>0</v>
      </c>
    </row>
    <row r="404" spans="2:8" x14ac:dyDescent="0.2">
      <c r="B404" s="14" t="s">
        <v>21</v>
      </c>
      <c r="C404" s="23">
        <f t="shared" si="22"/>
        <v>26</v>
      </c>
      <c r="D404" s="23">
        <f t="shared" si="23"/>
        <v>8.6666666666666661</v>
      </c>
      <c r="E404" s="23">
        <f t="shared" si="28"/>
        <v>34.666666666666664</v>
      </c>
      <c r="F404" s="84">
        <f t="shared" si="29"/>
        <v>0.75</v>
      </c>
      <c r="G404" s="84">
        <f t="shared" si="30"/>
        <v>0.25</v>
      </c>
      <c r="H404" s="48" t="b">
        <f t="shared" si="27"/>
        <v>0</v>
      </c>
    </row>
    <row r="405" spans="2:8" x14ac:dyDescent="0.2">
      <c r="B405" s="14" t="s">
        <v>19</v>
      </c>
      <c r="C405" s="23">
        <f t="shared" si="22"/>
        <v>33.333333333333336</v>
      </c>
      <c r="D405" s="23">
        <f t="shared" si="23"/>
        <v>3</v>
      </c>
      <c r="E405" s="23">
        <f t="shared" si="28"/>
        <v>36.333333333333336</v>
      </c>
      <c r="F405" s="84">
        <f t="shared" si="29"/>
        <v>0.91743119266055051</v>
      </c>
      <c r="G405" s="84">
        <f t="shared" si="30"/>
        <v>8.2568807339449532E-2</v>
      </c>
      <c r="H405" s="48" t="b">
        <f t="shared" si="27"/>
        <v>0</v>
      </c>
    </row>
    <row r="406" spans="2:8" x14ac:dyDescent="0.2">
      <c r="B406" s="14" t="s">
        <v>20</v>
      </c>
      <c r="C406" s="23">
        <f t="shared" si="22"/>
        <v>13.333333333333334</v>
      </c>
      <c r="D406" s="23">
        <f t="shared" si="23"/>
        <v>5</v>
      </c>
      <c r="E406" s="23">
        <f t="shared" si="28"/>
        <v>18.333333333333332</v>
      </c>
      <c r="F406" s="84">
        <f t="shared" si="29"/>
        <v>0.7272727272727274</v>
      </c>
      <c r="G406" s="84">
        <f t="shared" si="30"/>
        <v>0.27272727272727276</v>
      </c>
      <c r="H406" s="48" t="b">
        <f t="shared" si="27"/>
        <v>0</v>
      </c>
    </row>
    <row r="407" spans="2:8" x14ac:dyDescent="0.2">
      <c r="B407" s="14" t="s">
        <v>23</v>
      </c>
      <c r="C407" s="23">
        <f t="shared" si="22"/>
        <v>13</v>
      </c>
      <c r="D407" s="23">
        <f t="shared" si="23"/>
        <v>1</v>
      </c>
      <c r="E407" s="23">
        <f t="shared" si="28"/>
        <v>14</v>
      </c>
      <c r="F407" s="84">
        <f t="shared" si="29"/>
        <v>0.9285714285714286</v>
      </c>
      <c r="G407" s="84">
        <f t="shared" si="30"/>
        <v>7.1428571428571425E-2</v>
      </c>
      <c r="H407" s="48" t="b">
        <f t="shared" si="27"/>
        <v>0</v>
      </c>
    </row>
    <row r="408" spans="2:8" x14ac:dyDescent="0.2">
      <c r="B408" s="14" t="s">
        <v>22</v>
      </c>
      <c r="C408" s="23">
        <f t="shared" si="22"/>
        <v>10.333333333333334</v>
      </c>
      <c r="D408" s="23">
        <f t="shared" si="23"/>
        <v>3</v>
      </c>
      <c r="E408" s="23">
        <f t="shared" si="28"/>
        <v>13.333333333333334</v>
      </c>
      <c r="F408" s="84">
        <f t="shared" si="29"/>
        <v>0.77500000000000002</v>
      </c>
      <c r="G408" s="84">
        <f t="shared" si="30"/>
        <v>0.22499999999999998</v>
      </c>
      <c r="H408" s="48" t="b">
        <f t="shared" si="27"/>
        <v>0</v>
      </c>
    </row>
    <row r="409" spans="2:8" x14ac:dyDescent="0.2">
      <c r="B409" s="14" t="s">
        <v>25</v>
      </c>
      <c r="C409" s="23">
        <f t="shared" si="22"/>
        <v>10.333333333333334</v>
      </c>
      <c r="D409" s="23">
        <f t="shared" si="23"/>
        <v>2</v>
      </c>
      <c r="E409" s="23">
        <f t="shared" si="28"/>
        <v>12.333333333333334</v>
      </c>
      <c r="F409" s="84">
        <f t="shared" si="29"/>
        <v>0.83783783783783783</v>
      </c>
      <c r="G409" s="84">
        <f t="shared" si="30"/>
        <v>0.16216216216216214</v>
      </c>
      <c r="H409" s="48" t="b">
        <f t="shared" si="27"/>
        <v>0</v>
      </c>
    </row>
    <row r="410" spans="2:8" x14ac:dyDescent="0.2">
      <c r="B410" s="14" t="s">
        <v>18</v>
      </c>
      <c r="C410" s="23">
        <f t="shared" si="22"/>
        <v>7</v>
      </c>
      <c r="D410" s="23">
        <f t="shared" si="23"/>
        <v>6</v>
      </c>
      <c r="E410" s="23">
        <f t="shared" si="28"/>
        <v>13</v>
      </c>
      <c r="F410" s="84">
        <f t="shared" si="29"/>
        <v>0.53846153846153844</v>
      </c>
      <c r="G410" s="84">
        <f t="shared" si="30"/>
        <v>0.46153846153846156</v>
      </c>
      <c r="H410" s="48" t="b">
        <f t="shared" si="27"/>
        <v>0</v>
      </c>
    </row>
    <row r="411" spans="2:8" x14ac:dyDescent="0.2">
      <c r="B411" s="52" t="s">
        <v>26</v>
      </c>
      <c r="C411" s="23">
        <f t="shared" si="22"/>
        <v>10</v>
      </c>
      <c r="D411" s="69">
        <f t="shared" si="23"/>
        <v>1</v>
      </c>
      <c r="E411" s="23">
        <f t="shared" si="28"/>
        <v>11</v>
      </c>
      <c r="F411" s="84">
        <f t="shared" si="29"/>
        <v>0.90909090909090906</v>
      </c>
      <c r="G411" s="84">
        <f t="shared" si="30"/>
        <v>9.0909090909090912E-2</v>
      </c>
      <c r="H411" s="48" t="b">
        <f t="shared" si="27"/>
        <v>0</v>
      </c>
    </row>
    <row r="412" spans="2:8" ht="15" thickBot="1" x14ac:dyDescent="0.25">
      <c r="B412" s="25" t="s">
        <v>24</v>
      </c>
      <c r="C412" s="36">
        <f t="shared" si="22"/>
        <v>7</v>
      </c>
      <c r="D412" s="36">
        <f t="shared" si="23"/>
        <v>1</v>
      </c>
      <c r="E412" s="36">
        <f t="shared" si="28"/>
        <v>8</v>
      </c>
      <c r="F412" s="85">
        <f t="shared" si="29"/>
        <v>0.875</v>
      </c>
      <c r="G412" s="85">
        <f t="shared" si="30"/>
        <v>0.125</v>
      </c>
      <c r="H412" s="48" t="b">
        <f t="shared" si="27"/>
        <v>0</v>
      </c>
    </row>
    <row r="413" spans="2:8" ht="15.75" thickTop="1" x14ac:dyDescent="0.25">
      <c r="B413" s="14" t="s">
        <v>2</v>
      </c>
      <c r="C413" s="24">
        <f>+SUM(C389:C412)</f>
        <v>2229.6666666666674</v>
      </c>
      <c r="D413" s="24">
        <f>+SUM(D389:D412)</f>
        <v>1785.8333333333335</v>
      </c>
      <c r="E413" s="24">
        <f>SUM(E389:E412)</f>
        <v>4015.5</v>
      </c>
      <c r="F413" s="73">
        <f>AVERAGE(F389:F412)</f>
        <v>0.68981873446155906</v>
      </c>
      <c r="G413" s="73">
        <f>AVERAGE(G389:G412)</f>
        <v>0.31018126553844089</v>
      </c>
    </row>
    <row r="414" spans="2:8" x14ac:dyDescent="0.2">
      <c r="C414" s="22"/>
    </row>
    <row r="415" spans="2:8" x14ac:dyDescent="0.2">
      <c r="C415" s="22"/>
    </row>
    <row r="416" spans="2:8" x14ac:dyDescent="0.2">
      <c r="C416" s="22"/>
    </row>
    <row r="417" spans="3:3" x14ac:dyDescent="0.2">
      <c r="C417" s="22"/>
    </row>
    <row r="418" spans="3:3" x14ac:dyDescent="0.2">
      <c r="C418" s="22"/>
    </row>
    <row r="419" spans="3:3" x14ac:dyDescent="0.2">
      <c r="C419" s="22"/>
    </row>
    <row r="420" spans="3:3" x14ac:dyDescent="0.2">
      <c r="C420" s="22"/>
    </row>
    <row r="421" spans="3:3" x14ac:dyDescent="0.2">
      <c r="C421" s="22"/>
    </row>
    <row r="422" spans="3:3" x14ac:dyDescent="0.2">
      <c r="C422" s="22"/>
    </row>
    <row r="423" spans="3:3" x14ac:dyDescent="0.2">
      <c r="C423" s="22"/>
    </row>
    <row r="424" spans="3:3" x14ac:dyDescent="0.2">
      <c r="C424" s="22"/>
    </row>
    <row r="425" spans="3:3" x14ac:dyDescent="0.2">
      <c r="C425" s="22"/>
    </row>
    <row r="426" spans="3:3" x14ac:dyDescent="0.2">
      <c r="C426" s="22"/>
    </row>
    <row r="427" spans="3:3" x14ac:dyDescent="0.2">
      <c r="C427" s="22"/>
    </row>
    <row r="428" spans="3:3" x14ac:dyDescent="0.2">
      <c r="C428" s="22"/>
    </row>
    <row r="429" spans="3:3" x14ac:dyDescent="0.2">
      <c r="C429" s="22"/>
    </row>
    <row r="430" spans="3:3" x14ac:dyDescent="0.2">
      <c r="C430" s="22"/>
    </row>
    <row r="431" spans="3:3" x14ac:dyDescent="0.2">
      <c r="C431" s="22"/>
    </row>
    <row r="432" spans="3:3" x14ac:dyDescent="0.2">
      <c r="C432" s="22"/>
    </row>
    <row r="433" spans="1:17" x14ac:dyDescent="0.2">
      <c r="C433" s="22"/>
    </row>
    <row r="434" spans="1:17" x14ac:dyDescent="0.2">
      <c r="C434" s="22"/>
    </row>
    <row r="435" spans="1:17" x14ac:dyDescent="0.2">
      <c r="C435" s="22"/>
    </row>
    <row r="436" spans="1:17" x14ac:dyDescent="0.2">
      <c r="C436" s="22"/>
    </row>
    <row r="437" spans="1:17" x14ac:dyDescent="0.2">
      <c r="C437" s="22"/>
    </row>
    <row r="438" spans="1:17" x14ac:dyDescent="0.2">
      <c r="C438" s="22"/>
    </row>
    <row r="439" spans="1:17" s="49" customFormat="1" x14ac:dyDescent="0.2">
      <c r="C439" s="55"/>
    </row>
    <row r="440" spans="1:17" ht="15" x14ac:dyDescent="0.25">
      <c r="C440" s="22"/>
      <c r="Q440" s="72"/>
    </row>
    <row r="441" spans="1:17" ht="26.25" x14ac:dyDescent="0.4">
      <c r="A441" s="40"/>
      <c r="B441" s="16" t="s">
        <v>104</v>
      </c>
      <c r="C441" s="41"/>
      <c r="D441" s="41"/>
      <c r="E441" s="41"/>
      <c r="F441" s="42"/>
      <c r="G441" s="42"/>
      <c r="H441" s="43"/>
      <c r="I441" s="43"/>
      <c r="J441" s="44"/>
      <c r="K441" s="44"/>
      <c r="L441" s="44"/>
      <c r="M441" s="44"/>
      <c r="N441" s="44"/>
      <c r="O441" s="32"/>
      <c r="Q441" s="72"/>
    </row>
    <row r="442" spans="1:17" ht="15" x14ac:dyDescent="0.25">
      <c r="B442" s="14" t="s">
        <v>29</v>
      </c>
      <c r="C442" s="22"/>
      <c r="Q442" s="72"/>
    </row>
    <row r="443" spans="1:17" ht="23.25" x14ac:dyDescent="0.35">
      <c r="A443" s="40"/>
      <c r="B443" s="17" t="s">
        <v>67</v>
      </c>
      <c r="C443" s="46"/>
      <c r="D443" s="46"/>
      <c r="E443" s="46"/>
      <c r="F443" s="43"/>
      <c r="G443" s="43"/>
      <c r="H443" s="43"/>
      <c r="I443" s="43"/>
      <c r="J443" s="44"/>
      <c r="K443" s="44"/>
      <c r="L443" s="44"/>
      <c r="M443" s="44"/>
      <c r="N443" s="44"/>
      <c r="O443" s="32"/>
      <c r="Q443" s="72"/>
    </row>
    <row r="444" spans="1:17" ht="15" x14ac:dyDescent="0.25">
      <c r="C444" s="22"/>
      <c r="Q444" s="72"/>
    </row>
    <row r="445" spans="1:17" ht="15" x14ac:dyDescent="0.25">
      <c r="C445" s="22"/>
      <c r="Q445" s="72"/>
    </row>
    <row r="446" spans="1:17" ht="30.75" thickBot="1" x14ac:dyDescent="0.3">
      <c r="B446" s="63" t="s">
        <v>56</v>
      </c>
      <c r="C446" s="63" t="s">
        <v>3</v>
      </c>
      <c r="D446" s="63" t="s">
        <v>88</v>
      </c>
      <c r="E446" s="63" t="s">
        <v>89</v>
      </c>
      <c r="F446" s="63" t="s">
        <v>90</v>
      </c>
      <c r="G446" s="63" t="s">
        <v>91</v>
      </c>
      <c r="H446" s="63" t="s">
        <v>92</v>
      </c>
      <c r="I446" s="63" t="s">
        <v>93</v>
      </c>
      <c r="J446" s="60" t="s">
        <v>94</v>
      </c>
      <c r="K446" s="60" t="s">
        <v>95</v>
      </c>
      <c r="L446" s="60" t="s">
        <v>96</v>
      </c>
      <c r="M446" s="60" t="s">
        <v>97</v>
      </c>
      <c r="N446" s="60" t="s">
        <v>98</v>
      </c>
      <c r="O446" s="60" t="s">
        <v>99</v>
      </c>
      <c r="P446" s="60" t="s">
        <v>27</v>
      </c>
      <c r="Q446" s="72"/>
    </row>
    <row r="447" spans="1:17" ht="15" x14ac:dyDescent="0.25">
      <c r="B447" s="19" t="s">
        <v>40</v>
      </c>
      <c r="C447" s="14" t="s">
        <v>4</v>
      </c>
      <c r="D447" s="22">
        <v>471</v>
      </c>
      <c r="E447" s="22">
        <v>469</v>
      </c>
      <c r="F447" s="22">
        <v>467</v>
      </c>
      <c r="G447" s="22">
        <v>469</v>
      </c>
      <c r="H447" s="22">
        <v>469</v>
      </c>
      <c r="I447" s="22">
        <v>470</v>
      </c>
      <c r="J447" s="22"/>
      <c r="K447" s="22"/>
      <c r="L447" s="22"/>
      <c r="M447" s="22"/>
      <c r="N447" s="22"/>
      <c r="O447" s="22"/>
      <c r="P447" s="22">
        <f t="shared" ref="P447:P510" si="31">AVERAGE(D447:O447)</f>
        <v>469.16666666666669</v>
      </c>
      <c r="Q447" s="72"/>
    </row>
    <row r="448" spans="1:17" ht="15" x14ac:dyDescent="0.25">
      <c r="B448" s="19"/>
      <c r="C448" s="14" t="s">
        <v>5</v>
      </c>
      <c r="D448" s="22">
        <v>176</v>
      </c>
      <c r="E448" s="22">
        <v>176</v>
      </c>
      <c r="F448" s="22">
        <v>177</v>
      </c>
      <c r="G448" s="22">
        <v>180</v>
      </c>
      <c r="H448" s="22">
        <v>180</v>
      </c>
      <c r="I448" s="22">
        <v>179</v>
      </c>
      <c r="J448" s="22"/>
      <c r="K448" s="22"/>
      <c r="L448" s="22"/>
      <c r="M448" s="22"/>
      <c r="N448" s="22"/>
      <c r="O448" s="22"/>
      <c r="P448" s="22">
        <f t="shared" si="31"/>
        <v>178</v>
      </c>
      <c r="Q448" s="72"/>
    </row>
    <row r="449" spans="2:17" ht="15" x14ac:dyDescent="0.25">
      <c r="B449" s="19"/>
      <c r="C449" s="14" t="s">
        <v>7</v>
      </c>
      <c r="D449" s="22">
        <v>56</v>
      </c>
      <c r="E449" s="22">
        <v>56</v>
      </c>
      <c r="F449" s="22">
        <v>56</v>
      </c>
      <c r="G449" s="22">
        <v>59</v>
      </c>
      <c r="H449" s="22">
        <v>59</v>
      </c>
      <c r="I449" s="22">
        <v>60</v>
      </c>
      <c r="J449" s="22"/>
      <c r="K449" s="22"/>
      <c r="L449" s="22"/>
      <c r="M449" s="22"/>
      <c r="N449" s="22"/>
      <c r="O449" s="22"/>
      <c r="P449" s="22">
        <f t="shared" si="31"/>
        <v>57.666666666666664</v>
      </c>
      <c r="Q449" s="72"/>
    </row>
    <row r="450" spans="2:17" ht="15" x14ac:dyDescent="0.25">
      <c r="B450" s="19"/>
      <c r="C450" s="14" t="s">
        <v>14</v>
      </c>
      <c r="D450" s="22">
        <v>52</v>
      </c>
      <c r="E450" s="22">
        <v>52</v>
      </c>
      <c r="F450" s="22">
        <v>52</v>
      </c>
      <c r="G450" s="22">
        <v>52</v>
      </c>
      <c r="H450" s="22">
        <v>52</v>
      </c>
      <c r="I450" s="22">
        <v>52</v>
      </c>
      <c r="J450" s="22"/>
      <c r="K450" s="22"/>
      <c r="L450" s="22"/>
      <c r="M450" s="22"/>
      <c r="N450" s="22"/>
      <c r="O450" s="22"/>
      <c r="P450" s="22">
        <f t="shared" si="31"/>
        <v>52</v>
      </c>
      <c r="Q450" s="72"/>
    </row>
    <row r="451" spans="2:17" ht="15" x14ac:dyDescent="0.25">
      <c r="B451" s="19"/>
      <c r="C451" s="14" t="s">
        <v>6</v>
      </c>
      <c r="D451" s="22">
        <v>46</v>
      </c>
      <c r="E451" s="22">
        <v>48</v>
      </c>
      <c r="F451" s="22">
        <v>48</v>
      </c>
      <c r="G451" s="22">
        <v>48</v>
      </c>
      <c r="H451" s="22">
        <v>48</v>
      </c>
      <c r="I451" s="22">
        <v>48</v>
      </c>
      <c r="J451" s="22"/>
      <c r="K451" s="22"/>
      <c r="L451" s="22"/>
      <c r="M451" s="22"/>
      <c r="N451" s="22"/>
      <c r="O451" s="22"/>
      <c r="P451" s="22">
        <f t="shared" si="31"/>
        <v>47.666666666666664</v>
      </c>
      <c r="Q451" s="72"/>
    </row>
    <row r="452" spans="2:17" ht="15" x14ac:dyDescent="0.25">
      <c r="B452" s="19"/>
      <c r="C452" s="14" t="s">
        <v>11</v>
      </c>
      <c r="D452" s="22">
        <v>47</v>
      </c>
      <c r="E452" s="22">
        <v>47</v>
      </c>
      <c r="F452" s="22">
        <v>47</v>
      </c>
      <c r="G452" s="22">
        <v>47</v>
      </c>
      <c r="H452" s="22">
        <v>47</v>
      </c>
      <c r="I452" s="22">
        <v>47</v>
      </c>
      <c r="J452" s="22"/>
      <c r="K452" s="22"/>
      <c r="L452" s="22"/>
      <c r="M452" s="22"/>
      <c r="N452" s="22"/>
      <c r="O452" s="22"/>
      <c r="P452" s="22">
        <f t="shared" si="31"/>
        <v>47</v>
      </c>
      <c r="Q452" s="72"/>
    </row>
    <row r="453" spans="2:17" ht="15" x14ac:dyDescent="0.25">
      <c r="B453" s="19"/>
      <c r="C453" s="14" t="s">
        <v>17</v>
      </c>
      <c r="D453" s="22">
        <v>36</v>
      </c>
      <c r="E453" s="22">
        <v>36</v>
      </c>
      <c r="F453" s="22">
        <v>36</v>
      </c>
      <c r="G453" s="22">
        <v>36</v>
      </c>
      <c r="H453" s="22">
        <v>36</v>
      </c>
      <c r="I453" s="22">
        <v>36</v>
      </c>
      <c r="J453" s="22"/>
      <c r="K453" s="22"/>
      <c r="L453" s="22"/>
      <c r="M453" s="22"/>
      <c r="N453" s="22"/>
      <c r="O453" s="22"/>
      <c r="P453" s="22">
        <f t="shared" si="31"/>
        <v>36</v>
      </c>
      <c r="Q453" s="72"/>
    </row>
    <row r="454" spans="2:17" ht="15" x14ac:dyDescent="0.25">
      <c r="B454" s="19"/>
      <c r="C454" s="14" t="s">
        <v>8</v>
      </c>
      <c r="D454" s="22">
        <v>34</v>
      </c>
      <c r="E454" s="22">
        <v>34</v>
      </c>
      <c r="F454" s="22">
        <v>33</v>
      </c>
      <c r="G454" s="22">
        <v>33</v>
      </c>
      <c r="H454" s="22">
        <v>33</v>
      </c>
      <c r="I454" s="22">
        <v>33</v>
      </c>
      <c r="J454" s="22"/>
      <c r="K454" s="22"/>
      <c r="L454" s="22"/>
      <c r="M454" s="22"/>
      <c r="N454" s="22"/>
      <c r="O454" s="22"/>
      <c r="P454" s="22">
        <f t="shared" si="31"/>
        <v>33.333333333333336</v>
      </c>
      <c r="Q454" s="72"/>
    </row>
    <row r="455" spans="2:17" ht="15" x14ac:dyDescent="0.25">
      <c r="B455" s="19"/>
      <c r="C455" s="14" t="s">
        <v>9</v>
      </c>
      <c r="D455" s="22">
        <v>31</v>
      </c>
      <c r="E455" s="22">
        <v>31</v>
      </c>
      <c r="F455" s="22">
        <v>31</v>
      </c>
      <c r="G455" s="22">
        <v>31</v>
      </c>
      <c r="H455" s="22">
        <v>32</v>
      </c>
      <c r="I455" s="22">
        <v>32</v>
      </c>
      <c r="J455" s="22"/>
      <c r="K455" s="22"/>
      <c r="L455" s="22"/>
      <c r="M455" s="22"/>
      <c r="N455" s="22"/>
      <c r="O455" s="22"/>
      <c r="P455" s="22">
        <f t="shared" si="31"/>
        <v>31.333333333333332</v>
      </c>
      <c r="Q455" s="72"/>
    </row>
    <row r="456" spans="2:17" ht="15" x14ac:dyDescent="0.25">
      <c r="B456" s="19"/>
      <c r="C456" s="14" t="s">
        <v>10</v>
      </c>
      <c r="D456" s="22">
        <v>28</v>
      </c>
      <c r="E456" s="22">
        <v>28</v>
      </c>
      <c r="F456" s="22">
        <v>29</v>
      </c>
      <c r="G456" s="22">
        <v>29</v>
      </c>
      <c r="H456" s="22">
        <v>29</v>
      </c>
      <c r="I456" s="22">
        <v>29</v>
      </c>
      <c r="J456" s="22"/>
      <c r="K456" s="22"/>
      <c r="L456" s="22"/>
      <c r="M456" s="22"/>
      <c r="N456" s="22"/>
      <c r="O456" s="22"/>
      <c r="P456" s="22">
        <f t="shared" si="31"/>
        <v>28.666666666666668</v>
      </c>
      <c r="Q456" s="72"/>
    </row>
    <row r="457" spans="2:17" ht="15" x14ac:dyDescent="0.25">
      <c r="B457" s="19"/>
      <c r="C457" s="14" t="s">
        <v>15</v>
      </c>
      <c r="D457" s="22">
        <v>24</v>
      </c>
      <c r="E457" s="22">
        <v>24</v>
      </c>
      <c r="F457" s="22">
        <v>24</v>
      </c>
      <c r="G457" s="22">
        <v>24</v>
      </c>
      <c r="H457" s="22">
        <v>24</v>
      </c>
      <c r="I457" s="22">
        <v>24</v>
      </c>
      <c r="J457" s="22"/>
      <c r="K457" s="22"/>
      <c r="L457" s="22"/>
      <c r="M457" s="22"/>
      <c r="N457" s="22"/>
      <c r="O457" s="22"/>
      <c r="P457" s="22">
        <f t="shared" si="31"/>
        <v>24</v>
      </c>
      <c r="Q457" s="72"/>
    </row>
    <row r="458" spans="2:17" ht="15" x14ac:dyDescent="0.25">
      <c r="B458" s="19"/>
      <c r="C458" s="14" t="s">
        <v>13</v>
      </c>
      <c r="D458" s="22">
        <v>16</v>
      </c>
      <c r="E458" s="22">
        <v>16</v>
      </c>
      <c r="F458" s="22">
        <v>16</v>
      </c>
      <c r="G458" s="22">
        <v>16</v>
      </c>
      <c r="H458" s="22">
        <v>16</v>
      </c>
      <c r="I458" s="22">
        <v>16</v>
      </c>
      <c r="J458" s="22"/>
      <c r="K458" s="22"/>
      <c r="L458" s="22"/>
      <c r="M458" s="22"/>
      <c r="N458" s="22"/>
      <c r="O458" s="22"/>
      <c r="P458" s="22">
        <f t="shared" si="31"/>
        <v>16</v>
      </c>
      <c r="Q458" s="72"/>
    </row>
    <row r="459" spans="2:17" ht="15" x14ac:dyDescent="0.25">
      <c r="B459" s="19"/>
      <c r="C459" s="14" t="s">
        <v>68</v>
      </c>
      <c r="D459" s="22">
        <v>13</v>
      </c>
      <c r="E459" s="22">
        <v>13</v>
      </c>
      <c r="F459" s="22">
        <v>13</v>
      </c>
      <c r="G459" s="22">
        <v>13</v>
      </c>
      <c r="H459" s="22">
        <v>13</v>
      </c>
      <c r="I459" s="22">
        <v>13</v>
      </c>
      <c r="J459" s="22"/>
      <c r="K459" s="22"/>
      <c r="L459" s="22"/>
      <c r="M459" s="22"/>
      <c r="N459" s="22"/>
      <c r="O459" s="22"/>
      <c r="P459" s="22">
        <f t="shared" si="31"/>
        <v>13</v>
      </c>
      <c r="Q459" s="72"/>
    </row>
    <row r="460" spans="2:17" ht="15" x14ac:dyDescent="0.25">
      <c r="B460" s="19"/>
      <c r="C460" s="14" t="s">
        <v>16</v>
      </c>
      <c r="D460" s="22">
        <v>9</v>
      </c>
      <c r="E460" s="22">
        <v>10</v>
      </c>
      <c r="F460" s="22">
        <v>12</v>
      </c>
      <c r="G460" s="22">
        <v>13</v>
      </c>
      <c r="H460" s="22">
        <v>12</v>
      </c>
      <c r="I460" s="22">
        <v>12</v>
      </c>
      <c r="J460" s="22"/>
      <c r="K460" s="22"/>
      <c r="L460" s="22"/>
      <c r="M460" s="22"/>
      <c r="N460" s="22"/>
      <c r="O460" s="22"/>
      <c r="P460" s="22">
        <f t="shared" si="31"/>
        <v>11.333333333333334</v>
      </c>
      <c r="Q460" s="72"/>
    </row>
    <row r="461" spans="2:17" ht="15" x14ac:dyDescent="0.25">
      <c r="B461" s="19"/>
      <c r="C461" s="14" t="s">
        <v>12</v>
      </c>
      <c r="D461" s="22">
        <v>10</v>
      </c>
      <c r="E461" s="22">
        <v>11</v>
      </c>
      <c r="F461" s="22">
        <v>11</v>
      </c>
      <c r="G461" s="22">
        <v>11</v>
      </c>
      <c r="H461" s="22">
        <v>11</v>
      </c>
      <c r="I461" s="22">
        <v>11</v>
      </c>
      <c r="J461" s="22"/>
      <c r="K461" s="22"/>
      <c r="L461" s="22"/>
      <c r="M461" s="22"/>
      <c r="N461" s="22"/>
      <c r="O461" s="22"/>
      <c r="P461" s="22">
        <f t="shared" si="31"/>
        <v>10.833333333333334</v>
      </c>
      <c r="Q461" s="72"/>
    </row>
    <row r="462" spans="2:17" ht="15" x14ac:dyDescent="0.25">
      <c r="B462" s="19"/>
      <c r="C462" s="14" t="s">
        <v>21</v>
      </c>
      <c r="D462" s="22">
        <v>9</v>
      </c>
      <c r="E462" s="22">
        <v>9</v>
      </c>
      <c r="F462" s="22">
        <v>9</v>
      </c>
      <c r="G462" s="22">
        <v>9</v>
      </c>
      <c r="H462" s="22">
        <v>9</v>
      </c>
      <c r="I462" s="22">
        <v>9</v>
      </c>
      <c r="J462" s="22"/>
      <c r="K462" s="22"/>
      <c r="L462" s="22"/>
      <c r="M462" s="22"/>
      <c r="N462" s="22"/>
      <c r="O462" s="22"/>
      <c r="P462" s="22">
        <f t="shared" si="31"/>
        <v>9</v>
      </c>
      <c r="Q462" s="72"/>
    </row>
    <row r="463" spans="2:17" ht="15" x14ac:dyDescent="0.25">
      <c r="B463" s="19"/>
      <c r="C463" s="14" t="s">
        <v>23</v>
      </c>
      <c r="D463" s="22">
        <v>8</v>
      </c>
      <c r="E463" s="22">
        <v>8</v>
      </c>
      <c r="F463" s="22">
        <v>8</v>
      </c>
      <c r="G463" s="22">
        <v>8</v>
      </c>
      <c r="H463" s="22">
        <v>8</v>
      </c>
      <c r="I463" s="22">
        <v>8</v>
      </c>
      <c r="J463" s="22"/>
      <c r="K463" s="22"/>
      <c r="L463" s="22"/>
      <c r="M463" s="22"/>
      <c r="N463" s="22"/>
      <c r="O463" s="22"/>
      <c r="P463" s="22">
        <f t="shared" si="31"/>
        <v>8</v>
      </c>
      <c r="Q463" s="72"/>
    </row>
    <row r="464" spans="2:17" ht="15" x14ac:dyDescent="0.25">
      <c r="B464" s="19"/>
      <c r="C464" s="14" t="s">
        <v>20</v>
      </c>
      <c r="D464" s="22">
        <v>8</v>
      </c>
      <c r="E464" s="22">
        <v>8</v>
      </c>
      <c r="F464" s="22">
        <v>8</v>
      </c>
      <c r="G464" s="22">
        <v>8</v>
      </c>
      <c r="H464" s="22">
        <v>8</v>
      </c>
      <c r="I464" s="22">
        <v>8</v>
      </c>
      <c r="J464" s="22"/>
      <c r="K464" s="22"/>
      <c r="L464" s="22"/>
      <c r="M464" s="22"/>
      <c r="N464" s="22"/>
      <c r="O464" s="22"/>
      <c r="P464" s="22">
        <f t="shared" si="31"/>
        <v>8</v>
      </c>
      <c r="Q464" s="72"/>
    </row>
    <row r="465" spans="2:17" ht="15" x14ac:dyDescent="0.25">
      <c r="B465" s="19"/>
      <c r="C465" s="14" t="s">
        <v>22</v>
      </c>
      <c r="D465" s="22">
        <v>6</v>
      </c>
      <c r="E465" s="22">
        <v>6</v>
      </c>
      <c r="F465" s="22">
        <v>6</v>
      </c>
      <c r="G465" s="22">
        <v>6</v>
      </c>
      <c r="H465" s="22">
        <v>6</v>
      </c>
      <c r="I465" s="22">
        <v>6</v>
      </c>
      <c r="J465" s="22"/>
      <c r="K465" s="22"/>
      <c r="L465" s="22"/>
      <c r="M465" s="22"/>
      <c r="N465" s="22"/>
      <c r="O465" s="22"/>
      <c r="P465" s="22">
        <f t="shared" si="31"/>
        <v>6</v>
      </c>
      <c r="Q465" s="72"/>
    </row>
    <row r="466" spans="2:17" ht="15" x14ac:dyDescent="0.25">
      <c r="B466" s="19"/>
      <c r="C466" s="14" t="s">
        <v>25</v>
      </c>
      <c r="D466" s="22">
        <v>6</v>
      </c>
      <c r="E466" s="22">
        <v>6</v>
      </c>
      <c r="F466" s="22">
        <v>6</v>
      </c>
      <c r="G466" s="22">
        <v>6</v>
      </c>
      <c r="H466" s="22">
        <v>6</v>
      </c>
      <c r="I466" s="22">
        <v>6</v>
      </c>
      <c r="J466" s="22"/>
      <c r="K466" s="22"/>
      <c r="L466" s="22"/>
      <c r="M466" s="22"/>
      <c r="N466" s="22"/>
      <c r="O466" s="22"/>
      <c r="P466" s="22">
        <f t="shared" si="31"/>
        <v>6</v>
      </c>
      <c r="Q466" s="72"/>
    </row>
    <row r="467" spans="2:17" ht="15" x14ac:dyDescent="0.25">
      <c r="B467" s="19"/>
      <c r="C467" s="14" t="s">
        <v>19</v>
      </c>
      <c r="D467" s="22">
        <v>6</v>
      </c>
      <c r="E467" s="22">
        <v>6</v>
      </c>
      <c r="F467" s="22">
        <v>6</v>
      </c>
      <c r="G467" s="22">
        <v>6</v>
      </c>
      <c r="H467" s="22">
        <v>6</v>
      </c>
      <c r="I467" s="22">
        <v>6</v>
      </c>
      <c r="J467" s="22"/>
      <c r="K467" s="22"/>
      <c r="L467" s="22"/>
      <c r="M467" s="22"/>
      <c r="N467" s="22"/>
      <c r="O467" s="22"/>
      <c r="P467" s="22">
        <f t="shared" si="31"/>
        <v>6</v>
      </c>
      <c r="Q467" s="72"/>
    </row>
    <row r="468" spans="2:17" ht="15" x14ac:dyDescent="0.25">
      <c r="B468" s="19"/>
      <c r="C468" s="14" t="s">
        <v>18</v>
      </c>
      <c r="D468" s="22">
        <v>3</v>
      </c>
      <c r="E468" s="22">
        <v>3</v>
      </c>
      <c r="F468" s="22">
        <v>3</v>
      </c>
      <c r="G468" s="22">
        <v>3</v>
      </c>
      <c r="H468" s="22">
        <v>3</v>
      </c>
      <c r="I468" s="22">
        <v>3</v>
      </c>
      <c r="J468" s="22"/>
      <c r="K468" s="22"/>
      <c r="L468" s="22"/>
      <c r="M468" s="22"/>
      <c r="N468" s="22"/>
      <c r="O468" s="22"/>
      <c r="P468" s="22">
        <f t="shared" si="31"/>
        <v>3</v>
      </c>
      <c r="Q468" s="72"/>
    </row>
    <row r="469" spans="2:17" ht="15" x14ac:dyDescent="0.25">
      <c r="B469" s="19"/>
      <c r="C469" s="14" t="s">
        <v>24</v>
      </c>
      <c r="D469" s="22">
        <v>3</v>
      </c>
      <c r="E469" s="22">
        <v>3</v>
      </c>
      <c r="F469" s="22">
        <v>3</v>
      </c>
      <c r="G469" s="22">
        <v>3</v>
      </c>
      <c r="H469" s="22">
        <v>3</v>
      </c>
      <c r="I469" s="22">
        <v>3</v>
      </c>
      <c r="J469" s="22"/>
      <c r="K469" s="22"/>
      <c r="L469" s="22"/>
      <c r="M469" s="22"/>
      <c r="N469" s="22"/>
      <c r="O469" s="22"/>
      <c r="P469" s="22">
        <f t="shared" si="31"/>
        <v>3</v>
      </c>
      <c r="Q469" s="72"/>
    </row>
    <row r="470" spans="2:17" ht="15" x14ac:dyDescent="0.25">
      <c r="B470" s="86"/>
      <c r="C470" s="14" t="s">
        <v>26</v>
      </c>
      <c r="D470" s="22">
        <v>2</v>
      </c>
      <c r="E470" s="22">
        <v>2</v>
      </c>
      <c r="F470" s="22">
        <v>2</v>
      </c>
      <c r="G470" s="22">
        <v>2</v>
      </c>
      <c r="H470" s="22">
        <v>2</v>
      </c>
      <c r="I470" s="22">
        <v>2</v>
      </c>
      <c r="J470" s="22"/>
      <c r="K470" s="22"/>
      <c r="L470" s="22"/>
      <c r="M470" s="22"/>
      <c r="N470" s="22"/>
      <c r="O470" s="22"/>
      <c r="P470" s="22">
        <f t="shared" si="31"/>
        <v>2</v>
      </c>
      <c r="Q470" s="72"/>
    </row>
    <row r="471" spans="2:17" ht="15" x14ac:dyDescent="0.25">
      <c r="B471" s="87" t="s">
        <v>73</v>
      </c>
      <c r="C471" s="87"/>
      <c r="D471" s="88">
        <v>1100</v>
      </c>
      <c r="E471" s="88">
        <v>1102</v>
      </c>
      <c r="F471" s="88">
        <v>1103</v>
      </c>
      <c r="G471" s="88">
        <v>1112</v>
      </c>
      <c r="H471" s="88">
        <v>1112</v>
      </c>
      <c r="I471" s="88">
        <v>1113</v>
      </c>
      <c r="J471" s="88"/>
      <c r="K471" s="88"/>
      <c r="L471" s="88"/>
      <c r="M471" s="88"/>
      <c r="N471" s="88"/>
      <c r="O471" s="88"/>
      <c r="P471" s="88">
        <f t="shared" si="31"/>
        <v>1107</v>
      </c>
      <c r="Q471" s="72"/>
    </row>
    <row r="472" spans="2:17" ht="15" x14ac:dyDescent="0.25">
      <c r="B472" s="19" t="s">
        <v>41</v>
      </c>
      <c r="C472" s="14" t="s">
        <v>5</v>
      </c>
      <c r="D472" s="22">
        <v>381</v>
      </c>
      <c r="E472" s="22">
        <v>383</v>
      </c>
      <c r="F472" s="22">
        <v>336</v>
      </c>
      <c r="G472" s="22">
        <v>384</v>
      </c>
      <c r="H472" s="22">
        <v>384</v>
      </c>
      <c r="I472" s="22">
        <v>387</v>
      </c>
      <c r="J472" s="22"/>
      <c r="K472" s="22"/>
      <c r="L472" s="22"/>
      <c r="M472" s="22"/>
      <c r="N472" s="22"/>
      <c r="O472" s="22"/>
      <c r="P472" s="22">
        <f t="shared" si="31"/>
        <v>375.83333333333331</v>
      </c>
      <c r="Q472" s="72"/>
    </row>
    <row r="473" spans="2:17" ht="15" x14ac:dyDescent="0.25">
      <c r="B473" s="19"/>
      <c r="C473" s="14" t="s">
        <v>4</v>
      </c>
      <c r="D473" s="22">
        <v>194</v>
      </c>
      <c r="E473" s="22">
        <v>194</v>
      </c>
      <c r="F473" s="22">
        <v>173</v>
      </c>
      <c r="G473" s="22">
        <v>194</v>
      </c>
      <c r="H473" s="22">
        <v>193</v>
      </c>
      <c r="I473" s="22">
        <v>192</v>
      </c>
      <c r="J473" s="22"/>
      <c r="K473" s="22"/>
      <c r="L473" s="22"/>
      <c r="M473" s="22"/>
      <c r="N473" s="22"/>
      <c r="O473" s="22"/>
      <c r="P473" s="22">
        <f t="shared" si="31"/>
        <v>190</v>
      </c>
      <c r="Q473" s="72"/>
    </row>
    <row r="474" spans="2:17" ht="15" x14ac:dyDescent="0.25">
      <c r="B474" s="19"/>
      <c r="C474" s="14" t="s">
        <v>7</v>
      </c>
      <c r="D474" s="22">
        <v>45</v>
      </c>
      <c r="E474" s="22">
        <v>45</v>
      </c>
      <c r="F474" s="22">
        <v>40</v>
      </c>
      <c r="G474" s="22">
        <v>45</v>
      </c>
      <c r="H474" s="22">
        <v>48</v>
      </c>
      <c r="I474" s="22">
        <v>49</v>
      </c>
      <c r="J474" s="22"/>
      <c r="K474" s="22"/>
      <c r="L474" s="22"/>
      <c r="M474" s="22"/>
      <c r="N474" s="22"/>
      <c r="O474" s="22"/>
      <c r="P474" s="22">
        <f t="shared" si="31"/>
        <v>45.333333333333336</v>
      </c>
      <c r="Q474" s="72"/>
    </row>
    <row r="475" spans="2:17" ht="15" x14ac:dyDescent="0.25">
      <c r="B475" s="19"/>
      <c r="C475" s="14" t="s">
        <v>14</v>
      </c>
      <c r="D475" s="22">
        <v>37</v>
      </c>
      <c r="E475" s="22">
        <v>37</v>
      </c>
      <c r="F475" s="22">
        <v>31</v>
      </c>
      <c r="G475" s="22">
        <v>37</v>
      </c>
      <c r="H475" s="22">
        <v>37</v>
      </c>
      <c r="I475" s="22">
        <v>37</v>
      </c>
      <c r="J475" s="22"/>
      <c r="K475" s="22"/>
      <c r="L475" s="22"/>
      <c r="M475" s="22"/>
      <c r="N475" s="22"/>
      <c r="O475" s="22"/>
      <c r="P475" s="22">
        <f t="shared" si="31"/>
        <v>36</v>
      </c>
      <c r="Q475" s="72"/>
    </row>
    <row r="476" spans="2:17" ht="15" x14ac:dyDescent="0.25">
      <c r="B476" s="19"/>
      <c r="C476" s="14" t="s">
        <v>6</v>
      </c>
      <c r="D476" s="22">
        <v>35</v>
      </c>
      <c r="E476" s="22">
        <v>35</v>
      </c>
      <c r="F476" s="22">
        <v>31</v>
      </c>
      <c r="G476" s="22">
        <v>35</v>
      </c>
      <c r="H476" s="22">
        <v>35</v>
      </c>
      <c r="I476" s="22">
        <v>35</v>
      </c>
      <c r="J476" s="22"/>
      <c r="K476" s="22"/>
      <c r="L476" s="22"/>
      <c r="M476" s="22"/>
      <c r="N476" s="22"/>
      <c r="O476" s="22"/>
      <c r="P476" s="22">
        <f t="shared" si="31"/>
        <v>34.333333333333336</v>
      </c>
      <c r="Q476" s="72"/>
    </row>
    <row r="477" spans="2:17" ht="15" x14ac:dyDescent="0.25">
      <c r="B477" s="19"/>
      <c r="C477" s="14" t="s">
        <v>16</v>
      </c>
      <c r="D477" s="22">
        <v>23</v>
      </c>
      <c r="E477" s="22">
        <v>23</v>
      </c>
      <c r="F477" s="22">
        <v>20</v>
      </c>
      <c r="G477" s="22">
        <v>23</v>
      </c>
      <c r="H477" s="22">
        <v>23</v>
      </c>
      <c r="I477" s="22">
        <v>23</v>
      </c>
      <c r="J477" s="22"/>
      <c r="K477" s="22"/>
      <c r="L477" s="22"/>
      <c r="M477" s="22"/>
      <c r="N477" s="22"/>
      <c r="O477" s="22"/>
      <c r="P477" s="22">
        <f t="shared" si="31"/>
        <v>22.5</v>
      </c>
      <c r="Q477" s="72"/>
    </row>
    <row r="478" spans="2:17" ht="15" x14ac:dyDescent="0.25">
      <c r="B478" s="19"/>
      <c r="C478" s="14" t="s">
        <v>8</v>
      </c>
      <c r="D478" s="22">
        <v>22</v>
      </c>
      <c r="E478" s="22">
        <v>21</v>
      </c>
      <c r="F478" s="22">
        <v>18</v>
      </c>
      <c r="G478" s="22">
        <v>21</v>
      </c>
      <c r="H478" s="22">
        <v>22</v>
      </c>
      <c r="I478" s="22">
        <v>22</v>
      </c>
      <c r="J478" s="22"/>
      <c r="K478" s="22"/>
      <c r="L478" s="22"/>
      <c r="M478" s="22"/>
      <c r="N478" s="22"/>
      <c r="O478" s="22"/>
      <c r="P478" s="22">
        <f t="shared" si="31"/>
        <v>21</v>
      </c>
      <c r="Q478" s="72"/>
    </row>
    <row r="479" spans="2:17" ht="15" x14ac:dyDescent="0.25">
      <c r="B479" s="19"/>
      <c r="C479" s="14" t="s">
        <v>9</v>
      </c>
      <c r="D479" s="22">
        <v>21</v>
      </c>
      <c r="E479" s="22">
        <v>21</v>
      </c>
      <c r="F479" s="22">
        <v>17</v>
      </c>
      <c r="G479" s="22">
        <v>22</v>
      </c>
      <c r="H479" s="22">
        <v>22</v>
      </c>
      <c r="I479" s="22">
        <v>19</v>
      </c>
      <c r="J479" s="22"/>
      <c r="K479" s="22"/>
      <c r="L479" s="22"/>
      <c r="M479" s="22"/>
      <c r="N479" s="22"/>
      <c r="O479" s="22"/>
      <c r="P479" s="22">
        <f t="shared" si="31"/>
        <v>20.333333333333332</v>
      </c>
      <c r="Q479" s="72"/>
    </row>
    <row r="480" spans="2:17" ht="15" x14ac:dyDescent="0.25">
      <c r="B480" s="19"/>
      <c r="C480" s="14" t="s">
        <v>11</v>
      </c>
      <c r="D480" s="22">
        <v>20</v>
      </c>
      <c r="E480" s="22">
        <v>20</v>
      </c>
      <c r="F480" s="22">
        <v>15</v>
      </c>
      <c r="G480" s="22">
        <v>20</v>
      </c>
      <c r="H480" s="22">
        <v>20</v>
      </c>
      <c r="I480" s="22">
        <v>20</v>
      </c>
      <c r="J480" s="22"/>
      <c r="K480" s="22"/>
      <c r="L480" s="22"/>
      <c r="M480" s="22"/>
      <c r="N480" s="22"/>
      <c r="O480" s="22"/>
      <c r="P480" s="22">
        <f t="shared" si="31"/>
        <v>19.166666666666668</v>
      </c>
      <c r="Q480" s="72"/>
    </row>
    <row r="481" spans="2:17" ht="15" x14ac:dyDescent="0.25">
      <c r="B481" s="19"/>
      <c r="C481" s="14" t="s">
        <v>13</v>
      </c>
      <c r="D481" s="22">
        <v>18</v>
      </c>
      <c r="E481" s="22">
        <v>18</v>
      </c>
      <c r="F481" s="22">
        <v>17</v>
      </c>
      <c r="G481" s="22">
        <v>18</v>
      </c>
      <c r="H481" s="22">
        <v>18</v>
      </c>
      <c r="I481" s="22">
        <v>18</v>
      </c>
      <c r="J481" s="22"/>
      <c r="K481" s="22"/>
      <c r="L481" s="22"/>
      <c r="M481" s="22"/>
      <c r="N481" s="22"/>
      <c r="O481" s="22"/>
      <c r="P481" s="22">
        <f t="shared" si="31"/>
        <v>17.833333333333332</v>
      </c>
      <c r="Q481" s="72"/>
    </row>
    <row r="482" spans="2:17" ht="15" x14ac:dyDescent="0.25">
      <c r="B482" s="19"/>
      <c r="C482" s="14" t="s">
        <v>17</v>
      </c>
      <c r="D482" s="22">
        <v>15</v>
      </c>
      <c r="E482" s="22">
        <v>15</v>
      </c>
      <c r="F482" s="22">
        <v>11</v>
      </c>
      <c r="G482" s="22">
        <v>15</v>
      </c>
      <c r="H482" s="22">
        <v>15</v>
      </c>
      <c r="I482" s="22">
        <v>15</v>
      </c>
      <c r="J482" s="22"/>
      <c r="K482" s="22"/>
      <c r="L482" s="22"/>
      <c r="M482" s="22"/>
      <c r="N482" s="22"/>
      <c r="O482" s="22"/>
      <c r="P482" s="22">
        <f t="shared" si="31"/>
        <v>14.333333333333334</v>
      </c>
      <c r="Q482" s="72"/>
    </row>
    <row r="483" spans="2:17" ht="15" x14ac:dyDescent="0.25">
      <c r="B483" s="19"/>
      <c r="C483" s="14" t="s">
        <v>12</v>
      </c>
      <c r="D483" s="22">
        <v>9</v>
      </c>
      <c r="E483" s="22">
        <v>9</v>
      </c>
      <c r="F483" s="22">
        <v>7</v>
      </c>
      <c r="G483" s="22">
        <v>9</v>
      </c>
      <c r="H483" s="22">
        <v>9</v>
      </c>
      <c r="I483" s="22">
        <v>9</v>
      </c>
      <c r="J483" s="22"/>
      <c r="K483" s="22"/>
      <c r="L483" s="22"/>
      <c r="M483" s="22"/>
      <c r="N483" s="22"/>
      <c r="O483" s="22"/>
      <c r="P483" s="22">
        <f t="shared" si="31"/>
        <v>8.6666666666666661</v>
      </c>
      <c r="Q483" s="72"/>
    </row>
    <row r="484" spans="2:17" ht="15" x14ac:dyDescent="0.25">
      <c r="B484" s="19"/>
      <c r="C484" s="14" t="s">
        <v>19</v>
      </c>
      <c r="D484" s="22">
        <v>8</v>
      </c>
      <c r="E484" s="22">
        <v>8</v>
      </c>
      <c r="F484" s="22">
        <v>8</v>
      </c>
      <c r="G484" s="22">
        <v>8</v>
      </c>
      <c r="H484" s="22">
        <v>8</v>
      </c>
      <c r="I484" s="22">
        <v>8</v>
      </c>
      <c r="J484" s="22"/>
      <c r="K484" s="22"/>
      <c r="L484" s="22"/>
      <c r="M484" s="22"/>
      <c r="N484" s="22"/>
      <c r="O484" s="22"/>
      <c r="P484" s="22">
        <f t="shared" si="31"/>
        <v>8</v>
      </c>
      <c r="Q484" s="72"/>
    </row>
    <row r="485" spans="2:17" ht="15" x14ac:dyDescent="0.25">
      <c r="B485" s="19"/>
      <c r="C485" s="14" t="s">
        <v>15</v>
      </c>
      <c r="D485" s="22">
        <v>8</v>
      </c>
      <c r="E485" s="22">
        <v>8</v>
      </c>
      <c r="F485" s="22">
        <v>7</v>
      </c>
      <c r="G485" s="22">
        <v>8</v>
      </c>
      <c r="H485" s="22">
        <v>8</v>
      </c>
      <c r="I485" s="22">
        <v>8</v>
      </c>
      <c r="J485" s="22"/>
      <c r="K485" s="22"/>
      <c r="L485" s="22"/>
      <c r="M485" s="22"/>
      <c r="N485" s="22"/>
      <c r="O485" s="22"/>
      <c r="P485" s="22">
        <f t="shared" si="31"/>
        <v>7.833333333333333</v>
      </c>
      <c r="Q485" s="72"/>
    </row>
    <row r="486" spans="2:17" ht="15" x14ac:dyDescent="0.25">
      <c r="B486" s="19"/>
      <c r="C486" s="14" t="s">
        <v>10</v>
      </c>
      <c r="D486" s="22">
        <v>8</v>
      </c>
      <c r="E486" s="22">
        <v>8</v>
      </c>
      <c r="F486" s="22">
        <v>5</v>
      </c>
      <c r="G486" s="22">
        <v>8</v>
      </c>
      <c r="H486" s="22">
        <v>8</v>
      </c>
      <c r="I486" s="22">
        <v>8</v>
      </c>
      <c r="J486" s="22"/>
      <c r="K486" s="22"/>
      <c r="L486" s="22"/>
      <c r="M486" s="22"/>
      <c r="N486" s="22"/>
      <c r="O486" s="22"/>
      <c r="P486" s="22">
        <f t="shared" si="31"/>
        <v>7.5</v>
      </c>
      <c r="Q486" s="72"/>
    </row>
    <row r="487" spans="2:17" ht="15" x14ac:dyDescent="0.25">
      <c r="B487" s="19"/>
      <c r="C487" s="14" t="s">
        <v>68</v>
      </c>
      <c r="D487" s="22">
        <v>7</v>
      </c>
      <c r="E487" s="22">
        <v>7</v>
      </c>
      <c r="F487" s="22">
        <v>4</v>
      </c>
      <c r="G487" s="22">
        <v>6</v>
      </c>
      <c r="H487" s="22">
        <v>6</v>
      </c>
      <c r="I487" s="22">
        <v>6</v>
      </c>
      <c r="J487" s="22"/>
      <c r="K487" s="22"/>
      <c r="L487" s="22"/>
      <c r="M487" s="22"/>
      <c r="N487" s="22"/>
      <c r="O487" s="22"/>
      <c r="P487" s="22">
        <f t="shared" si="31"/>
        <v>6</v>
      </c>
      <c r="Q487" s="72"/>
    </row>
    <row r="488" spans="2:17" ht="15" x14ac:dyDescent="0.25">
      <c r="B488" s="19"/>
      <c r="C488" s="14" t="s">
        <v>21</v>
      </c>
      <c r="D488" s="22">
        <v>5</v>
      </c>
      <c r="E488" s="22">
        <v>5</v>
      </c>
      <c r="F488" s="22">
        <v>3</v>
      </c>
      <c r="G488" s="22">
        <v>5</v>
      </c>
      <c r="H488" s="22">
        <v>5</v>
      </c>
      <c r="I488" s="22">
        <v>5</v>
      </c>
      <c r="J488" s="22"/>
      <c r="K488" s="22"/>
      <c r="L488" s="22"/>
      <c r="M488" s="22"/>
      <c r="N488" s="22"/>
      <c r="O488" s="22"/>
      <c r="P488" s="22">
        <f t="shared" si="31"/>
        <v>4.666666666666667</v>
      </c>
      <c r="Q488" s="72"/>
    </row>
    <row r="489" spans="2:17" ht="15" x14ac:dyDescent="0.25">
      <c r="B489" s="19"/>
      <c r="C489" s="14" t="s">
        <v>25</v>
      </c>
      <c r="D489" s="22">
        <v>3</v>
      </c>
      <c r="E489" s="22">
        <v>3</v>
      </c>
      <c r="F489" s="22">
        <v>3</v>
      </c>
      <c r="G489" s="22">
        <v>3</v>
      </c>
      <c r="H489" s="22">
        <v>3</v>
      </c>
      <c r="I489" s="22">
        <v>3</v>
      </c>
      <c r="J489" s="22"/>
      <c r="K489" s="22"/>
      <c r="L489" s="22"/>
      <c r="M489" s="22"/>
      <c r="N489" s="22"/>
      <c r="O489" s="22"/>
      <c r="P489" s="22">
        <f t="shared" si="31"/>
        <v>3</v>
      </c>
      <c r="Q489" s="72"/>
    </row>
    <row r="490" spans="2:17" ht="15" x14ac:dyDescent="0.25">
      <c r="B490" s="19"/>
      <c r="C490" s="14" t="s">
        <v>26</v>
      </c>
      <c r="D490" s="22">
        <v>2</v>
      </c>
      <c r="E490" s="22">
        <v>2</v>
      </c>
      <c r="F490" s="22">
        <v>2</v>
      </c>
      <c r="G490" s="22">
        <v>2</v>
      </c>
      <c r="H490" s="22">
        <v>2</v>
      </c>
      <c r="I490" s="22">
        <v>2</v>
      </c>
      <c r="J490" s="22"/>
      <c r="K490" s="22"/>
      <c r="L490" s="22"/>
      <c r="M490" s="22"/>
      <c r="N490" s="22"/>
      <c r="O490" s="22"/>
      <c r="P490" s="22">
        <f t="shared" si="31"/>
        <v>2</v>
      </c>
      <c r="Q490" s="72"/>
    </row>
    <row r="491" spans="2:17" ht="15" x14ac:dyDescent="0.25">
      <c r="B491" s="19"/>
      <c r="C491" s="14" t="s">
        <v>23</v>
      </c>
      <c r="D491" s="22">
        <v>2</v>
      </c>
      <c r="E491" s="22">
        <v>2</v>
      </c>
      <c r="F491" s="22">
        <v>2</v>
      </c>
      <c r="G491" s="22">
        <v>2</v>
      </c>
      <c r="H491" s="22">
        <v>2</v>
      </c>
      <c r="I491" s="22">
        <v>2</v>
      </c>
      <c r="J491" s="22"/>
      <c r="K491" s="22"/>
      <c r="L491" s="22"/>
      <c r="M491" s="22"/>
      <c r="N491" s="22"/>
      <c r="O491" s="22"/>
      <c r="P491" s="22">
        <f t="shared" si="31"/>
        <v>2</v>
      </c>
      <c r="Q491" s="72"/>
    </row>
    <row r="492" spans="2:17" ht="15" x14ac:dyDescent="0.25">
      <c r="B492" s="86"/>
      <c r="C492" s="14" t="s">
        <v>20</v>
      </c>
      <c r="D492" s="22">
        <v>2</v>
      </c>
      <c r="E492" s="22">
        <v>2</v>
      </c>
      <c r="F492" s="22">
        <v>2</v>
      </c>
      <c r="G492" s="22">
        <v>2</v>
      </c>
      <c r="H492" s="22">
        <v>2</v>
      </c>
      <c r="I492" s="22">
        <v>2</v>
      </c>
      <c r="J492" s="22"/>
      <c r="K492" s="22"/>
      <c r="L492" s="22"/>
      <c r="M492" s="22"/>
      <c r="N492" s="22"/>
      <c r="O492" s="22"/>
      <c r="P492" s="22">
        <f t="shared" si="31"/>
        <v>2</v>
      </c>
      <c r="Q492" s="72"/>
    </row>
    <row r="493" spans="2:17" ht="15" x14ac:dyDescent="0.25">
      <c r="B493" s="87" t="s">
        <v>74</v>
      </c>
      <c r="C493" s="87"/>
      <c r="D493" s="88">
        <v>865</v>
      </c>
      <c r="E493" s="88">
        <v>866</v>
      </c>
      <c r="F493" s="88">
        <v>752</v>
      </c>
      <c r="G493" s="88">
        <v>867</v>
      </c>
      <c r="H493" s="88">
        <v>870</v>
      </c>
      <c r="I493" s="88">
        <v>870</v>
      </c>
      <c r="J493" s="88"/>
      <c r="K493" s="88"/>
      <c r="L493" s="88"/>
      <c r="M493" s="88"/>
      <c r="N493" s="88"/>
      <c r="O493" s="88"/>
      <c r="P493" s="88">
        <f t="shared" si="31"/>
        <v>848.33333333333337</v>
      </c>
      <c r="Q493" s="72"/>
    </row>
    <row r="494" spans="2:17" ht="15" x14ac:dyDescent="0.25">
      <c r="B494" s="19" t="s">
        <v>42</v>
      </c>
      <c r="C494" s="14" t="s">
        <v>5</v>
      </c>
      <c r="D494" s="22">
        <v>239</v>
      </c>
      <c r="E494" s="22">
        <v>240</v>
      </c>
      <c r="F494" s="22">
        <v>241</v>
      </c>
      <c r="G494" s="22">
        <v>244</v>
      </c>
      <c r="H494" s="22">
        <v>245</v>
      </c>
      <c r="I494" s="22">
        <v>249</v>
      </c>
      <c r="J494" s="22"/>
      <c r="K494" s="22"/>
      <c r="L494" s="22"/>
      <c r="M494" s="22"/>
      <c r="N494" s="22"/>
      <c r="O494" s="22"/>
      <c r="P494" s="22">
        <f t="shared" si="31"/>
        <v>243</v>
      </c>
      <c r="Q494" s="72"/>
    </row>
    <row r="495" spans="2:17" ht="15" x14ac:dyDescent="0.25">
      <c r="B495" s="19"/>
      <c r="C495" s="14" t="s">
        <v>4</v>
      </c>
      <c r="D495" s="22">
        <v>124</v>
      </c>
      <c r="E495" s="22">
        <v>124</v>
      </c>
      <c r="F495" s="22">
        <v>127</v>
      </c>
      <c r="G495" s="22">
        <v>131</v>
      </c>
      <c r="H495" s="22">
        <v>134</v>
      </c>
      <c r="I495" s="22">
        <v>135</v>
      </c>
      <c r="J495" s="22"/>
      <c r="K495" s="22"/>
      <c r="L495" s="22"/>
      <c r="M495" s="22"/>
      <c r="N495" s="22"/>
      <c r="O495" s="22"/>
      <c r="P495" s="22">
        <f t="shared" si="31"/>
        <v>129.16666666666666</v>
      </c>
      <c r="Q495" s="72"/>
    </row>
    <row r="496" spans="2:17" ht="15" x14ac:dyDescent="0.25">
      <c r="B496" s="19"/>
      <c r="C496" s="14" t="s">
        <v>7</v>
      </c>
      <c r="D496" s="22">
        <v>36</v>
      </c>
      <c r="E496" s="22">
        <v>36</v>
      </c>
      <c r="F496" s="22">
        <v>37</v>
      </c>
      <c r="G496" s="22">
        <v>41</v>
      </c>
      <c r="H496" s="22">
        <v>41</v>
      </c>
      <c r="I496" s="22">
        <v>41</v>
      </c>
      <c r="J496" s="22"/>
      <c r="K496" s="22"/>
      <c r="L496" s="22"/>
      <c r="M496" s="22"/>
      <c r="N496" s="22"/>
      <c r="O496" s="22"/>
      <c r="P496" s="22">
        <f t="shared" si="31"/>
        <v>38.666666666666664</v>
      </c>
      <c r="Q496" s="72"/>
    </row>
    <row r="497" spans="2:17" ht="15" x14ac:dyDescent="0.25">
      <c r="B497" s="19"/>
      <c r="C497" s="14" t="s">
        <v>6</v>
      </c>
      <c r="D497" s="22">
        <v>26</v>
      </c>
      <c r="E497" s="22">
        <v>26</v>
      </c>
      <c r="F497" s="22">
        <v>26</v>
      </c>
      <c r="G497" s="22">
        <v>27</v>
      </c>
      <c r="H497" s="22">
        <v>28</v>
      </c>
      <c r="I497" s="22">
        <v>28</v>
      </c>
      <c r="J497" s="22"/>
      <c r="K497" s="22"/>
      <c r="L497" s="22"/>
      <c r="M497" s="22"/>
      <c r="N497" s="22"/>
      <c r="O497" s="22"/>
      <c r="P497" s="22">
        <f t="shared" si="31"/>
        <v>26.833333333333332</v>
      </c>
      <c r="Q497" s="72"/>
    </row>
    <row r="498" spans="2:17" ht="15" x14ac:dyDescent="0.25">
      <c r="B498" s="19"/>
      <c r="C498" s="14" t="s">
        <v>16</v>
      </c>
      <c r="D498" s="22">
        <v>22</v>
      </c>
      <c r="E498" s="22">
        <v>22</v>
      </c>
      <c r="F498" s="22">
        <v>22</v>
      </c>
      <c r="G498" s="22">
        <v>22</v>
      </c>
      <c r="H498" s="22">
        <v>22</v>
      </c>
      <c r="I498" s="22">
        <v>23</v>
      </c>
      <c r="J498" s="22"/>
      <c r="K498" s="22"/>
      <c r="L498" s="22"/>
      <c r="M498" s="22"/>
      <c r="N498" s="22"/>
      <c r="O498" s="22"/>
      <c r="P498" s="22">
        <f t="shared" si="31"/>
        <v>22.166666666666668</v>
      </c>
      <c r="Q498" s="72"/>
    </row>
    <row r="499" spans="2:17" ht="15" x14ac:dyDescent="0.25">
      <c r="B499" s="19"/>
      <c r="C499" s="14" t="s">
        <v>8</v>
      </c>
      <c r="D499" s="22">
        <v>22</v>
      </c>
      <c r="E499" s="22">
        <v>22</v>
      </c>
      <c r="F499" s="22">
        <v>22</v>
      </c>
      <c r="G499" s="22">
        <v>22</v>
      </c>
      <c r="H499" s="22">
        <v>22</v>
      </c>
      <c r="I499" s="22">
        <v>22</v>
      </c>
      <c r="J499" s="22"/>
      <c r="K499" s="22"/>
      <c r="L499" s="22"/>
      <c r="M499" s="22"/>
      <c r="N499" s="22"/>
      <c r="O499" s="22"/>
      <c r="P499" s="22">
        <f t="shared" si="31"/>
        <v>22</v>
      </c>
      <c r="Q499" s="72"/>
    </row>
    <row r="500" spans="2:17" ht="15" x14ac:dyDescent="0.25">
      <c r="B500" s="19"/>
      <c r="C500" s="14" t="s">
        <v>10</v>
      </c>
      <c r="D500" s="22">
        <v>19</v>
      </c>
      <c r="E500" s="22">
        <v>19</v>
      </c>
      <c r="F500" s="22">
        <v>19</v>
      </c>
      <c r="G500" s="22">
        <v>19</v>
      </c>
      <c r="H500" s="22">
        <v>19</v>
      </c>
      <c r="I500" s="22">
        <v>19</v>
      </c>
      <c r="J500" s="22"/>
      <c r="K500" s="22"/>
      <c r="L500" s="22"/>
      <c r="M500" s="22"/>
      <c r="N500" s="22"/>
      <c r="O500" s="22"/>
      <c r="P500" s="22">
        <f t="shared" si="31"/>
        <v>19</v>
      </c>
      <c r="Q500" s="72"/>
    </row>
    <row r="501" spans="2:17" ht="15" x14ac:dyDescent="0.25">
      <c r="B501" s="19"/>
      <c r="C501" s="14" t="s">
        <v>14</v>
      </c>
      <c r="D501" s="22">
        <v>17</v>
      </c>
      <c r="E501" s="22">
        <v>17</v>
      </c>
      <c r="F501" s="22">
        <v>17</v>
      </c>
      <c r="G501" s="22">
        <v>17</v>
      </c>
      <c r="H501" s="22">
        <v>17</v>
      </c>
      <c r="I501" s="22">
        <v>17</v>
      </c>
      <c r="J501" s="22"/>
      <c r="K501" s="22"/>
      <c r="L501" s="22"/>
      <c r="M501" s="22"/>
      <c r="N501" s="22"/>
      <c r="O501" s="22"/>
      <c r="P501" s="22">
        <f t="shared" si="31"/>
        <v>17</v>
      </c>
      <c r="Q501" s="72"/>
    </row>
    <row r="502" spans="2:17" ht="15" x14ac:dyDescent="0.25">
      <c r="B502" s="19"/>
      <c r="C502" s="14" t="s">
        <v>9</v>
      </c>
      <c r="D502" s="22">
        <v>16</v>
      </c>
      <c r="E502" s="22">
        <v>16</v>
      </c>
      <c r="F502" s="22">
        <v>16</v>
      </c>
      <c r="G502" s="22">
        <v>16</v>
      </c>
      <c r="H502" s="22">
        <v>16</v>
      </c>
      <c r="I502" s="22">
        <v>16</v>
      </c>
      <c r="J502" s="22"/>
      <c r="K502" s="22"/>
      <c r="L502" s="22"/>
      <c r="M502" s="22"/>
      <c r="N502" s="22"/>
      <c r="O502" s="22"/>
      <c r="P502" s="22">
        <f t="shared" si="31"/>
        <v>16</v>
      </c>
      <c r="Q502" s="72"/>
    </row>
    <row r="503" spans="2:17" ht="15" x14ac:dyDescent="0.25">
      <c r="B503" s="19"/>
      <c r="C503" s="14" t="s">
        <v>11</v>
      </c>
      <c r="D503" s="22">
        <v>11</v>
      </c>
      <c r="E503" s="22">
        <v>11</v>
      </c>
      <c r="F503" s="22">
        <v>11</v>
      </c>
      <c r="G503" s="22">
        <v>13</v>
      </c>
      <c r="H503" s="22">
        <v>15</v>
      </c>
      <c r="I503" s="22">
        <v>15</v>
      </c>
      <c r="J503" s="22"/>
      <c r="K503" s="22"/>
      <c r="L503" s="22"/>
      <c r="M503" s="22"/>
      <c r="N503" s="22"/>
      <c r="O503" s="22"/>
      <c r="P503" s="22">
        <f t="shared" si="31"/>
        <v>12.666666666666666</v>
      </c>
      <c r="Q503" s="72"/>
    </row>
    <row r="504" spans="2:17" ht="15" x14ac:dyDescent="0.25">
      <c r="B504" s="19"/>
      <c r="C504" s="14" t="s">
        <v>13</v>
      </c>
      <c r="D504" s="22">
        <v>12</v>
      </c>
      <c r="E504" s="22">
        <v>12</v>
      </c>
      <c r="F504" s="22">
        <v>12</v>
      </c>
      <c r="G504" s="22">
        <v>12</v>
      </c>
      <c r="H504" s="22">
        <v>12</v>
      </c>
      <c r="I504" s="22">
        <v>12</v>
      </c>
      <c r="J504" s="22"/>
      <c r="K504" s="22"/>
      <c r="L504" s="22"/>
      <c r="M504" s="22"/>
      <c r="N504" s="22"/>
      <c r="O504" s="22"/>
      <c r="P504" s="22">
        <f t="shared" si="31"/>
        <v>12</v>
      </c>
      <c r="Q504" s="72"/>
    </row>
    <row r="505" spans="2:17" ht="15" x14ac:dyDescent="0.25">
      <c r="B505" s="19"/>
      <c r="C505" s="14" t="s">
        <v>18</v>
      </c>
      <c r="D505" s="22">
        <v>9</v>
      </c>
      <c r="E505" s="22">
        <v>9</v>
      </c>
      <c r="F505" s="22">
        <v>9</v>
      </c>
      <c r="G505" s="22">
        <v>9</v>
      </c>
      <c r="H505" s="22">
        <v>9</v>
      </c>
      <c r="I505" s="22">
        <v>9</v>
      </c>
      <c r="J505" s="22"/>
      <c r="K505" s="22"/>
      <c r="L505" s="22"/>
      <c r="M505" s="22"/>
      <c r="N505" s="22"/>
      <c r="O505" s="22"/>
      <c r="P505" s="22">
        <f t="shared" si="31"/>
        <v>9</v>
      </c>
      <c r="Q505" s="72"/>
    </row>
    <row r="506" spans="2:17" ht="15" x14ac:dyDescent="0.25">
      <c r="B506" s="19"/>
      <c r="C506" s="14" t="s">
        <v>15</v>
      </c>
      <c r="D506" s="22">
        <v>7</v>
      </c>
      <c r="E506" s="22">
        <v>7</v>
      </c>
      <c r="F506" s="22">
        <v>7</v>
      </c>
      <c r="G506" s="22">
        <v>7</v>
      </c>
      <c r="H506" s="22">
        <v>7</v>
      </c>
      <c r="I506" s="22">
        <v>7</v>
      </c>
      <c r="J506" s="22"/>
      <c r="K506" s="22"/>
      <c r="L506" s="22"/>
      <c r="M506" s="22"/>
      <c r="N506" s="22"/>
      <c r="O506" s="22"/>
      <c r="P506" s="22">
        <f t="shared" si="31"/>
        <v>7</v>
      </c>
      <c r="Q506" s="72"/>
    </row>
    <row r="507" spans="2:17" ht="15" x14ac:dyDescent="0.25">
      <c r="B507" s="19"/>
      <c r="C507" s="14" t="s">
        <v>19</v>
      </c>
      <c r="D507" s="22">
        <v>6</v>
      </c>
      <c r="E507" s="22">
        <v>6</v>
      </c>
      <c r="F507" s="22">
        <v>6</v>
      </c>
      <c r="G507" s="22">
        <v>6</v>
      </c>
      <c r="H507" s="22">
        <v>6</v>
      </c>
      <c r="I507" s="22">
        <v>6</v>
      </c>
      <c r="J507" s="22"/>
      <c r="K507" s="22"/>
      <c r="L507" s="22"/>
      <c r="M507" s="22"/>
      <c r="N507" s="22"/>
      <c r="O507" s="22"/>
      <c r="P507" s="22">
        <f t="shared" si="31"/>
        <v>6</v>
      </c>
      <c r="Q507" s="72"/>
    </row>
    <row r="508" spans="2:17" ht="15" x14ac:dyDescent="0.25">
      <c r="B508" s="19"/>
      <c r="C508" s="14" t="s">
        <v>12</v>
      </c>
      <c r="D508" s="22">
        <v>6</v>
      </c>
      <c r="E508" s="22">
        <v>6</v>
      </c>
      <c r="F508" s="22">
        <v>6</v>
      </c>
      <c r="G508" s="22">
        <v>6</v>
      </c>
      <c r="H508" s="22">
        <v>6</v>
      </c>
      <c r="I508" s="22">
        <v>6</v>
      </c>
      <c r="J508" s="22"/>
      <c r="K508" s="22"/>
      <c r="L508" s="22"/>
      <c r="M508" s="22"/>
      <c r="N508" s="22"/>
      <c r="O508" s="22"/>
      <c r="P508" s="22">
        <f t="shared" si="31"/>
        <v>6</v>
      </c>
      <c r="Q508" s="72"/>
    </row>
    <row r="509" spans="2:17" ht="15" x14ac:dyDescent="0.25">
      <c r="B509" s="19"/>
      <c r="C509" s="14" t="s">
        <v>17</v>
      </c>
      <c r="D509" s="22">
        <v>4</v>
      </c>
      <c r="E509" s="22">
        <v>4</v>
      </c>
      <c r="F509" s="22">
        <v>4</v>
      </c>
      <c r="G509" s="22">
        <v>5</v>
      </c>
      <c r="H509" s="22">
        <v>5</v>
      </c>
      <c r="I509" s="22">
        <v>5</v>
      </c>
      <c r="J509" s="22"/>
      <c r="K509" s="22"/>
      <c r="L509" s="22"/>
      <c r="M509" s="22"/>
      <c r="N509" s="22"/>
      <c r="O509" s="22"/>
      <c r="P509" s="22">
        <f t="shared" si="31"/>
        <v>4.5</v>
      </c>
      <c r="Q509" s="72"/>
    </row>
    <row r="510" spans="2:17" ht="15" x14ac:dyDescent="0.25">
      <c r="B510" s="19"/>
      <c r="C510" s="14" t="s">
        <v>20</v>
      </c>
      <c r="D510" s="22">
        <v>2</v>
      </c>
      <c r="E510" s="22">
        <v>2</v>
      </c>
      <c r="F510" s="22">
        <v>2</v>
      </c>
      <c r="G510" s="22">
        <v>2</v>
      </c>
      <c r="H510" s="22">
        <v>2</v>
      </c>
      <c r="I510" s="22">
        <v>2</v>
      </c>
      <c r="J510" s="22"/>
      <c r="K510" s="22"/>
      <c r="L510" s="22"/>
      <c r="M510" s="22"/>
      <c r="N510" s="22"/>
      <c r="O510" s="22"/>
      <c r="P510" s="22">
        <f t="shared" si="31"/>
        <v>2</v>
      </c>
      <c r="Q510" s="72"/>
    </row>
    <row r="511" spans="2:17" ht="15" x14ac:dyDescent="0.25">
      <c r="B511" s="19"/>
      <c r="C511" s="14" t="s">
        <v>23</v>
      </c>
      <c r="D511" s="22">
        <v>2</v>
      </c>
      <c r="E511" s="22">
        <v>2</v>
      </c>
      <c r="F511" s="22">
        <v>2</v>
      </c>
      <c r="G511" s="22">
        <v>2</v>
      </c>
      <c r="H511" s="22">
        <v>2</v>
      </c>
      <c r="I511" s="22">
        <v>2</v>
      </c>
      <c r="J511" s="22"/>
      <c r="K511" s="22"/>
      <c r="L511" s="22"/>
      <c r="M511" s="22"/>
      <c r="N511" s="22"/>
      <c r="O511" s="22"/>
      <c r="P511" s="22">
        <f t="shared" ref="P511:P574" si="32">AVERAGE(D511:O511)</f>
        <v>2</v>
      </c>
      <c r="Q511" s="72"/>
    </row>
    <row r="512" spans="2:17" ht="15" x14ac:dyDescent="0.25">
      <c r="B512" s="19"/>
      <c r="C512" s="14" t="s">
        <v>22</v>
      </c>
      <c r="D512" s="22">
        <v>1</v>
      </c>
      <c r="E512" s="22">
        <v>1</v>
      </c>
      <c r="F512" s="22">
        <v>1</v>
      </c>
      <c r="G512" s="22">
        <v>1</v>
      </c>
      <c r="H512" s="22">
        <v>1</v>
      </c>
      <c r="I512" s="22">
        <v>1</v>
      </c>
      <c r="J512" s="22"/>
      <c r="K512" s="22"/>
      <c r="L512" s="22"/>
      <c r="M512" s="22"/>
      <c r="N512" s="22"/>
      <c r="O512" s="22"/>
      <c r="P512" s="22">
        <f t="shared" si="32"/>
        <v>1</v>
      </c>
      <c r="Q512" s="72"/>
    </row>
    <row r="513" spans="2:17" ht="15" x14ac:dyDescent="0.25">
      <c r="B513" s="19"/>
      <c r="C513" s="14" t="s">
        <v>68</v>
      </c>
      <c r="D513" s="22">
        <v>1</v>
      </c>
      <c r="E513" s="22">
        <v>1</v>
      </c>
      <c r="F513" s="22">
        <v>1</v>
      </c>
      <c r="G513" s="22">
        <v>1</v>
      </c>
      <c r="H513" s="22">
        <v>1</v>
      </c>
      <c r="I513" s="22">
        <v>1</v>
      </c>
      <c r="J513" s="22"/>
      <c r="K513" s="22"/>
      <c r="L513" s="22"/>
      <c r="M513" s="22"/>
      <c r="N513" s="22"/>
      <c r="O513" s="22"/>
      <c r="P513" s="22">
        <f t="shared" si="32"/>
        <v>1</v>
      </c>
      <c r="Q513" s="72"/>
    </row>
    <row r="514" spans="2:17" ht="15" x14ac:dyDescent="0.25">
      <c r="B514" s="19"/>
      <c r="C514" s="14" t="s">
        <v>26</v>
      </c>
      <c r="D514" s="22">
        <v>1</v>
      </c>
      <c r="E514" s="22">
        <v>1</v>
      </c>
      <c r="F514" s="22">
        <v>1</v>
      </c>
      <c r="G514" s="22">
        <v>1</v>
      </c>
      <c r="H514" s="22">
        <v>1</v>
      </c>
      <c r="I514" s="22">
        <v>1</v>
      </c>
      <c r="J514" s="22"/>
      <c r="K514" s="22"/>
      <c r="L514" s="22"/>
      <c r="M514" s="22"/>
      <c r="N514" s="22"/>
      <c r="O514" s="22"/>
      <c r="P514" s="22">
        <f t="shared" si="32"/>
        <v>1</v>
      </c>
      <c r="Q514" s="72"/>
    </row>
    <row r="515" spans="2:17" ht="15" x14ac:dyDescent="0.25">
      <c r="B515" s="19"/>
      <c r="C515" s="14" t="s">
        <v>25</v>
      </c>
      <c r="D515" s="22">
        <v>1</v>
      </c>
      <c r="E515" s="22">
        <v>1</v>
      </c>
      <c r="F515" s="22">
        <v>1</v>
      </c>
      <c r="G515" s="22">
        <v>1</v>
      </c>
      <c r="H515" s="22">
        <v>1</v>
      </c>
      <c r="I515" s="22">
        <v>1</v>
      </c>
      <c r="J515" s="22"/>
      <c r="K515" s="22"/>
      <c r="L515" s="22"/>
      <c r="M515" s="22"/>
      <c r="N515" s="22"/>
      <c r="O515" s="22"/>
      <c r="P515" s="22">
        <f t="shared" si="32"/>
        <v>1</v>
      </c>
      <c r="Q515" s="72"/>
    </row>
    <row r="516" spans="2:17" ht="15" x14ac:dyDescent="0.25">
      <c r="B516" s="19"/>
      <c r="C516" s="14" t="s">
        <v>24</v>
      </c>
      <c r="D516" s="22">
        <v>1</v>
      </c>
      <c r="E516" s="22">
        <v>1</v>
      </c>
      <c r="F516" s="22">
        <v>1</v>
      </c>
      <c r="G516" s="22">
        <v>1</v>
      </c>
      <c r="H516" s="22">
        <v>1</v>
      </c>
      <c r="I516" s="22">
        <v>1</v>
      </c>
      <c r="J516" s="22"/>
      <c r="K516" s="22"/>
      <c r="L516" s="22"/>
      <c r="M516" s="22"/>
      <c r="N516" s="22"/>
      <c r="O516" s="22"/>
      <c r="P516" s="22">
        <f t="shared" si="32"/>
        <v>1</v>
      </c>
      <c r="Q516" s="72"/>
    </row>
    <row r="517" spans="2:17" ht="15" x14ac:dyDescent="0.25">
      <c r="B517" s="86"/>
      <c r="C517" s="14" t="s">
        <v>21</v>
      </c>
      <c r="D517" s="22">
        <v>1</v>
      </c>
      <c r="E517" s="22">
        <v>1</v>
      </c>
      <c r="F517" s="22">
        <v>1</v>
      </c>
      <c r="G517" s="22">
        <v>1</v>
      </c>
      <c r="H517" s="22">
        <v>1</v>
      </c>
      <c r="I517" s="22">
        <v>1</v>
      </c>
      <c r="J517" s="22"/>
      <c r="K517" s="22"/>
      <c r="L517" s="22"/>
      <c r="M517" s="22"/>
      <c r="N517" s="22"/>
      <c r="O517" s="22"/>
      <c r="P517" s="22">
        <f t="shared" si="32"/>
        <v>1</v>
      </c>
      <c r="Q517" s="72"/>
    </row>
    <row r="518" spans="2:17" ht="15" x14ac:dyDescent="0.25">
      <c r="B518" s="87" t="s">
        <v>75</v>
      </c>
      <c r="C518" s="87"/>
      <c r="D518" s="88">
        <v>586</v>
      </c>
      <c r="E518" s="88">
        <v>587</v>
      </c>
      <c r="F518" s="88">
        <v>592</v>
      </c>
      <c r="G518" s="88">
        <v>607</v>
      </c>
      <c r="H518" s="88">
        <v>614</v>
      </c>
      <c r="I518" s="88">
        <v>620</v>
      </c>
      <c r="J518" s="88"/>
      <c r="K518" s="88"/>
      <c r="L518" s="88"/>
      <c r="M518" s="88"/>
      <c r="N518" s="88"/>
      <c r="O518" s="88"/>
      <c r="P518" s="88">
        <f t="shared" si="32"/>
        <v>601</v>
      </c>
      <c r="Q518" s="72"/>
    </row>
    <row r="519" spans="2:17" ht="15" x14ac:dyDescent="0.25">
      <c r="B519" s="19" t="s">
        <v>43</v>
      </c>
      <c r="C519" s="14" t="s">
        <v>4</v>
      </c>
      <c r="D519" s="22">
        <v>179</v>
      </c>
      <c r="E519" s="22">
        <v>178</v>
      </c>
      <c r="F519" s="22">
        <v>176</v>
      </c>
      <c r="G519" s="22">
        <v>178</v>
      </c>
      <c r="H519" s="22">
        <v>177</v>
      </c>
      <c r="I519" s="22">
        <v>179</v>
      </c>
      <c r="J519" s="22"/>
      <c r="K519" s="22"/>
      <c r="L519" s="22"/>
      <c r="M519" s="22"/>
      <c r="N519" s="22"/>
      <c r="O519" s="22"/>
      <c r="P519" s="22">
        <f t="shared" si="32"/>
        <v>177.83333333333334</v>
      </c>
      <c r="Q519" s="72"/>
    </row>
    <row r="520" spans="2:17" ht="15" x14ac:dyDescent="0.25">
      <c r="B520" s="19"/>
      <c r="C520" s="14" t="s">
        <v>5</v>
      </c>
      <c r="D520" s="22">
        <v>86</v>
      </c>
      <c r="E520" s="22">
        <v>86</v>
      </c>
      <c r="F520" s="22">
        <v>87</v>
      </c>
      <c r="G520" s="22">
        <v>91</v>
      </c>
      <c r="H520" s="22">
        <v>89</v>
      </c>
      <c r="I520" s="22">
        <v>88</v>
      </c>
      <c r="J520" s="22"/>
      <c r="K520" s="22"/>
      <c r="L520" s="22"/>
      <c r="M520" s="22"/>
      <c r="N520" s="22"/>
      <c r="O520" s="22"/>
      <c r="P520" s="22">
        <f t="shared" si="32"/>
        <v>87.833333333333329</v>
      </c>
      <c r="Q520" s="72"/>
    </row>
    <row r="521" spans="2:17" ht="15" x14ac:dyDescent="0.25">
      <c r="B521" s="19"/>
      <c r="C521" s="14" t="s">
        <v>7</v>
      </c>
      <c r="D521" s="22">
        <v>19</v>
      </c>
      <c r="E521" s="22">
        <v>19</v>
      </c>
      <c r="F521" s="22">
        <v>19</v>
      </c>
      <c r="G521" s="22">
        <v>20</v>
      </c>
      <c r="H521" s="22">
        <v>20</v>
      </c>
      <c r="I521" s="22">
        <v>20</v>
      </c>
      <c r="J521" s="22"/>
      <c r="K521" s="22"/>
      <c r="L521" s="22"/>
      <c r="M521" s="22"/>
      <c r="N521" s="22"/>
      <c r="O521" s="22"/>
      <c r="P521" s="22">
        <f t="shared" si="32"/>
        <v>19.5</v>
      </c>
      <c r="Q521" s="72"/>
    </row>
    <row r="522" spans="2:17" ht="15" x14ac:dyDescent="0.25">
      <c r="B522" s="19"/>
      <c r="C522" s="14" t="s">
        <v>21</v>
      </c>
      <c r="D522" s="22">
        <v>16</v>
      </c>
      <c r="E522" s="22">
        <v>16</v>
      </c>
      <c r="F522" s="22">
        <v>16</v>
      </c>
      <c r="G522" s="22">
        <v>16</v>
      </c>
      <c r="H522" s="22">
        <v>16</v>
      </c>
      <c r="I522" s="22">
        <v>16</v>
      </c>
      <c r="J522" s="22"/>
      <c r="K522" s="22"/>
      <c r="L522" s="22"/>
      <c r="M522" s="22"/>
      <c r="N522" s="22"/>
      <c r="O522" s="22"/>
      <c r="P522" s="22">
        <f t="shared" si="32"/>
        <v>16</v>
      </c>
      <c r="Q522" s="72"/>
    </row>
    <row r="523" spans="2:17" ht="15" x14ac:dyDescent="0.25">
      <c r="B523" s="19"/>
      <c r="C523" s="14" t="s">
        <v>68</v>
      </c>
      <c r="D523" s="22">
        <v>15</v>
      </c>
      <c r="E523" s="22">
        <v>15</v>
      </c>
      <c r="F523" s="22">
        <v>15</v>
      </c>
      <c r="G523" s="22">
        <v>15</v>
      </c>
      <c r="H523" s="22">
        <v>15</v>
      </c>
      <c r="I523" s="22">
        <v>15</v>
      </c>
      <c r="J523" s="22"/>
      <c r="K523" s="22"/>
      <c r="L523" s="22"/>
      <c r="M523" s="22"/>
      <c r="N523" s="22"/>
      <c r="O523" s="22"/>
      <c r="P523" s="22">
        <f t="shared" si="32"/>
        <v>15</v>
      </c>
      <c r="Q523" s="72"/>
    </row>
    <row r="524" spans="2:17" ht="15" x14ac:dyDescent="0.25">
      <c r="B524" s="19"/>
      <c r="C524" s="14" t="s">
        <v>13</v>
      </c>
      <c r="D524" s="22">
        <v>13</v>
      </c>
      <c r="E524" s="22">
        <v>13</v>
      </c>
      <c r="F524" s="22">
        <v>13</v>
      </c>
      <c r="G524" s="22">
        <v>13</v>
      </c>
      <c r="H524" s="22">
        <v>13</v>
      </c>
      <c r="I524" s="22">
        <v>13</v>
      </c>
      <c r="J524" s="22"/>
      <c r="K524" s="22"/>
      <c r="L524" s="22"/>
      <c r="M524" s="22"/>
      <c r="N524" s="22"/>
      <c r="O524" s="22"/>
      <c r="P524" s="22">
        <f t="shared" si="32"/>
        <v>13</v>
      </c>
      <c r="Q524" s="72"/>
    </row>
    <row r="525" spans="2:17" ht="15" x14ac:dyDescent="0.25">
      <c r="B525" s="19"/>
      <c r="C525" s="14" t="s">
        <v>10</v>
      </c>
      <c r="D525" s="22">
        <v>13</v>
      </c>
      <c r="E525" s="22">
        <v>12</v>
      </c>
      <c r="F525" s="22">
        <v>12</v>
      </c>
      <c r="G525" s="22">
        <v>12</v>
      </c>
      <c r="H525" s="22">
        <v>12</v>
      </c>
      <c r="I525" s="22">
        <v>12</v>
      </c>
      <c r="J525" s="22"/>
      <c r="K525" s="22"/>
      <c r="L525" s="22"/>
      <c r="M525" s="22"/>
      <c r="N525" s="22"/>
      <c r="O525" s="22"/>
      <c r="P525" s="22">
        <f t="shared" si="32"/>
        <v>12.166666666666666</v>
      </c>
      <c r="Q525" s="72"/>
    </row>
    <row r="526" spans="2:17" ht="15" x14ac:dyDescent="0.25">
      <c r="B526" s="19"/>
      <c r="C526" s="14" t="s">
        <v>11</v>
      </c>
      <c r="D526" s="22">
        <v>11</v>
      </c>
      <c r="E526" s="22">
        <v>11</v>
      </c>
      <c r="F526" s="22">
        <v>11</v>
      </c>
      <c r="G526" s="22">
        <v>12</v>
      </c>
      <c r="H526" s="22">
        <v>11</v>
      </c>
      <c r="I526" s="22">
        <v>11</v>
      </c>
      <c r="J526" s="22"/>
      <c r="K526" s="22"/>
      <c r="L526" s="22"/>
      <c r="M526" s="22"/>
      <c r="N526" s="22"/>
      <c r="O526" s="22"/>
      <c r="P526" s="22">
        <f t="shared" si="32"/>
        <v>11.166666666666666</v>
      </c>
      <c r="Q526" s="72"/>
    </row>
    <row r="527" spans="2:17" ht="15" x14ac:dyDescent="0.25">
      <c r="B527" s="19"/>
      <c r="C527" s="14" t="s">
        <v>6</v>
      </c>
      <c r="D527" s="22">
        <v>10</v>
      </c>
      <c r="E527" s="22">
        <v>10</v>
      </c>
      <c r="F527" s="22">
        <v>10</v>
      </c>
      <c r="G527" s="22">
        <v>10</v>
      </c>
      <c r="H527" s="22">
        <v>10</v>
      </c>
      <c r="I527" s="22">
        <v>10</v>
      </c>
      <c r="J527" s="22"/>
      <c r="K527" s="22"/>
      <c r="L527" s="22"/>
      <c r="M527" s="22"/>
      <c r="N527" s="22"/>
      <c r="O527" s="22"/>
      <c r="P527" s="22">
        <f t="shared" si="32"/>
        <v>10</v>
      </c>
      <c r="Q527" s="72"/>
    </row>
    <row r="528" spans="2:17" ht="15" x14ac:dyDescent="0.25">
      <c r="B528" s="19"/>
      <c r="C528" s="14" t="s">
        <v>17</v>
      </c>
      <c r="D528" s="22">
        <v>8</v>
      </c>
      <c r="E528" s="22">
        <v>8</v>
      </c>
      <c r="F528" s="22">
        <v>8</v>
      </c>
      <c r="G528" s="22">
        <v>8</v>
      </c>
      <c r="H528" s="22">
        <v>8</v>
      </c>
      <c r="I528" s="22">
        <v>7</v>
      </c>
      <c r="J528" s="22"/>
      <c r="K528" s="22"/>
      <c r="L528" s="22"/>
      <c r="M528" s="22"/>
      <c r="N528" s="22"/>
      <c r="O528" s="22"/>
      <c r="P528" s="22">
        <f t="shared" si="32"/>
        <v>7.833333333333333</v>
      </c>
      <c r="Q528" s="72"/>
    </row>
    <row r="529" spans="2:17" ht="15" x14ac:dyDescent="0.25">
      <c r="B529" s="19"/>
      <c r="C529" s="14" t="s">
        <v>14</v>
      </c>
      <c r="D529" s="22">
        <v>7</v>
      </c>
      <c r="E529" s="22">
        <v>7</v>
      </c>
      <c r="F529" s="22">
        <v>7</v>
      </c>
      <c r="G529" s="22">
        <v>7</v>
      </c>
      <c r="H529" s="22">
        <v>7</v>
      </c>
      <c r="I529" s="22">
        <v>7</v>
      </c>
      <c r="J529" s="22"/>
      <c r="K529" s="22"/>
      <c r="L529" s="22"/>
      <c r="M529" s="22"/>
      <c r="N529" s="22"/>
      <c r="O529" s="22"/>
      <c r="P529" s="22">
        <f t="shared" si="32"/>
        <v>7</v>
      </c>
      <c r="Q529" s="72"/>
    </row>
    <row r="530" spans="2:17" ht="15" x14ac:dyDescent="0.25">
      <c r="B530" s="19"/>
      <c r="C530" s="14" t="s">
        <v>8</v>
      </c>
      <c r="D530" s="22">
        <v>6</v>
      </c>
      <c r="E530" s="22">
        <v>6</v>
      </c>
      <c r="F530" s="22">
        <v>6</v>
      </c>
      <c r="G530" s="22">
        <v>6</v>
      </c>
      <c r="H530" s="22">
        <v>6</v>
      </c>
      <c r="I530" s="22">
        <v>6</v>
      </c>
      <c r="J530" s="22"/>
      <c r="K530" s="22"/>
      <c r="L530" s="22"/>
      <c r="M530" s="22"/>
      <c r="N530" s="22"/>
      <c r="O530" s="22"/>
      <c r="P530" s="22">
        <f t="shared" si="32"/>
        <v>6</v>
      </c>
      <c r="Q530" s="72"/>
    </row>
    <row r="531" spans="2:17" ht="15" x14ac:dyDescent="0.25">
      <c r="B531" s="19"/>
      <c r="C531" s="14" t="s">
        <v>15</v>
      </c>
      <c r="D531" s="22">
        <v>4</v>
      </c>
      <c r="E531" s="22">
        <v>4</v>
      </c>
      <c r="F531" s="22">
        <v>4</v>
      </c>
      <c r="G531" s="22">
        <v>4</v>
      </c>
      <c r="H531" s="22">
        <v>4</v>
      </c>
      <c r="I531" s="22">
        <v>4</v>
      </c>
      <c r="J531" s="22"/>
      <c r="K531" s="22"/>
      <c r="L531" s="22"/>
      <c r="M531" s="22"/>
      <c r="N531" s="22"/>
      <c r="O531" s="22"/>
      <c r="P531" s="22">
        <f t="shared" si="32"/>
        <v>4</v>
      </c>
      <c r="Q531" s="72"/>
    </row>
    <row r="532" spans="2:17" ht="15" x14ac:dyDescent="0.25">
      <c r="B532" s="19"/>
      <c r="C532" s="14" t="s">
        <v>20</v>
      </c>
      <c r="D532" s="22">
        <v>2</v>
      </c>
      <c r="E532" s="22">
        <v>2</v>
      </c>
      <c r="F532" s="22">
        <v>2</v>
      </c>
      <c r="G532" s="22">
        <v>2</v>
      </c>
      <c r="H532" s="22">
        <v>2</v>
      </c>
      <c r="I532" s="22">
        <v>2</v>
      </c>
      <c r="J532" s="22"/>
      <c r="K532" s="22"/>
      <c r="L532" s="22"/>
      <c r="M532" s="22"/>
      <c r="N532" s="22"/>
      <c r="O532" s="22"/>
      <c r="P532" s="22">
        <f t="shared" si="32"/>
        <v>2</v>
      </c>
      <c r="Q532" s="72"/>
    </row>
    <row r="533" spans="2:17" ht="15" x14ac:dyDescent="0.25">
      <c r="B533" s="19"/>
      <c r="C533" s="14" t="s">
        <v>12</v>
      </c>
      <c r="D533" s="22">
        <v>2</v>
      </c>
      <c r="E533" s="22">
        <v>2</v>
      </c>
      <c r="F533" s="22">
        <v>2</v>
      </c>
      <c r="G533" s="22">
        <v>2</v>
      </c>
      <c r="H533" s="22">
        <v>2</v>
      </c>
      <c r="I533" s="22">
        <v>2</v>
      </c>
      <c r="J533" s="22"/>
      <c r="K533" s="22"/>
      <c r="L533" s="22"/>
      <c r="M533" s="22"/>
      <c r="N533" s="22"/>
      <c r="O533" s="22"/>
      <c r="P533" s="22">
        <f t="shared" si="32"/>
        <v>2</v>
      </c>
      <c r="Q533" s="72"/>
    </row>
    <row r="534" spans="2:17" ht="15" x14ac:dyDescent="0.25">
      <c r="B534" s="19"/>
      <c r="C534" s="14" t="s">
        <v>9</v>
      </c>
      <c r="D534" s="22">
        <v>2</v>
      </c>
      <c r="E534" s="22">
        <v>2</v>
      </c>
      <c r="F534" s="22">
        <v>2</v>
      </c>
      <c r="G534" s="22">
        <v>2</v>
      </c>
      <c r="H534" s="22">
        <v>2</v>
      </c>
      <c r="I534" s="22">
        <v>2</v>
      </c>
      <c r="J534" s="22"/>
      <c r="K534" s="22"/>
      <c r="L534" s="22"/>
      <c r="M534" s="22"/>
      <c r="N534" s="22"/>
      <c r="O534" s="22"/>
      <c r="P534" s="22">
        <f t="shared" si="32"/>
        <v>2</v>
      </c>
      <c r="Q534" s="72"/>
    </row>
    <row r="535" spans="2:17" ht="15" x14ac:dyDescent="0.25">
      <c r="B535" s="86"/>
      <c r="C535" s="14" t="s">
        <v>19</v>
      </c>
      <c r="D535" s="22">
        <v>1</v>
      </c>
      <c r="E535" s="22">
        <v>1</v>
      </c>
      <c r="F535" s="22">
        <v>1</v>
      </c>
      <c r="G535" s="22">
        <v>1</v>
      </c>
      <c r="H535" s="22">
        <v>1</v>
      </c>
      <c r="I535" s="22">
        <v>1</v>
      </c>
      <c r="J535" s="22"/>
      <c r="K535" s="22"/>
      <c r="L535" s="22"/>
      <c r="M535" s="22"/>
      <c r="N535" s="22"/>
      <c r="O535" s="22"/>
      <c r="P535" s="22">
        <f t="shared" si="32"/>
        <v>1</v>
      </c>
      <c r="Q535" s="72"/>
    </row>
    <row r="536" spans="2:17" ht="15" x14ac:dyDescent="0.25">
      <c r="B536" s="87" t="s">
        <v>76</v>
      </c>
      <c r="C536" s="87"/>
      <c r="D536" s="88">
        <v>394</v>
      </c>
      <c r="E536" s="88">
        <v>392</v>
      </c>
      <c r="F536" s="88">
        <v>391</v>
      </c>
      <c r="G536" s="88">
        <v>399</v>
      </c>
      <c r="H536" s="88">
        <v>395</v>
      </c>
      <c r="I536" s="88">
        <v>395</v>
      </c>
      <c r="J536" s="88"/>
      <c r="K536" s="88"/>
      <c r="L536" s="88"/>
      <c r="M536" s="88"/>
      <c r="N536" s="88"/>
      <c r="O536" s="88"/>
      <c r="P536" s="88">
        <f t="shared" si="32"/>
        <v>394.33333333333331</v>
      </c>
      <c r="Q536" s="72"/>
    </row>
    <row r="537" spans="2:17" ht="15" x14ac:dyDescent="0.25">
      <c r="B537" s="19" t="s">
        <v>70</v>
      </c>
      <c r="C537" s="14" t="s">
        <v>4</v>
      </c>
      <c r="D537" s="22">
        <v>152</v>
      </c>
      <c r="E537" s="22">
        <v>150</v>
      </c>
      <c r="F537" s="22">
        <v>153</v>
      </c>
      <c r="G537" s="22">
        <v>156</v>
      </c>
      <c r="H537" s="22">
        <v>158</v>
      </c>
      <c r="I537" s="22">
        <v>159</v>
      </c>
      <c r="J537" s="22"/>
      <c r="K537" s="22"/>
      <c r="L537" s="22"/>
      <c r="M537" s="22"/>
      <c r="N537" s="22"/>
      <c r="O537" s="22"/>
      <c r="P537" s="22">
        <f t="shared" si="32"/>
        <v>154.66666666666666</v>
      </c>
      <c r="Q537" s="72"/>
    </row>
    <row r="538" spans="2:17" ht="15" x14ac:dyDescent="0.25">
      <c r="B538" s="19"/>
      <c r="C538" s="14" t="s">
        <v>5</v>
      </c>
      <c r="D538" s="22">
        <v>71</v>
      </c>
      <c r="E538" s="22">
        <v>72</v>
      </c>
      <c r="F538" s="22">
        <v>73</v>
      </c>
      <c r="G538" s="22">
        <v>73</v>
      </c>
      <c r="H538" s="22">
        <v>73</v>
      </c>
      <c r="I538" s="22">
        <v>73</v>
      </c>
      <c r="J538" s="22"/>
      <c r="K538" s="22"/>
      <c r="L538" s="22"/>
      <c r="M538" s="22"/>
      <c r="N538" s="22"/>
      <c r="O538" s="22"/>
      <c r="P538" s="22">
        <f t="shared" si="32"/>
        <v>72.5</v>
      </c>
      <c r="Q538" s="72"/>
    </row>
    <row r="539" spans="2:17" ht="15" x14ac:dyDescent="0.25">
      <c r="B539" s="19"/>
      <c r="C539" s="14" t="s">
        <v>8</v>
      </c>
      <c r="D539" s="22">
        <v>15</v>
      </c>
      <c r="E539" s="22">
        <v>15</v>
      </c>
      <c r="F539" s="22">
        <v>15</v>
      </c>
      <c r="G539" s="22">
        <v>15</v>
      </c>
      <c r="H539" s="22">
        <v>15</v>
      </c>
      <c r="I539" s="22">
        <v>15</v>
      </c>
      <c r="J539" s="22"/>
      <c r="K539" s="22"/>
      <c r="L539" s="22"/>
      <c r="M539" s="22"/>
      <c r="N539" s="22"/>
      <c r="O539" s="22"/>
      <c r="P539" s="22">
        <f t="shared" si="32"/>
        <v>15</v>
      </c>
      <c r="Q539" s="72"/>
    </row>
    <row r="540" spans="2:17" ht="15" x14ac:dyDescent="0.25">
      <c r="B540" s="19"/>
      <c r="C540" s="14" t="s">
        <v>6</v>
      </c>
      <c r="D540" s="22">
        <v>13</v>
      </c>
      <c r="E540" s="22">
        <v>13</v>
      </c>
      <c r="F540" s="22">
        <v>13</v>
      </c>
      <c r="G540" s="22">
        <v>13</v>
      </c>
      <c r="H540" s="22">
        <v>13</v>
      </c>
      <c r="I540" s="22">
        <v>13</v>
      </c>
      <c r="J540" s="22"/>
      <c r="K540" s="22"/>
      <c r="L540" s="22"/>
      <c r="M540" s="22"/>
      <c r="N540" s="22"/>
      <c r="O540" s="22"/>
      <c r="P540" s="22">
        <f t="shared" si="32"/>
        <v>13</v>
      </c>
      <c r="Q540" s="72"/>
    </row>
    <row r="541" spans="2:17" ht="15" x14ac:dyDescent="0.25">
      <c r="B541" s="19"/>
      <c r="C541" s="14" t="s">
        <v>7</v>
      </c>
      <c r="D541" s="22">
        <v>8</v>
      </c>
      <c r="E541" s="22">
        <v>8</v>
      </c>
      <c r="F541" s="22">
        <v>8</v>
      </c>
      <c r="G541" s="22">
        <v>10</v>
      </c>
      <c r="H541" s="22">
        <v>10</v>
      </c>
      <c r="I541" s="22">
        <v>10</v>
      </c>
      <c r="J541" s="22"/>
      <c r="K541" s="22"/>
      <c r="L541" s="22"/>
      <c r="M541" s="22"/>
      <c r="N541" s="22"/>
      <c r="O541" s="22"/>
      <c r="P541" s="22">
        <f t="shared" si="32"/>
        <v>9</v>
      </c>
      <c r="Q541" s="72"/>
    </row>
    <row r="542" spans="2:17" ht="15" x14ac:dyDescent="0.25">
      <c r="B542" s="19"/>
      <c r="C542" s="14" t="s">
        <v>10</v>
      </c>
      <c r="D542" s="22">
        <v>8</v>
      </c>
      <c r="E542" s="22">
        <v>8</v>
      </c>
      <c r="F542" s="22">
        <v>7</v>
      </c>
      <c r="G542" s="22">
        <v>7</v>
      </c>
      <c r="H542" s="22">
        <v>7</v>
      </c>
      <c r="I542" s="22">
        <v>8</v>
      </c>
      <c r="J542" s="22"/>
      <c r="K542" s="22"/>
      <c r="L542" s="22"/>
      <c r="M542" s="22"/>
      <c r="N542" s="22"/>
      <c r="O542" s="22"/>
      <c r="P542" s="22">
        <f t="shared" si="32"/>
        <v>7.5</v>
      </c>
      <c r="Q542" s="72"/>
    </row>
    <row r="543" spans="2:17" ht="15" x14ac:dyDescent="0.25">
      <c r="B543" s="19"/>
      <c r="C543" s="14" t="s">
        <v>9</v>
      </c>
      <c r="D543" s="22">
        <v>7</v>
      </c>
      <c r="E543" s="22">
        <v>7</v>
      </c>
      <c r="F543" s="22">
        <v>7</v>
      </c>
      <c r="G543" s="22">
        <v>7</v>
      </c>
      <c r="H543" s="22">
        <v>6</v>
      </c>
      <c r="I543" s="22">
        <v>6</v>
      </c>
      <c r="J543" s="22"/>
      <c r="K543" s="22"/>
      <c r="L543" s="22"/>
      <c r="M543" s="22"/>
      <c r="N543" s="22"/>
      <c r="O543" s="22"/>
      <c r="P543" s="22">
        <f t="shared" si="32"/>
        <v>6.666666666666667</v>
      </c>
      <c r="Q543" s="72"/>
    </row>
    <row r="544" spans="2:17" ht="15" x14ac:dyDescent="0.25">
      <c r="B544" s="19"/>
      <c r="C544" s="14" t="s">
        <v>17</v>
      </c>
      <c r="D544" s="22">
        <v>5</v>
      </c>
      <c r="E544" s="22">
        <v>5</v>
      </c>
      <c r="F544" s="22">
        <v>5</v>
      </c>
      <c r="G544" s="22">
        <v>5</v>
      </c>
      <c r="H544" s="22">
        <v>5</v>
      </c>
      <c r="I544" s="22">
        <v>5</v>
      </c>
      <c r="J544" s="22"/>
      <c r="K544" s="22"/>
      <c r="L544" s="22"/>
      <c r="M544" s="22"/>
      <c r="N544" s="22"/>
      <c r="O544" s="22"/>
      <c r="P544" s="22">
        <f t="shared" si="32"/>
        <v>5</v>
      </c>
      <c r="Q544" s="72"/>
    </row>
    <row r="545" spans="2:17" ht="15" x14ac:dyDescent="0.25">
      <c r="B545" s="19"/>
      <c r="C545" s="14" t="s">
        <v>11</v>
      </c>
      <c r="D545" s="22">
        <v>5</v>
      </c>
      <c r="E545" s="22">
        <v>5</v>
      </c>
      <c r="F545" s="22">
        <v>5</v>
      </c>
      <c r="G545" s="22">
        <v>5</v>
      </c>
      <c r="H545" s="22">
        <v>5</v>
      </c>
      <c r="I545" s="22">
        <v>5</v>
      </c>
      <c r="J545" s="22"/>
      <c r="K545" s="22"/>
      <c r="L545" s="22"/>
      <c r="M545" s="22"/>
      <c r="N545" s="22"/>
      <c r="O545" s="22"/>
      <c r="P545" s="22">
        <f t="shared" si="32"/>
        <v>5</v>
      </c>
      <c r="Q545" s="72"/>
    </row>
    <row r="546" spans="2:17" ht="15" x14ac:dyDescent="0.25">
      <c r="B546" s="19"/>
      <c r="C546" s="14" t="s">
        <v>15</v>
      </c>
      <c r="D546" s="22">
        <v>4</v>
      </c>
      <c r="E546" s="22">
        <v>4</v>
      </c>
      <c r="F546" s="22">
        <v>4</v>
      </c>
      <c r="G546" s="22">
        <v>4</v>
      </c>
      <c r="H546" s="22">
        <v>4</v>
      </c>
      <c r="I546" s="22">
        <v>4</v>
      </c>
      <c r="J546" s="22"/>
      <c r="K546" s="22"/>
      <c r="L546" s="22"/>
      <c r="M546" s="22"/>
      <c r="N546" s="22"/>
      <c r="O546" s="22"/>
      <c r="P546" s="22">
        <f t="shared" si="32"/>
        <v>4</v>
      </c>
      <c r="Q546" s="72"/>
    </row>
    <row r="547" spans="2:17" ht="15" x14ac:dyDescent="0.25">
      <c r="B547" s="19"/>
      <c r="C547" s="14" t="s">
        <v>13</v>
      </c>
      <c r="D547" s="22">
        <v>4</v>
      </c>
      <c r="E547" s="22">
        <v>4</v>
      </c>
      <c r="F547" s="22">
        <v>4</v>
      </c>
      <c r="G547" s="22">
        <v>4</v>
      </c>
      <c r="H547" s="22">
        <v>4</v>
      </c>
      <c r="I547" s="22">
        <v>4</v>
      </c>
      <c r="J547" s="22"/>
      <c r="K547" s="22"/>
      <c r="L547" s="22"/>
      <c r="M547" s="22"/>
      <c r="N547" s="22"/>
      <c r="O547" s="22"/>
      <c r="P547" s="22">
        <f t="shared" si="32"/>
        <v>4</v>
      </c>
      <c r="Q547" s="72"/>
    </row>
    <row r="548" spans="2:17" ht="15" x14ac:dyDescent="0.25">
      <c r="B548" s="19"/>
      <c r="C548" s="14" t="s">
        <v>16</v>
      </c>
      <c r="D548" s="22">
        <v>3</v>
      </c>
      <c r="E548" s="22">
        <v>3</v>
      </c>
      <c r="F548" s="22">
        <v>3</v>
      </c>
      <c r="G548" s="22">
        <v>3</v>
      </c>
      <c r="H548" s="22">
        <v>3</v>
      </c>
      <c r="I548" s="22">
        <v>3</v>
      </c>
      <c r="J548" s="22"/>
      <c r="K548" s="22"/>
      <c r="L548" s="22"/>
      <c r="M548" s="22"/>
      <c r="N548" s="22"/>
      <c r="O548" s="22"/>
      <c r="P548" s="22">
        <f t="shared" si="32"/>
        <v>3</v>
      </c>
      <c r="Q548" s="72"/>
    </row>
    <row r="549" spans="2:17" ht="15" x14ac:dyDescent="0.25">
      <c r="B549" s="19"/>
      <c r="C549" s="14" t="s">
        <v>12</v>
      </c>
      <c r="D549" s="22">
        <v>3</v>
      </c>
      <c r="E549" s="22">
        <v>3</v>
      </c>
      <c r="F549" s="22">
        <v>3</v>
      </c>
      <c r="G549" s="22">
        <v>3</v>
      </c>
      <c r="H549" s="22">
        <v>3</v>
      </c>
      <c r="I549" s="22">
        <v>3</v>
      </c>
      <c r="J549" s="22"/>
      <c r="K549" s="22"/>
      <c r="L549" s="22"/>
      <c r="M549" s="22"/>
      <c r="N549" s="22"/>
      <c r="O549" s="22"/>
      <c r="P549" s="22">
        <f t="shared" si="32"/>
        <v>3</v>
      </c>
      <c r="Q549" s="72"/>
    </row>
    <row r="550" spans="2:17" ht="15" x14ac:dyDescent="0.25">
      <c r="B550" s="19"/>
      <c r="C550" s="14" t="s">
        <v>14</v>
      </c>
      <c r="D550" s="22">
        <v>3</v>
      </c>
      <c r="E550" s="22">
        <v>3</v>
      </c>
      <c r="F550" s="22">
        <v>3</v>
      </c>
      <c r="G550" s="22">
        <v>3</v>
      </c>
      <c r="H550" s="22">
        <v>3</v>
      </c>
      <c r="I550" s="22">
        <v>3</v>
      </c>
      <c r="J550" s="22"/>
      <c r="K550" s="22"/>
      <c r="L550" s="22"/>
      <c r="M550" s="22"/>
      <c r="N550" s="22"/>
      <c r="O550" s="22"/>
      <c r="P550" s="22">
        <f t="shared" si="32"/>
        <v>3</v>
      </c>
      <c r="Q550" s="72"/>
    </row>
    <row r="551" spans="2:17" ht="15" x14ac:dyDescent="0.25">
      <c r="B551" s="19"/>
      <c r="C551" s="14" t="s">
        <v>20</v>
      </c>
      <c r="D551" s="22">
        <v>1</v>
      </c>
      <c r="E551" s="22">
        <v>1</v>
      </c>
      <c r="F551" s="22">
        <v>1</v>
      </c>
      <c r="G551" s="22">
        <v>1</v>
      </c>
      <c r="H551" s="22">
        <v>1</v>
      </c>
      <c r="I551" s="22">
        <v>1</v>
      </c>
      <c r="J551" s="22"/>
      <c r="K551" s="22"/>
      <c r="L551" s="22"/>
      <c r="M551" s="22"/>
      <c r="N551" s="22"/>
      <c r="O551" s="22"/>
      <c r="P551" s="22">
        <f t="shared" si="32"/>
        <v>1</v>
      </c>
      <c r="Q551" s="72"/>
    </row>
    <row r="552" spans="2:17" ht="15" x14ac:dyDescent="0.25">
      <c r="B552" s="19"/>
      <c r="C552" s="14" t="s">
        <v>68</v>
      </c>
      <c r="D552" s="22">
        <v>1</v>
      </c>
      <c r="E552" s="22">
        <v>1</v>
      </c>
      <c r="F552" s="22">
        <v>1</v>
      </c>
      <c r="G552" s="22">
        <v>1</v>
      </c>
      <c r="H552" s="22">
        <v>1</v>
      </c>
      <c r="I552" s="22">
        <v>1</v>
      </c>
      <c r="J552" s="22"/>
      <c r="K552" s="22"/>
      <c r="L552" s="22"/>
      <c r="M552" s="22"/>
      <c r="N552" s="22"/>
      <c r="O552" s="22"/>
      <c r="P552" s="22">
        <f t="shared" si="32"/>
        <v>1</v>
      </c>
      <c r="Q552" s="72"/>
    </row>
    <row r="553" spans="2:17" ht="15" x14ac:dyDescent="0.25">
      <c r="B553" s="19"/>
      <c r="C553" s="14" t="s">
        <v>25</v>
      </c>
      <c r="D553" s="22">
        <v>1</v>
      </c>
      <c r="E553" s="22">
        <v>1</v>
      </c>
      <c r="F553" s="22">
        <v>1</v>
      </c>
      <c r="G553" s="22">
        <v>1</v>
      </c>
      <c r="H553" s="22">
        <v>1</v>
      </c>
      <c r="I553" s="22">
        <v>1</v>
      </c>
      <c r="J553" s="22"/>
      <c r="K553" s="22"/>
      <c r="L553" s="22"/>
      <c r="M553" s="22"/>
      <c r="N553" s="22"/>
      <c r="O553" s="22"/>
      <c r="P553" s="22">
        <f t="shared" si="32"/>
        <v>1</v>
      </c>
      <c r="Q553" s="72"/>
    </row>
    <row r="554" spans="2:17" ht="15" x14ac:dyDescent="0.25">
      <c r="B554" s="86"/>
      <c r="C554" s="14" t="s">
        <v>19</v>
      </c>
      <c r="D554" s="22">
        <v>1</v>
      </c>
      <c r="E554" s="22">
        <v>1</v>
      </c>
      <c r="F554" s="22">
        <v>1</v>
      </c>
      <c r="G554" s="22">
        <v>1</v>
      </c>
      <c r="H554" s="22">
        <v>1</v>
      </c>
      <c r="I554" s="22">
        <v>1</v>
      </c>
      <c r="J554" s="22"/>
      <c r="K554" s="22"/>
      <c r="L554" s="22"/>
      <c r="M554" s="22"/>
      <c r="N554" s="22"/>
      <c r="O554" s="22"/>
      <c r="P554" s="22">
        <f t="shared" si="32"/>
        <v>1</v>
      </c>
      <c r="Q554" s="72"/>
    </row>
    <row r="555" spans="2:17" ht="15" x14ac:dyDescent="0.25">
      <c r="B555" s="87" t="s">
        <v>78</v>
      </c>
      <c r="C555" s="87"/>
      <c r="D555" s="88">
        <v>305</v>
      </c>
      <c r="E555" s="88">
        <v>304</v>
      </c>
      <c r="F555" s="88">
        <v>307</v>
      </c>
      <c r="G555" s="88">
        <v>312</v>
      </c>
      <c r="H555" s="88">
        <v>313</v>
      </c>
      <c r="I555" s="88">
        <v>315</v>
      </c>
      <c r="J555" s="88"/>
      <c r="K555" s="88"/>
      <c r="L555" s="88"/>
      <c r="M555" s="88"/>
      <c r="N555" s="88"/>
      <c r="O555" s="88"/>
      <c r="P555" s="88">
        <f t="shared" si="32"/>
        <v>309.33333333333331</v>
      </c>
      <c r="Q555" s="72"/>
    </row>
    <row r="556" spans="2:17" ht="15" x14ac:dyDescent="0.25">
      <c r="B556" s="19" t="s">
        <v>45</v>
      </c>
      <c r="C556" s="14" t="s">
        <v>5</v>
      </c>
      <c r="D556" s="22">
        <v>191</v>
      </c>
      <c r="E556" s="22">
        <v>192</v>
      </c>
      <c r="F556" s="22">
        <v>191</v>
      </c>
      <c r="G556" s="22">
        <v>189</v>
      </c>
      <c r="H556" s="22">
        <v>189</v>
      </c>
      <c r="I556" s="22">
        <v>194</v>
      </c>
      <c r="J556" s="22"/>
      <c r="K556" s="22"/>
      <c r="L556" s="22"/>
      <c r="M556" s="22"/>
      <c r="N556" s="22"/>
      <c r="O556" s="22"/>
      <c r="P556" s="22">
        <f t="shared" si="32"/>
        <v>191</v>
      </c>
      <c r="Q556" s="72"/>
    </row>
    <row r="557" spans="2:17" ht="15" x14ac:dyDescent="0.25">
      <c r="B557" s="19"/>
      <c r="C557" s="14" t="s">
        <v>4</v>
      </c>
      <c r="D557" s="22">
        <v>48</v>
      </c>
      <c r="E557" s="22">
        <v>49</v>
      </c>
      <c r="F557" s="22">
        <v>48</v>
      </c>
      <c r="G557" s="22">
        <v>48</v>
      </c>
      <c r="H557" s="22">
        <v>48</v>
      </c>
      <c r="I557" s="22">
        <v>49</v>
      </c>
      <c r="J557" s="22"/>
      <c r="K557" s="22"/>
      <c r="L557" s="22"/>
      <c r="M557" s="22"/>
      <c r="N557" s="22"/>
      <c r="O557" s="22"/>
      <c r="P557" s="22">
        <f t="shared" si="32"/>
        <v>48.333333333333336</v>
      </c>
      <c r="Q557" s="72"/>
    </row>
    <row r="558" spans="2:17" ht="15" x14ac:dyDescent="0.25">
      <c r="B558" s="19"/>
      <c r="C558" s="14" t="s">
        <v>7</v>
      </c>
      <c r="D558" s="22">
        <v>11</v>
      </c>
      <c r="E558" s="22">
        <v>11</v>
      </c>
      <c r="F558" s="22">
        <v>11</v>
      </c>
      <c r="G558" s="22">
        <v>11</v>
      </c>
      <c r="H558" s="22">
        <v>11</v>
      </c>
      <c r="I558" s="22">
        <v>11</v>
      </c>
      <c r="J558" s="22"/>
      <c r="K558" s="22"/>
      <c r="L558" s="22"/>
      <c r="M558" s="22"/>
      <c r="N558" s="22"/>
      <c r="O558" s="22"/>
      <c r="P558" s="22">
        <f t="shared" si="32"/>
        <v>11</v>
      </c>
      <c r="Q558" s="72"/>
    </row>
    <row r="559" spans="2:17" ht="15" x14ac:dyDescent="0.25">
      <c r="B559" s="19"/>
      <c r="C559" s="14" t="s">
        <v>16</v>
      </c>
      <c r="D559" s="22">
        <v>11</v>
      </c>
      <c r="E559" s="22">
        <v>11</v>
      </c>
      <c r="F559" s="22">
        <v>11</v>
      </c>
      <c r="G559" s="22">
        <v>11</v>
      </c>
      <c r="H559" s="22">
        <v>11</v>
      </c>
      <c r="I559" s="22">
        <v>11</v>
      </c>
      <c r="J559" s="22"/>
      <c r="K559" s="22"/>
      <c r="L559" s="22"/>
      <c r="M559" s="22"/>
      <c r="N559" s="22"/>
      <c r="O559" s="22"/>
      <c r="P559" s="22">
        <f t="shared" si="32"/>
        <v>11</v>
      </c>
      <c r="Q559" s="72"/>
    </row>
    <row r="560" spans="2:17" ht="15" x14ac:dyDescent="0.25">
      <c r="B560" s="19"/>
      <c r="C560" s="14" t="s">
        <v>14</v>
      </c>
      <c r="D560" s="22">
        <v>8</v>
      </c>
      <c r="E560" s="22">
        <v>8</v>
      </c>
      <c r="F560" s="22">
        <v>8</v>
      </c>
      <c r="G560" s="22">
        <v>8</v>
      </c>
      <c r="H560" s="22">
        <v>8</v>
      </c>
      <c r="I560" s="22">
        <v>8</v>
      </c>
      <c r="J560" s="22"/>
      <c r="K560" s="22"/>
      <c r="L560" s="22"/>
      <c r="M560" s="22"/>
      <c r="N560" s="22"/>
      <c r="O560" s="22"/>
      <c r="P560" s="22">
        <f t="shared" si="32"/>
        <v>8</v>
      </c>
      <c r="Q560" s="72"/>
    </row>
    <row r="561" spans="2:19" ht="15" x14ac:dyDescent="0.25">
      <c r="B561" s="19"/>
      <c r="C561" s="14" t="s">
        <v>11</v>
      </c>
      <c r="D561" s="22">
        <v>5</v>
      </c>
      <c r="E561" s="22">
        <v>5</v>
      </c>
      <c r="F561" s="22">
        <v>5</v>
      </c>
      <c r="G561" s="22">
        <v>5</v>
      </c>
      <c r="H561" s="22">
        <v>5</v>
      </c>
      <c r="I561" s="22">
        <v>5</v>
      </c>
      <c r="J561" s="22"/>
      <c r="K561" s="22"/>
      <c r="L561" s="22"/>
      <c r="M561" s="22"/>
      <c r="N561" s="22"/>
      <c r="O561" s="22"/>
      <c r="P561" s="22">
        <f t="shared" si="32"/>
        <v>5</v>
      </c>
      <c r="Q561" s="72"/>
    </row>
    <row r="562" spans="2:19" ht="15" x14ac:dyDescent="0.25">
      <c r="B562" s="19"/>
      <c r="C562" s="14" t="s">
        <v>8</v>
      </c>
      <c r="D562" s="22">
        <v>5</v>
      </c>
      <c r="E562" s="22">
        <v>5</v>
      </c>
      <c r="F562" s="22">
        <v>5</v>
      </c>
      <c r="G562" s="22">
        <v>5</v>
      </c>
      <c r="H562" s="22">
        <v>5</v>
      </c>
      <c r="I562" s="22">
        <v>5</v>
      </c>
      <c r="J562" s="22"/>
      <c r="K562" s="22"/>
      <c r="L562" s="22"/>
      <c r="M562" s="22"/>
      <c r="N562" s="22"/>
      <c r="O562" s="22"/>
      <c r="P562" s="22">
        <f t="shared" si="32"/>
        <v>5</v>
      </c>
      <c r="Q562" s="72"/>
    </row>
    <row r="563" spans="2:19" ht="15" x14ac:dyDescent="0.25">
      <c r="B563" s="19"/>
      <c r="C563" s="14" t="s">
        <v>19</v>
      </c>
      <c r="D563" s="22">
        <v>4</v>
      </c>
      <c r="E563" s="22">
        <v>4</v>
      </c>
      <c r="F563" s="22">
        <v>4</v>
      </c>
      <c r="G563" s="22">
        <v>4</v>
      </c>
      <c r="H563" s="22">
        <v>4</v>
      </c>
      <c r="I563" s="22">
        <v>4</v>
      </c>
      <c r="J563" s="22"/>
      <c r="K563" s="22"/>
      <c r="L563" s="22"/>
      <c r="M563" s="22"/>
      <c r="N563" s="22"/>
      <c r="O563" s="22"/>
      <c r="P563" s="22">
        <f t="shared" si="32"/>
        <v>4</v>
      </c>
      <c r="Q563" s="72"/>
    </row>
    <row r="564" spans="2:19" ht="15" x14ac:dyDescent="0.25">
      <c r="B564" s="19"/>
      <c r="C564" s="14" t="s">
        <v>6</v>
      </c>
      <c r="D564" s="22">
        <v>4</v>
      </c>
      <c r="E564" s="22">
        <v>4</v>
      </c>
      <c r="F564" s="22">
        <v>4</v>
      </c>
      <c r="G564" s="22">
        <v>4</v>
      </c>
      <c r="H564" s="22">
        <v>4</v>
      </c>
      <c r="I564" s="22">
        <v>4</v>
      </c>
      <c r="J564" s="22"/>
      <c r="K564" s="22"/>
      <c r="L564" s="22"/>
      <c r="M564" s="22"/>
      <c r="N564" s="22"/>
      <c r="O564" s="22"/>
      <c r="P564" s="22">
        <f t="shared" si="32"/>
        <v>4</v>
      </c>
      <c r="Q564" s="72"/>
    </row>
    <row r="565" spans="2:19" ht="15" x14ac:dyDescent="0.25">
      <c r="B565" s="19"/>
      <c r="C565" s="14" t="s">
        <v>9</v>
      </c>
      <c r="D565" s="22">
        <v>4</v>
      </c>
      <c r="E565" s="22">
        <v>4</v>
      </c>
      <c r="F565" s="22">
        <v>3</v>
      </c>
      <c r="G565" s="22">
        <v>3</v>
      </c>
      <c r="H565" s="22">
        <v>3</v>
      </c>
      <c r="I565" s="22">
        <v>3</v>
      </c>
      <c r="J565" s="22"/>
      <c r="K565" s="22"/>
      <c r="L565" s="22"/>
      <c r="M565" s="22"/>
      <c r="N565" s="22"/>
      <c r="O565" s="22"/>
      <c r="P565" s="22">
        <f t="shared" si="32"/>
        <v>3.3333333333333335</v>
      </c>
      <c r="Q565" s="72"/>
      <c r="S565" s="73"/>
    </row>
    <row r="566" spans="2:19" ht="15" x14ac:dyDescent="0.25">
      <c r="B566" s="19"/>
      <c r="C566" s="14" t="s">
        <v>17</v>
      </c>
      <c r="D566" s="22">
        <v>3</v>
      </c>
      <c r="E566" s="22">
        <v>3</v>
      </c>
      <c r="F566" s="22">
        <v>2</v>
      </c>
      <c r="G566" s="22">
        <v>2</v>
      </c>
      <c r="H566" s="22">
        <v>2</v>
      </c>
      <c r="I566" s="22">
        <v>2</v>
      </c>
      <c r="J566" s="22"/>
      <c r="K566" s="22"/>
      <c r="L566" s="22"/>
      <c r="M566" s="22"/>
      <c r="N566" s="22"/>
      <c r="O566" s="22"/>
      <c r="P566" s="22">
        <f t="shared" si="32"/>
        <v>2.3333333333333335</v>
      </c>
      <c r="Q566" s="72"/>
      <c r="S566" s="73"/>
    </row>
    <row r="567" spans="2:19" ht="15" x14ac:dyDescent="0.25">
      <c r="B567" s="19"/>
      <c r="C567" s="14" t="s">
        <v>12</v>
      </c>
      <c r="D567" s="22">
        <v>2</v>
      </c>
      <c r="E567" s="22">
        <v>2</v>
      </c>
      <c r="F567" s="22">
        <v>2</v>
      </c>
      <c r="G567" s="22">
        <v>2</v>
      </c>
      <c r="H567" s="22">
        <v>2</v>
      </c>
      <c r="I567" s="22">
        <v>2</v>
      </c>
      <c r="J567" s="22"/>
      <c r="K567" s="22"/>
      <c r="L567" s="22"/>
      <c r="M567" s="22"/>
      <c r="N567" s="22"/>
      <c r="O567" s="22"/>
      <c r="P567" s="22">
        <f t="shared" si="32"/>
        <v>2</v>
      </c>
      <c r="Q567" s="72"/>
      <c r="S567" s="73"/>
    </row>
    <row r="568" spans="2:19" ht="15" x14ac:dyDescent="0.25">
      <c r="B568" s="19"/>
      <c r="C568" s="14" t="s">
        <v>15</v>
      </c>
      <c r="D568" s="22">
        <v>1</v>
      </c>
      <c r="E568" s="22">
        <v>1</v>
      </c>
      <c r="F568" s="22">
        <v>1</v>
      </c>
      <c r="G568" s="22">
        <v>1</v>
      </c>
      <c r="H568" s="22">
        <v>1</v>
      </c>
      <c r="I568" s="22">
        <v>1</v>
      </c>
      <c r="J568" s="22"/>
      <c r="K568" s="22"/>
      <c r="L568" s="22"/>
      <c r="M568" s="22"/>
      <c r="N568" s="22"/>
      <c r="O568" s="22"/>
      <c r="P568" s="22">
        <f t="shared" si="32"/>
        <v>1</v>
      </c>
      <c r="Q568" s="72"/>
      <c r="S568" s="73"/>
    </row>
    <row r="569" spans="2:19" ht="15" x14ac:dyDescent="0.25">
      <c r="B569" s="19"/>
      <c r="C569" s="14" t="s">
        <v>10</v>
      </c>
      <c r="D569" s="22">
        <v>1</v>
      </c>
      <c r="E569" s="22">
        <v>1</v>
      </c>
      <c r="F569" s="22">
        <v>1</v>
      </c>
      <c r="G569" s="22">
        <v>1</v>
      </c>
      <c r="H569" s="22">
        <v>1</v>
      </c>
      <c r="I569" s="22">
        <v>1</v>
      </c>
      <c r="J569" s="22"/>
      <c r="K569" s="22"/>
      <c r="L569" s="22"/>
      <c r="M569" s="22"/>
      <c r="N569" s="22"/>
      <c r="O569" s="22"/>
      <c r="P569" s="22">
        <f t="shared" si="32"/>
        <v>1</v>
      </c>
      <c r="Q569" s="72"/>
      <c r="S569" s="73"/>
    </row>
    <row r="570" spans="2:19" ht="15" x14ac:dyDescent="0.25">
      <c r="B570" s="86"/>
      <c r="C570" s="14" t="s">
        <v>18</v>
      </c>
      <c r="D570" s="22">
        <v>1</v>
      </c>
      <c r="E570" s="22">
        <v>1</v>
      </c>
      <c r="F570" s="22">
        <v>1</v>
      </c>
      <c r="G570" s="22">
        <v>1</v>
      </c>
      <c r="H570" s="22">
        <v>1</v>
      </c>
      <c r="I570" s="22">
        <v>1</v>
      </c>
      <c r="J570" s="22"/>
      <c r="K570" s="22"/>
      <c r="L570" s="22"/>
      <c r="M570" s="22"/>
      <c r="N570" s="22"/>
      <c r="O570" s="22"/>
      <c r="P570" s="22">
        <f t="shared" si="32"/>
        <v>1</v>
      </c>
      <c r="Q570" s="72"/>
      <c r="S570" s="73"/>
    </row>
    <row r="571" spans="2:19" ht="15" x14ac:dyDescent="0.25">
      <c r="B571" s="87" t="s">
        <v>77</v>
      </c>
      <c r="C571" s="87"/>
      <c r="D571" s="88">
        <v>299</v>
      </c>
      <c r="E571" s="88">
        <v>301</v>
      </c>
      <c r="F571" s="88">
        <v>297</v>
      </c>
      <c r="G571" s="88">
        <v>295</v>
      </c>
      <c r="H571" s="88">
        <v>295</v>
      </c>
      <c r="I571" s="88">
        <v>301</v>
      </c>
      <c r="J571" s="88"/>
      <c r="K571" s="88"/>
      <c r="L571" s="88"/>
      <c r="M571" s="88"/>
      <c r="N571" s="88"/>
      <c r="O571" s="88"/>
      <c r="P571" s="88">
        <f t="shared" si="32"/>
        <v>298</v>
      </c>
      <c r="Q571" s="72"/>
      <c r="S571" s="73"/>
    </row>
    <row r="572" spans="2:19" ht="15" x14ac:dyDescent="0.25">
      <c r="B572" s="19" t="s">
        <v>30</v>
      </c>
      <c r="C572" s="14" t="s">
        <v>6</v>
      </c>
      <c r="D572" s="22">
        <v>52</v>
      </c>
      <c r="E572" s="22">
        <v>52</v>
      </c>
      <c r="F572" s="22">
        <v>52</v>
      </c>
      <c r="G572" s="22">
        <v>53</v>
      </c>
      <c r="H572" s="22">
        <v>52</v>
      </c>
      <c r="I572" s="22">
        <v>52</v>
      </c>
      <c r="J572" s="22"/>
      <c r="K572" s="22"/>
      <c r="L572" s="22"/>
      <c r="M572" s="22"/>
      <c r="N572" s="22"/>
      <c r="O572" s="22"/>
      <c r="P572" s="22">
        <f t="shared" si="32"/>
        <v>52.166666666666664</v>
      </c>
      <c r="Q572" s="72"/>
      <c r="S572" s="73"/>
    </row>
    <row r="573" spans="2:19" ht="15" x14ac:dyDescent="0.25">
      <c r="B573" s="19"/>
      <c r="C573" s="14" t="s">
        <v>4</v>
      </c>
      <c r="D573" s="22">
        <v>25</v>
      </c>
      <c r="E573" s="22">
        <v>25</v>
      </c>
      <c r="F573" s="22">
        <v>23</v>
      </c>
      <c r="G573" s="22">
        <v>23</v>
      </c>
      <c r="H573" s="22">
        <v>23</v>
      </c>
      <c r="I573" s="22">
        <v>23</v>
      </c>
      <c r="J573" s="22"/>
      <c r="K573" s="22"/>
      <c r="L573" s="22"/>
      <c r="M573" s="22"/>
      <c r="N573" s="22"/>
      <c r="O573" s="22"/>
      <c r="P573" s="22">
        <f t="shared" si="32"/>
        <v>23.666666666666668</v>
      </c>
      <c r="Q573" s="72"/>
      <c r="S573" s="73"/>
    </row>
    <row r="574" spans="2:19" ht="15" x14ac:dyDescent="0.25">
      <c r="B574" s="19"/>
      <c r="C574" s="14" t="s">
        <v>5</v>
      </c>
      <c r="D574" s="22">
        <v>21</v>
      </c>
      <c r="E574" s="22">
        <v>21</v>
      </c>
      <c r="F574" s="22">
        <v>18</v>
      </c>
      <c r="G574" s="22">
        <v>18</v>
      </c>
      <c r="H574" s="22">
        <v>18</v>
      </c>
      <c r="I574" s="22">
        <v>17</v>
      </c>
      <c r="J574" s="22"/>
      <c r="K574" s="22"/>
      <c r="L574" s="22"/>
      <c r="M574" s="22"/>
      <c r="N574" s="22"/>
      <c r="O574" s="22"/>
      <c r="P574" s="22">
        <f t="shared" si="32"/>
        <v>18.833333333333332</v>
      </c>
      <c r="Q574" s="72"/>
      <c r="S574" s="73"/>
    </row>
    <row r="575" spans="2:19" ht="15" x14ac:dyDescent="0.25">
      <c r="B575" s="19"/>
      <c r="C575" s="14" t="s">
        <v>9</v>
      </c>
      <c r="D575" s="22">
        <v>17</v>
      </c>
      <c r="E575" s="22">
        <v>17</v>
      </c>
      <c r="F575" s="22">
        <v>10</v>
      </c>
      <c r="G575" s="22">
        <v>10</v>
      </c>
      <c r="H575" s="22">
        <v>10</v>
      </c>
      <c r="I575" s="22">
        <v>10</v>
      </c>
      <c r="J575" s="22"/>
      <c r="K575" s="22"/>
      <c r="L575" s="22"/>
      <c r="M575" s="22"/>
      <c r="N575" s="22"/>
      <c r="O575" s="22"/>
      <c r="P575" s="22">
        <f t="shared" ref="P575:P639" si="33">AVERAGE(D575:O575)</f>
        <v>12.333333333333334</v>
      </c>
      <c r="Q575" s="72"/>
      <c r="S575" s="73"/>
    </row>
    <row r="576" spans="2:19" ht="15" x14ac:dyDescent="0.25">
      <c r="B576" s="19"/>
      <c r="C576" s="14" t="s">
        <v>19</v>
      </c>
      <c r="D576" s="22">
        <v>10</v>
      </c>
      <c r="E576" s="22">
        <v>10</v>
      </c>
      <c r="F576" s="22">
        <v>10</v>
      </c>
      <c r="G576" s="22">
        <v>10</v>
      </c>
      <c r="H576" s="22">
        <v>11</v>
      </c>
      <c r="I576" s="22">
        <v>11</v>
      </c>
      <c r="J576" s="22"/>
      <c r="K576" s="22"/>
      <c r="L576" s="22"/>
      <c r="M576" s="22"/>
      <c r="N576" s="22"/>
      <c r="O576" s="22"/>
      <c r="P576" s="22">
        <f t="shared" si="33"/>
        <v>10.333333333333334</v>
      </c>
      <c r="Q576" s="72"/>
      <c r="S576" s="73"/>
    </row>
    <row r="577" spans="2:19" ht="15" x14ac:dyDescent="0.25">
      <c r="B577" s="19"/>
      <c r="C577" s="14" t="s">
        <v>10</v>
      </c>
      <c r="D577" s="22">
        <v>12</v>
      </c>
      <c r="E577" s="22">
        <v>12</v>
      </c>
      <c r="F577" s="22">
        <v>8</v>
      </c>
      <c r="G577" s="22">
        <v>8</v>
      </c>
      <c r="H577" s="22">
        <v>8</v>
      </c>
      <c r="I577" s="22">
        <v>8</v>
      </c>
      <c r="J577" s="22"/>
      <c r="K577" s="22"/>
      <c r="L577" s="22"/>
      <c r="M577" s="22"/>
      <c r="N577" s="22"/>
      <c r="O577" s="22"/>
      <c r="P577" s="22">
        <f t="shared" si="33"/>
        <v>9.3333333333333339</v>
      </c>
      <c r="Q577" s="72"/>
      <c r="S577" s="73"/>
    </row>
    <row r="578" spans="2:19" ht="15" x14ac:dyDescent="0.25">
      <c r="B578" s="19"/>
      <c r="C578" s="14" t="s">
        <v>8</v>
      </c>
      <c r="D578" s="22">
        <v>14</v>
      </c>
      <c r="E578" s="22">
        <v>14</v>
      </c>
      <c r="F578" s="22">
        <v>5</v>
      </c>
      <c r="G578" s="22">
        <v>5</v>
      </c>
      <c r="H578" s="22">
        <v>5</v>
      </c>
      <c r="I578" s="22">
        <v>5</v>
      </c>
      <c r="J578" s="22"/>
      <c r="K578" s="22"/>
      <c r="L578" s="22"/>
      <c r="M578" s="22"/>
      <c r="N578" s="22"/>
      <c r="O578" s="22"/>
      <c r="P578" s="22">
        <f t="shared" si="33"/>
        <v>8</v>
      </c>
      <c r="Q578" s="72"/>
      <c r="S578" s="73"/>
    </row>
    <row r="579" spans="2:19" ht="15" x14ac:dyDescent="0.25">
      <c r="B579" s="19"/>
      <c r="C579" s="14" t="s">
        <v>22</v>
      </c>
      <c r="D579" s="22">
        <v>7</v>
      </c>
      <c r="E579" s="22">
        <v>7</v>
      </c>
      <c r="F579" s="22">
        <v>6</v>
      </c>
      <c r="G579" s="22">
        <v>6</v>
      </c>
      <c r="H579" s="22">
        <v>6</v>
      </c>
      <c r="I579" s="22">
        <v>6</v>
      </c>
      <c r="J579" s="22"/>
      <c r="K579" s="22"/>
      <c r="L579" s="22"/>
      <c r="M579" s="22"/>
      <c r="N579" s="22"/>
      <c r="O579" s="22"/>
      <c r="P579" s="22">
        <f t="shared" si="33"/>
        <v>6.333333333333333</v>
      </c>
      <c r="Q579" s="72"/>
      <c r="S579" s="73"/>
    </row>
    <row r="580" spans="2:19" ht="15" x14ac:dyDescent="0.25">
      <c r="B580" s="19"/>
      <c r="C580" s="14" t="s">
        <v>12</v>
      </c>
      <c r="D580" s="22">
        <v>6</v>
      </c>
      <c r="E580" s="22">
        <v>6</v>
      </c>
      <c r="F580" s="22">
        <v>6</v>
      </c>
      <c r="G580" s="22">
        <v>6</v>
      </c>
      <c r="H580" s="22">
        <v>6</v>
      </c>
      <c r="I580" s="22">
        <v>6</v>
      </c>
      <c r="J580" s="22"/>
      <c r="K580" s="22"/>
      <c r="L580" s="22"/>
      <c r="M580" s="22"/>
      <c r="N580" s="22"/>
      <c r="O580" s="22"/>
      <c r="P580" s="22">
        <f t="shared" si="33"/>
        <v>6</v>
      </c>
      <c r="Q580" s="72"/>
      <c r="S580" s="73"/>
    </row>
    <row r="581" spans="2:19" ht="15" x14ac:dyDescent="0.25">
      <c r="B581" s="19"/>
      <c r="C581" s="14" t="s">
        <v>13</v>
      </c>
      <c r="D581" s="22">
        <v>5</v>
      </c>
      <c r="E581" s="22">
        <v>5</v>
      </c>
      <c r="F581" s="22">
        <v>4</v>
      </c>
      <c r="G581" s="22">
        <v>4</v>
      </c>
      <c r="H581" s="22">
        <v>4</v>
      </c>
      <c r="I581" s="22">
        <v>4</v>
      </c>
      <c r="J581" s="22"/>
      <c r="K581" s="22"/>
      <c r="L581" s="22"/>
      <c r="M581" s="22"/>
      <c r="N581" s="22"/>
      <c r="O581" s="22"/>
      <c r="P581" s="22">
        <f t="shared" si="33"/>
        <v>4.333333333333333</v>
      </c>
      <c r="Q581" s="72"/>
      <c r="S581" s="73"/>
    </row>
    <row r="582" spans="2:19" ht="15" x14ac:dyDescent="0.25">
      <c r="B582" s="19"/>
      <c r="C582" s="14" t="s">
        <v>7</v>
      </c>
      <c r="D582" s="22">
        <v>9</v>
      </c>
      <c r="E582" s="22">
        <v>9</v>
      </c>
      <c r="F582" s="22">
        <v>1</v>
      </c>
      <c r="G582" s="22"/>
      <c r="H582" s="22">
        <v>1</v>
      </c>
      <c r="I582" s="22">
        <v>1</v>
      </c>
      <c r="J582" s="22"/>
      <c r="K582" s="22"/>
      <c r="L582" s="22"/>
      <c r="M582" s="22"/>
      <c r="N582" s="22"/>
      <c r="O582" s="22"/>
      <c r="P582" s="22">
        <f t="shared" si="33"/>
        <v>4.2</v>
      </c>
      <c r="Q582" s="72"/>
      <c r="S582" s="73"/>
    </row>
    <row r="583" spans="2:19" ht="15" x14ac:dyDescent="0.25">
      <c r="B583" s="19"/>
      <c r="C583" s="14" t="s">
        <v>24</v>
      </c>
      <c r="D583" s="22">
        <v>3</v>
      </c>
      <c r="E583" s="22">
        <v>3</v>
      </c>
      <c r="F583" s="22">
        <v>3</v>
      </c>
      <c r="G583" s="22">
        <v>3</v>
      </c>
      <c r="H583" s="22">
        <v>3</v>
      </c>
      <c r="I583" s="22">
        <v>3</v>
      </c>
      <c r="J583" s="22"/>
      <c r="K583" s="22"/>
      <c r="L583" s="22"/>
      <c r="M583" s="22"/>
      <c r="N583" s="22"/>
      <c r="O583" s="22"/>
      <c r="P583" s="22">
        <f t="shared" si="33"/>
        <v>3</v>
      </c>
      <c r="Q583" s="72"/>
      <c r="S583" s="73"/>
    </row>
    <row r="584" spans="2:19" ht="15" x14ac:dyDescent="0.25">
      <c r="B584" s="19"/>
      <c r="C584" s="14" t="s">
        <v>11</v>
      </c>
      <c r="D584" s="22">
        <v>4</v>
      </c>
      <c r="E584" s="22">
        <v>4</v>
      </c>
      <c r="F584" s="22">
        <v>2</v>
      </c>
      <c r="G584" s="22">
        <v>2</v>
      </c>
      <c r="H584" s="22">
        <v>2</v>
      </c>
      <c r="I584" s="22">
        <v>2</v>
      </c>
      <c r="J584" s="22"/>
      <c r="K584" s="22"/>
      <c r="L584" s="22"/>
      <c r="M584" s="22"/>
      <c r="N584" s="22"/>
      <c r="O584" s="22"/>
      <c r="P584" s="22">
        <f t="shared" si="33"/>
        <v>2.6666666666666665</v>
      </c>
      <c r="Q584" s="72"/>
      <c r="S584" s="73"/>
    </row>
    <row r="585" spans="2:19" ht="15" x14ac:dyDescent="0.25">
      <c r="B585" s="19"/>
      <c r="C585" s="14" t="s">
        <v>20</v>
      </c>
      <c r="D585" s="22">
        <v>3</v>
      </c>
      <c r="E585" s="22">
        <v>3</v>
      </c>
      <c r="F585" s="22">
        <v>2</v>
      </c>
      <c r="G585" s="22">
        <v>2</v>
      </c>
      <c r="H585" s="22">
        <v>2</v>
      </c>
      <c r="I585" s="22">
        <v>2</v>
      </c>
      <c r="J585" s="22"/>
      <c r="K585" s="22"/>
      <c r="L585" s="22"/>
      <c r="M585" s="22"/>
      <c r="N585" s="22"/>
      <c r="O585" s="22"/>
      <c r="P585" s="22">
        <f t="shared" si="33"/>
        <v>2.3333333333333335</v>
      </c>
      <c r="Q585" s="72"/>
      <c r="S585" s="73"/>
    </row>
    <row r="586" spans="2:19" ht="15" x14ac:dyDescent="0.25">
      <c r="B586" s="19"/>
      <c r="C586" s="14" t="s">
        <v>15</v>
      </c>
      <c r="D586" s="22">
        <v>3</v>
      </c>
      <c r="E586" s="22">
        <v>3</v>
      </c>
      <c r="F586" s="22">
        <v>2</v>
      </c>
      <c r="G586" s="22">
        <v>2</v>
      </c>
      <c r="H586" s="22">
        <v>2</v>
      </c>
      <c r="I586" s="22">
        <v>2</v>
      </c>
      <c r="J586" s="22"/>
      <c r="K586" s="22"/>
      <c r="L586" s="22"/>
      <c r="M586" s="22"/>
      <c r="N586" s="22"/>
      <c r="O586" s="22"/>
      <c r="P586" s="22">
        <f t="shared" si="33"/>
        <v>2.3333333333333335</v>
      </c>
      <c r="Q586" s="72"/>
      <c r="S586" s="73"/>
    </row>
    <row r="587" spans="2:19" ht="15" x14ac:dyDescent="0.25">
      <c r="B587" s="19"/>
      <c r="C587" s="14" t="s">
        <v>23</v>
      </c>
      <c r="D587" s="22">
        <v>2</v>
      </c>
      <c r="E587" s="22">
        <v>2</v>
      </c>
      <c r="F587" s="22">
        <v>2</v>
      </c>
      <c r="G587" s="22">
        <v>2</v>
      </c>
      <c r="H587" s="22">
        <v>2</v>
      </c>
      <c r="I587" s="22">
        <v>2</v>
      </c>
      <c r="J587" s="22"/>
      <c r="K587" s="22"/>
      <c r="L587" s="22"/>
      <c r="M587" s="22"/>
      <c r="N587" s="22"/>
      <c r="O587" s="22"/>
      <c r="P587" s="22">
        <f t="shared" si="33"/>
        <v>2</v>
      </c>
      <c r="Q587" s="72"/>
      <c r="S587" s="73"/>
    </row>
    <row r="588" spans="2:19" ht="15" x14ac:dyDescent="0.25">
      <c r="B588" s="19"/>
      <c r="C588" s="14" t="s">
        <v>21</v>
      </c>
      <c r="D588" s="22">
        <v>2</v>
      </c>
      <c r="E588" s="22">
        <v>2</v>
      </c>
      <c r="F588" s="22">
        <v>2</v>
      </c>
      <c r="G588" s="22">
        <v>2</v>
      </c>
      <c r="H588" s="22">
        <v>2</v>
      </c>
      <c r="I588" s="22">
        <v>2</v>
      </c>
      <c r="J588" s="22"/>
      <c r="K588" s="22"/>
      <c r="L588" s="22"/>
      <c r="M588" s="22"/>
      <c r="N588" s="22"/>
      <c r="O588" s="22"/>
      <c r="P588" s="22">
        <f t="shared" si="33"/>
        <v>2</v>
      </c>
      <c r="Q588" s="72"/>
      <c r="S588" s="73"/>
    </row>
    <row r="589" spans="2:19" ht="15" x14ac:dyDescent="0.25">
      <c r="B589" s="19"/>
      <c r="C589" s="14" t="s">
        <v>16</v>
      </c>
      <c r="D589" s="22">
        <v>2</v>
      </c>
      <c r="E589" s="22">
        <v>2</v>
      </c>
      <c r="F589" s="22">
        <v>2</v>
      </c>
      <c r="G589" s="22">
        <v>2</v>
      </c>
      <c r="H589" s="22">
        <v>2</v>
      </c>
      <c r="I589" s="22">
        <v>2</v>
      </c>
      <c r="J589" s="22"/>
      <c r="K589" s="22"/>
      <c r="L589" s="22"/>
      <c r="M589" s="22"/>
      <c r="N589" s="22"/>
      <c r="O589" s="22"/>
      <c r="P589" s="22">
        <f t="shared" si="33"/>
        <v>2</v>
      </c>
      <c r="Q589" s="72"/>
      <c r="S589" s="73"/>
    </row>
    <row r="590" spans="2:19" ht="15" x14ac:dyDescent="0.25">
      <c r="B590" s="19"/>
      <c r="C590" s="14" t="s">
        <v>26</v>
      </c>
      <c r="D590" s="22">
        <v>1</v>
      </c>
      <c r="E590" s="22">
        <v>1</v>
      </c>
      <c r="F590" s="22">
        <v>1</v>
      </c>
      <c r="G590" s="22">
        <v>1</v>
      </c>
      <c r="H590" s="22">
        <v>1</v>
      </c>
      <c r="I590" s="22">
        <v>1</v>
      </c>
      <c r="J590" s="22"/>
      <c r="K590" s="22"/>
      <c r="L590" s="22"/>
      <c r="M590" s="22"/>
      <c r="N590" s="22"/>
      <c r="O590" s="22"/>
      <c r="P590" s="22">
        <f t="shared" si="33"/>
        <v>1</v>
      </c>
      <c r="Q590" s="72"/>
      <c r="S590" s="73"/>
    </row>
    <row r="591" spans="2:19" ht="15" x14ac:dyDescent="0.25">
      <c r="B591" s="19"/>
      <c r="C591" s="14" t="s">
        <v>17</v>
      </c>
      <c r="D591" s="22">
        <v>1</v>
      </c>
      <c r="E591" s="22">
        <v>1</v>
      </c>
      <c r="F591" s="22">
        <v>1</v>
      </c>
      <c r="G591" s="22">
        <v>1</v>
      </c>
      <c r="H591" s="22">
        <v>1</v>
      </c>
      <c r="I591" s="22">
        <v>1</v>
      </c>
      <c r="J591" s="22"/>
      <c r="K591" s="22"/>
      <c r="L591" s="22"/>
      <c r="M591" s="22"/>
      <c r="N591" s="22"/>
      <c r="O591" s="22"/>
      <c r="P591" s="22">
        <f t="shared" si="33"/>
        <v>1</v>
      </c>
      <c r="Q591" s="72"/>
      <c r="S591" s="73"/>
    </row>
    <row r="592" spans="2:19" ht="15" x14ac:dyDescent="0.25">
      <c r="B592" s="86"/>
      <c r="C592" s="14" t="s">
        <v>25</v>
      </c>
      <c r="D592" s="22">
        <v>1</v>
      </c>
      <c r="E592" s="22">
        <v>1</v>
      </c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>
        <f t="shared" si="33"/>
        <v>1</v>
      </c>
      <c r="Q592" s="72"/>
      <c r="S592" s="73"/>
    </row>
    <row r="593" spans="2:19" ht="15" x14ac:dyDescent="0.25">
      <c r="B593" s="87" t="s">
        <v>79</v>
      </c>
      <c r="C593" s="87"/>
      <c r="D593" s="88">
        <v>200</v>
      </c>
      <c r="E593" s="88">
        <v>200</v>
      </c>
      <c r="F593" s="88">
        <v>160</v>
      </c>
      <c r="G593" s="88">
        <v>160</v>
      </c>
      <c r="H593" s="88">
        <v>161</v>
      </c>
      <c r="I593" s="88">
        <v>160</v>
      </c>
      <c r="J593" s="88"/>
      <c r="K593" s="88"/>
      <c r="L593" s="88"/>
      <c r="M593" s="88"/>
      <c r="N593" s="88"/>
      <c r="O593" s="88"/>
      <c r="P593" s="88">
        <f t="shared" si="33"/>
        <v>173.5</v>
      </c>
      <c r="Q593" s="72"/>
      <c r="S593" s="73"/>
    </row>
    <row r="594" spans="2:19" ht="15" x14ac:dyDescent="0.25">
      <c r="B594" s="19" t="s">
        <v>44</v>
      </c>
      <c r="C594" s="14" t="s">
        <v>4</v>
      </c>
      <c r="D594" s="22">
        <v>29</v>
      </c>
      <c r="E594" s="22">
        <v>29</v>
      </c>
      <c r="F594" s="22">
        <v>31</v>
      </c>
      <c r="G594" s="22">
        <v>31</v>
      </c>
      <c r="H594" s="22">
        <v>31</v>
      </c>
      <c r="I594" s="22">
        <v>25</v>
      </c>
      <c r="J594" s="22"/>
      <c r="K594" s="22"/>
      <c r="L594" s="22"/>
      <c r="M594" s="22"/>
      <c r="N594" s="22"/>
      <c r="O594" s="22"/>
      <c r="P594" s="22">
        <f t="shared" si="33"/>
        <v>29.333333333333332</v>
      </c>
      <c r="Q594" s="72"/>
      <c r="S594" s="73"/>
    </row>
    <row r="595" spans="2:19" ht="15" x14ac:dyDescent="0.25">
      <c r="B595" s="19"/>
      <c r="C595" s="14" t="s">
        <v>5</v>
      </c>
      <c r="D595" s="22">
        <v>20</v>
      </c>
      <c r="E595" s="22">
        <v>20</v>
      </c>
      <c r="F595" s="22">
        <v>20</v>
      </c>
      <c r="G595" s="22">
        <v>20</v>
      </c>
      <c r="H595" s="22">
        <v>20</v>
      </c>
      <c r="I595" s="22">
        <v>13</v>
      </c>
      <c r="J595" s="22"/>
      <c r="K595" s="22"/>
      <c r="L595" s="22"/>
      <c r="M595" s="22"/>
      <c r="N595" s="22"/>
      <c r="O595" s="22"/>
      <c r="P595" s="22">
        <f t="shared" si="33"/>
        <v>18.833333333333332</v>
      </c>
      <c r="Q595" s="72"/>
      <c r="S595" s="73"/>
    </row>
    <row r="596" spans="2:19" ht="15" x14ac:dyDescent="0.25">
      <c r="B596" s="19"/>
      <c r="C596" s="14" t="s">
        <v>8</v>
      </c>
      <c r="D596" s="22">
        <v>9</v>
      </c>
      <c r="E596" s="22">
        <v>9</v>
      </c>
      <c r="F596" s="22">
        <v>9</v>
      </c>
      <c r="G596" s="22">
        <v>10</v>
      </c>
      <c r="H596" s="22">
        <v>10</v>
      </c>
      <c r="I596" s="22">
        <v>5</v>
      </c>
      <c r="J596" s="22"/>
      <c r="K596" s="22"/>
      <c r="L596" s="22"/>
      <c r="M596" s="22"/>
      <c r="N596" s="22"/>
      <c r="O596" s="22"/>
      <c r="P596" s="22">
        <f t="shared" si="33"/>
        <v>8.6666666666666661</v>
      </c>
      <c r="Q596" s="72"/>
      <c r="S596" s="73"/>
    </row>
    <row r="597" spans="2:19" ht="15" x14ac:dyDescent="0.25">
      <c r="B597" s="19"/>
      <c r="C597" s="14" t="s">
        <v>10</v>
      </c>
      <c r="D597" s="22">
        <v>7</v>
      </c>
      <c r="E597" s="22">
        <v>7</v>
      </c>
      <c r="F597" s="22">
        <v>7</v>
      </c>
      <c r="G597" s="22">
        <v>7</v>
      </c>
      <c r="H597" s="22">
        <v>7</v>
      </c>
      <c r="I597" s="22">
        <v>7</v>
      </c>
      <c r="J597" s="22"/>
      <c r="K597" s="22"/>
      <c r="L597" s="22"/>
      <c r="M597" s="22"/>
      <c r="N597" s="22"/>
      <c r="O597" s="22"/>
      <c r="P597" s="22">
        <f t="shared" si="33"/>
        <v>7</v>
      </c>
      <c r="Q597" s="72"/>
      <c r="S597" s="73"/>
    </row>
    <row r="598" spans="2:19" ht="15" x14ac:dyDescent="0.25">
      <c r="B598" s="19"/>
      <c r="C598" s="14" t="s">
        <v>6</v>
      </c>
      <c r="D598" s="22">
        <v>6</v>
      </c>
      <c r="E598" s="22">
        <v>6</v>
      </c>
      <c r="F598" s="22">
        <v>6</v>
      </c>
      <c r="G598" s="22">
        <v>6</v>
      </c>
      <c r="H598" s="22">
        <v>6</v>
      </c>
      <c r="I598" s="22">
        <v>3</v>
      </c>
      <c r="J598" s="22"/>
      <c r="K598" s="22"/>
      <c r="L598" s="22"/>
      <c r="M598" s="22"/>
      <c r="N598" s="22"/>
      <c r="O598" s="22"/>
      <c r="P598" s="22">
        <f t="shared" si="33"/>
        <v>5.5</v>
      </c>
      <c r="Q598" s="72"/>
      <c r="S598" s="73"/>
    </row>
    <row r="599" spans="2:19" ht="15" x14ac:dyDescent="0.25">
      <c r="B599" s="19"/>
      <c r="C599" s="14" t="s">
        <v>11</v>
      </c>
      <c r="D599" s="22">
        <v>4</v>
      </c>
      <c r="E599" s="22">
        <v>4</v>
      </c>
      <c r="F599" s="22">
        <v>4</v>
      </c>
      <c r="G599" s="22">
        <v>4</v>
      </c>
      <c r="H599" s="22">
        <v>4</v>
      </c>
      <c r="I599" s="22">
        <v>4</v>
      </c>
      <c r="J599" s="22"/>
      <c r="K599" s="22"/>
      <c r="L599" s="22"/>
      <c r="M599" s="22"/>
      <c r="N599" s="22"/>
      <c r="O599" s="22"/>
      <c r="P599" s="22">
        <f t="shared" si="33"/>
        <v>4</v>
      </c>
      <c r="Q599" s="72"/>
      <c r="S599" s="73"/>
    </row>
    <row r="600" spans="2:19" ht="15" x14ac:dyDescent="0.25">
      <c r="B600" s="19"/>
      <c r="C600" s="14" t="s">
        <v>13</v>
      </c>
      <c r="D600" s="22">
        <v>4</v>
      </c>
      <c r="E600" s="22">
        <v>4</v>
      </c>
      <c r="F600" s="22">
        <v>4</v>
      </c>
      <c r="G600" s="22">
        <v>4</v>
      </c>
      <c r="H600" s="22">
        <v>4</v>
      </c>
      <c r="I600" s="22">
        <v>4</v>
      </c>
      <c r="J600" s="22"/>
      <c r="K600" s="22"/>
      <c r="L600" s="22"/>
      <c r="M600" s="22"/>
      <c r="N600" s="22"/>
      <c r="O600" s="22"/>
      <c r="P600" s="22">
        <f t="shared" si="33"/>
        <v>4</v>
      </c>
      <c r="Q600" s="72"/>
      <c r="S600" s="73"/>
    </row>
    <row r="601" spans="2:19" ht="15" x14ac:dyDescent="0.25">
      <c r="B601" s="86"/>
      <c r="C601" s="14" t="s">
        <v>15</v>
      </c>
      <c r="D601" s="22">
        <v>2</v>
      </c>
      <c r="E601" s="22">
        <v>2</v>
      </c>
      <c r="F601" s="22">
        <v>2</v>
      </c>
      <c r="G601" s="22">
        <v>2</v>
      </c>
      <c r="H601" s="22"/>
      <c r="I601" s="22"/>
      <c r="J601" s="22"/>
      <c r="K601" s="22"/>
      <c r="L601" s="22"/>
      <c r="M601" s="22"/>
      <c r="N601" s="22"/>
      <c r="O601" s="22"/>
      <c r="P601" s="22">
        <f t="shared" si="33"/>
        <v>2</v>
      </c>
      <c r="Q601" s="72"/>
      <c r="S601" s="73"/>
    </row>
    <row r="602" spans="2:19" ht="15" x14ac:dyDescent="0.25">
      <c r="B602" s="87" t="s">
        <v>83</v>
      </c>
      <c r="C602" s="87"/>
      <c r="D602" s="88">
        <v>81</v>
      </c>
      <c r="E602" s="88">
        <v>81</v>
      </c>
      <c r="F602" s="88">
        <v>83</v>
      </c>
      <c r="G602" s="88">
        <v>84</v>
      </c>
      <c r="H602" s="88">
        <v>82</v>
      </c>
      <c r="I602" s="88">
        <v>61</v>
      </c>
      <c r="J602" s="88"/>
      <c r="K602" s="88"/>
      <c r="L602" s="88"/>
      <c r="M602" s="88"/>
      <c r="N602" s="88"/>
      <c r="O602" s="88"/>
      <c r="P602" s="88">
        <f t="shared" si="33"/>
        <v>78.666666666666671</v>
      </c>
      <c r="Q602" s="72"/>
      <c r="S602" s="73"/>
    </row>
    <row r="603" spans="2:19" ht="15" x14ac:dyDescent="0.25">
      <c r="B603" s="19" t="s">
        <v>48</v>
      </c>
      <c r="C603" s="14" t="s">
        <v>12</v>
      </c>
      <c r="D603" s="22">
        <v>42</v>
      </c>
      <c r="E603" s="22">
        <v>42</v>
      </c>
      <c r="F603" s="22">
        <v>42</v>
      </c>
      <c r="G603" s="22">
        <v>42</v>
      </c>
      <c r="H603" s="22">
        <v>42</v>
      </c>
      <c r="I603" s="22">
        <v>42</v>
      </c>
      <c r="J603" s="22"/>
      <c r="K603" s="22"/>
      <c r="L603" s="22"/>
      <c r="M603" s="22"/>
      <c r="N603" s="22"/>
      <c r="O603" s="22"/>
      <c r="P603" s="22">
        <f t="shared" si="33"/>
        <v>42</v>
      </c>
      <c r="Q603" s="72"/>
      <c r="S603" s="73"/>
    </row>
    <row r="604" spans="2:19" ht="15" x14ac:dyDescent="0.25">
      <c r="B604" s="19"/>
      <c r="C604" s="14" t="s">
        <v>26</v>
      </c>
      <c r="D604" s="22">
        <v>5</v>
      </c>
      <c r="E604" s="22">
        <v>5</v>
      </c>
      <c r="F604" s="22">
        <v>5</v>
      </c>
      <c r="G604" s="22">
        <v>5</v>
      </c>
      <c r="H604" s="22">
        <v>5</v>
      </c>
      <c r="I604" s="22">
        <v>5</v>
      </c>
      <c r="J604" s="22"/>
      <c r="K604" s="22"/>
      <c r="L604" s="22"/>
      <c r="M604" s="22"/>
      <c r="N604" s="22"/>
      <c r="O604" s="22"/>
      <c r="P604" s="22">
        <f t="shared" si="33"/>
        <v>5</v>
      </c>
      <c r="Q604" s="72"/>
      <c r="S604" s="73"/>
    </row>
    <row r="605" spans="2:19" ht="15" x14ac:dyDescent="0.25">
      <c r="B605" s="19"/>
      <c r="C605" s="14" t="s">
        <v>9</v>
      </c>
      <c r="D605" s="22">
        <v>2</v>
      </c>
      <c r="E605" s="22">
        <v>2</v>
      </c>
      <c r="F605" s="22">
        <v>2</v>
      </c>
      <c r="G605" s="22">
        <v>2</v>
      </c>
      <c r="H605" s="22">
        <v>2</v>
      </c>
      <c r="I605" s="22">
        <v>2</v>
      </c>
      <c r="J605" s="22"/>
      <c r="K605" s="22"/>
      <c r="L605" s="22"/>
      <c r="M605" s="22"/>
      <c r="N605" s="22"/>
      <c r="O605" s="22"/>
      <c r="P605" s="22">
        <f t="shared" si="33"/>
        <v>2</v>
      </c>
      <c r="Q605" s="72"/>
      <c r="S605" s="73"/>
    </row>
    <row r="606" spans="2:19" ht="15" x14ac:dyDescent="0.25">
      <c r="B606" s="19"/>
      <c r="C606" s="14" t="s">
        <v>4</v>
      </c>
      <c r="D606" s="22">
        <v>2</v>
      </c>
      <c r="E606" s="22">
        <v>2</v>
      </c>
      <c r="F606" s="22">
        <v>2</v>
      </c>
      <c r="G606" s="22">
        <v>2</v>
      </c>
      <c r="H606" s="22">
        <v>2</v>
      </c>
      <c r="I606" s="22">
        <v>2</v>
      </c>
      <c r="J606" s="22"/>
      <c r="K606" s="22"/>
      <c r="L606" s="22"/>
      <c r="M606" s="22"/>
      <c r="N606" s="22"/>
      <c r="O606" s="22"/>
      <c r="P606" s="22">
        <f t="shared" si="33"/>
        <v>2</v>
      </c>
      <c r="Q606" s="72"/>
      <c r="S606" s="73"/>
    </row>
    <row r="607" spans="2:19" ht="15" x14ac:dyDescent="0.25">
      <c r="B607" s="86"/>
      <c r="C607" s="14" t="s">
        <v>24</v>
      </c>
      <c r="D607" s="22">
        <v>1</v>
      </c>
      <c r="E607" s="22">
        <v>1</v>
      </c>
      <c r="F607" s="22">
        <v>1</v>
      </c>
      <c r="G607" s="22">
        <v>1</v>
      </c>
      <c r="H607" s="22">
        <v>1</v>
      </c>
      <c r="I607" s="22">
        <v>1</v>
      </c>
      <c r="J607" s="22"/>
      <c r="K607" s="22"/>
      <c r="L607" s="22"/>
      <c r="M607" s="22"/>
      <c r="N607" s="22"/>
      <c r="O607" s="22"/>
      <c r="P607" s="22">
        <f t="shared" si="33"/>
        <v>1</v>
      </c>
      <c r="Q607" s="72"/>
      <c r="S607" s="73"/>
    </row>
    <row r="608" spans="2:19" ht="15" x14ac:dyDescent="0.25">
      <c r="B608" s="87" t="s">
        <v>80</v>
      </c>
      <c r="C608" s="87"/>
      <c r="D608" s="88">
        <v>52</v>
      </c>
      <c r="E608" s="88">
        <v>52</v>
      </c>
      <c r="F608" s="88">
        <v>52</v>
      </c>
      <c r="G608" s="88">
        <v>52</v>
      </c>
      <c r="H608" s="88">
        <v>52</v>
      </c>
      <c r="I608" s="88">
        <v>52</v>
      </c>
      <c r="J608" s="88"/>
      <c r="K608" s="88"/>
      <c r="L608" s="88"/>
      <c r="M608" s="88"/>
      <c r="N608" s="88"/>
      <c r="O608" s="88"/>
      <c r="P608" s="88">
        <f t="shared" si="33"/>
        <v>52</v>
      </c>
      <c r="Q608" s="72"/>
      <c r="S608" s="73"/>
    </row>
    <row r="609" spans="2:19" ht="15" x14ac:dyDescent="0.25">
      <c r="B609" s="19" t="s">
        <v>46</v>
      </c>
      <c r="C609" s="14" t="s">
        <v>9</v>
      </c>
      <c r="D609" s="22">
        <v>19</v>
      </c>
      <c r="E609" s="22">
        <v>19</v>
      </c>
      <c r="F609" s="22">
        <v>19</v>
      </c>
      <c r="G609" s="22">
        <v>19</v>
      </c>
      <c r="H609" s="22">
        <v>19</v>
      </c>
      <c r="I609" s="22">
        <v>19</v>
      </c>
      <c r="J609" s="22"/>
      <c r="K609" s="22"/>
      <c r="L609" s="22"/>
      <c r="M609" s="22"/>
      <c r="N609" s="22"/>
      <c r="O609" s="22"/>
      <c r="P609" s="22">
        <f t="shared" si="33"/>
        <v>19</v>
      </c>
      <c r="Q609" s="72"/>
      <c r="S609" s="73"/>
    </row>
    <row r="610" spans="2:19" ht="15" x14ac:dyDescent="0.25">
      <c r="B610" s="19"/>
      <c r="C610" s="14" t="s">
        <v>5</v>
      </c>
      <c r="D610" s="22">
        <v>18</v>
      </c>
      <c r="E610" s="22">
        <v>18</v>
      </c>
      <c r="F610" s="22">
        <v>19</v>
      </c>
      <c r="G610" s="22">
        <v>18</v>
      </c>
      <c r="H610" s="22">
        <v>18</v>
      </c>
      <c r="I610" s="22">
        <v>18</v>
      </c>
      <c r="J610" s="22"/>
      <c r="K610" s="22"/>
      <c r="L610" s="22"/>
      <c r="M610" s="22"/>
      <c r="N610" s="22"/>
      <c r="O610" s="22"/>
      <c r="P610" s="22">
        <f t="shared" si="33"/>
        <v>18.166666666666668</v>
      </c>
      <c r="Q610" s="72"/>
      <c r="S610" s="73"/>
    </row>
    <row r="611" spans="2:19" ht="15" x14ac:dyDescent="0.25">
      <c r="B611" s="19"/>
      <c r="C611" s="14" t="s">
        <v>6</v>
      </c>
      <c r="D611" s="22">
        <v>3</v>
      </c>
      <c r="E611" s="22">
        <v>3</v>
      </c>
      <c r="F611" s="22">
        <v>3</v>
      </c>
      <c r="G611" s="22">
        <v>3</v>
      </c>
      <c r="H611" s="22">
        <v>3</v>
      </c>
      <c r="I611" s="22">
        <v>3</v>
      </c>
      <c r="J611" s="22"/>
      <c r="K611" s="22"/>
      <c r="L611" s="22"/>
      <c r="M611" s="22"/>
      <c r="N611" s="22"/>
      <c r="O611" s="22"/>
      <c r="P611" s="22">
        <f t="shared" si="33"/>
        <v>3</v>
      </c>
      <c r="Q611" s="72"/>
      <c r="S611" s="73"/>
    </row>
    <row r="612" spans="2:19" ht="15" x14ac:dyDescent="0.25">
      <c r="B612" s="19"/>
      <c r="C612" s="14" t="s">
        <v>14</v>
      </c>
      <c r="D612" s="22">
        <v>2</v>
      </c>
      <c r="E612" s="22">
        <v>2</v>
      </c>
      <c r="F612" s="22">
        <v>2</v>
      </c>
      <c r="G612" s="22">
        <v>2</v>
      </c>
      <c r="H612" s="22">
        <v>2</v>
      </c>
      <c r="I612" s="22">
        <v>2</v>
      </c>
      <c r="J612" s="22"/>
      <c r="K612" s="22"/>
      <c r="L612" s="22"/>
      <c r="M612" s="22"/>
      <c r="N612" s="22"/>
      <c r="O612" s="22"/>
      <c r="P612" s="22">
        <f t="shared" si="33"/>
        <v>2</v>
      </c>
      <c r="Q612" s="72"/>
      <c r="S612" s="73"/>
    </row>
    <row r="613" spans="2:19" ht="15" x14ac:dyDescent="0.25">
      <c r="B613" s="19"/>
      <c r="C613" s="14" t="s">
        <v>8</v>
      </c>
      <c r="D613" s="22">
        <v>2</v>
      </c>
      <c r="E613" s="22">
        <v>2</v>
      </c>
      <c r="F613" s="22">
        <v>2</v>
      </c>
      <c r="G613" s="22">
        <v>2</v>
      </c>
      <c r="H613" s="22">
        <v>2</v>
      </c>
      <c r="I613" s="22">
        <v>2</v>
      </c>
      <c r="J613" s="22"/>
      <c r="K613" s="22"/>
      <c r="L613" s="22"/>
      <c r="M613" s="22"/>
      <c r="N613" s="22"/>
      <c r="O613" s="22"/>
      <c r="P613" s="22">
        <f t="shared" si="33"/>
        <v>2</v>
      </c>
      <c r="Q613" s="72"/>
      <c r="S613" s="73"/>
    </row>
    <row r="614" spans="2:19" ht="15" x14ac:dyDescent="0.25">
      <c r="B614" s="19"/>
      <c r="C614" s="14" t="s">
        <v>4</v>
      </c>
      <c r="D614" s="22">
        <v>2</v>
      </c>
      <c r="E614" s="22">
        <v>2</v>
      </c>
      <c r="F614" s="22">
        <v>2</v>
      </c>
      <c r="G614" s="22">
        <v>2</v>
      </c>
      <c r="H614" s="22">
        <v>2</v>
      </c>
      <c r="I614" s="22">
        <v>2</v>
      </c>
      <c r="J614" s="22"/>
      <c r="K614" s="22"/>
      <c r="L614" s="22"/>
      <c r="M614" s="22"/>
      <c r="N614" s="22"/>
      <c r="O614" s="22"/>
      <c r="P614" s="22">
        <f t="shared" si="33"/>
        <v>2</v>
      </c>
      <c r="Q614" s="72"/>
      <c r="S614" s="73"/>
    </row>
    <row r="615" spans="2:19" ht="15" x14ac:dyDescent="0.25">
      <c r="B615" s="19"/>
      <c r="C615" s="14" t="s">
        <v>12</v>
      </c>
      <c r="D615" s="22">
        <v>2</v>
      </c>
      <c r="E615" s="22">
        <v>2</v>
      </c>
      <c r="F615" s="22">
        <v>2</v>
      </c>
      <c r="G615" s="22">
        <v>2</v>
      </c>
      <c r="H615" s="22">
        <v>2</v>
      </c>
      <c r="I615" s="22">
        <v>2</v>
      </c>
      <c r="J615" s="22"/>
      <c r="K615" s="22"/>
      <c r="L615" s="22"/>
      <c r="M615" s="22"/>
      <c r="N615" s="22"/>
      <c r="O615" s="22"/>
      <c r="P615" s="22">
        <f t="shared" si="33"/>
        <v>2</v>
      </c>
      <c r="Q615" s="72"/>
      <c r="S615" s="73"/>
    </row>
    <row r="616" spans="2:19" ht="15" x14ac:dyDescent="0.25">
      <c r="B616" s="19"/>
      <c r="C616" s="14" t="s">
        <v>11</v>
      </c>
      <c r="D616" s="22">
        <v>1</v>
      </c>
      <c r="E616" s="22">
        <v>1</v>
      </c>
      <c r="F616" s="22">
        <v>1</v>
      </c>
      <c r="G616" s="22">
        <v>1</v>
      </c>
      <c r="H616" s="22">
        <v>1</v>
      </c>
      <c r="I616" s="22">
        <v>1</v>
      </c>
      <c r="J616" s="22"/>
      <c r="K616" s="22"/>
      <c r="L616" s="22"/>
      <c r="M616" s="22"/>
      <c r="N616" s="22"/>
      <c r="O616" s="22"/>
      <c r="P616" s="22">
        <f t="shared" si="33"/>
        <v>1</v>
      </c>
      <c r="Q616" s="72"/>
      <c r="S616" s="73"/>
    </row>
    <row r="617" spans="2:19" ht="15" x14ac:dyDescent="0.25">
      <c r="B617" s="86"/>
      <c r="C617" s="14" t="s">
        <v>7</v>
      </c>
      <c r="D617" s="22">
        <v>1</v>
      </c>
      <c r="E617" s="22">
        <v>1</v>
      </c>
      <c r="F617" s="22">
        <v>1</v>
      </c>
      <c r="G617" s="22">
        <v>1</v>
      </c>
      <c r="H617" s="22">
        <v>1</v>
      </c>
      <c r="I617" s="22">
        <v>1</v>
      </c>
      <c r="J617" s="22"/>
      <c r="K617" s="22"/>
      <c r="L617" s="22"/>
      <c r="M617" s="22"/>
      <c r="N617" s="22"/>
      <c r="O617" s="22"/>
      <c r="P617" s="22">
        <f t="shared" si="33"/>
        <v>1</v>
      </c>
      <c r="Q617" s="72"/>
      <c r="S617" s="73"/>
    </row>
    <row r="618" spans="2:19" ht="15" x14ac:dyDescent="0.25">
      <c r="B618" s="87" t="s">
        <v>82</v>
      </c>
      <c r="C618" s="87"/>
      <c r="D618" s="88">
        <v>50</v>
      </c>
      <c r="E618" s="88">
        <v>50</v>
      </c>
      <c r="F618" s="88">
        <v>51</v>
      </c>
      <c r="G618" s="88">
        <v>50</v>
      </c>
      <c r="H618" s="88">
        <v>50</v>
      </c>
      <c r="I618" s="88">
        <v>50</v>
      </c>
      <c r="J618" s="88"/>
      <c r="K618" s="88"/>
      <c r="L618" s="88"/>
      <c r="M618" s="88"/>
      <c r="N618" s="88"/>
      <c r="O618" s="88"/>
      <c r="P618" s="88">
        <f t="shared" si="33"/>
        <v>50.166666666666664</v>
      </c>
      <c r="Q618" s="72"/>
      <c r="S618" s="73"/>
    </row>
    <row r="619" spans="2:19" ht="15" x14ac:dyDescent="0.25">
      <c r="B619" s="19" t="s">
        <v>47</v>
      </c>
      <c r="C619" s="14" t="s">
        <v>4</v>
      </c>
      <c r="D619" s="22">
        <v>16</v>
      </c>
      <c r="E619" s="22">
        <v>16</v>
      </c>
      <c r="F619" s="22">
        <v>15</v>
      </c>
      <c r="G619" s="22">
        <v>14</v>
      </c>
      <c r="H619" s="22">
        <v>14</v>
      </c>
      <c r="I619" s="22">
        <v>15</v>
      </c>
      <c r="J619" s="22"/>
      <c r="K619" s="22"/>
      <c r="L619" s="22"/>
      <c r="M619" s="22"/>
      <c r="N619" s="22"/>
      <c r="O619" s="22"/>
      <c r="P619" s="22">
        <f t="shared" si="33"/>
        <v>15</v>
      </c>
      <c r="Q619" s="72"/>
      <c r="S619" s="73"/>
    </row>
    <row r="620" spans="2:19" ht="15" x14ac:dyDescent="0.25">
      <c r="B620" s="19"/>
      <c r="C620" s="14" t="s">
        <v>5</v>
      </c>
      <c r="D620" s="22">
        <v>10</v>
      </c>
      <c r="E620" s="22">
        <v>11</v>
      </c>
      <c r="F620" s="22">
        <v>11</v>
      </c>
      <c r="G620" s="22">
        <v>11</v>
      </c>
      <c r="H620" s="22">
        <v>11</v>
      </c>
      <c r="I620" s="22">
        <v>11</v>
      </c>
      <c r="J620" s="22"/>
      <c r="K620" s="22"/>
      <c r="L620" s="22"/>
      <c r="M620" s="22"/>
      <c r="N620" s="22"/>
      <c r="O620" s="22"/>
      <c r="P620" s="22">
        <f t="shared" si="33"/>
        <v>10.833333333333334</v>
      </c>
      <c r="Q620" s="72"/>
      <c r="S620" s="73"/>
    </row>
    <row r="621" spans="2:19" ht="15" x14ac:dyDescent="0.25">
      <c r="B621" s="19"/>
      <c r="C621" s="14" t="s">
        <v>7</v>
      </c>
      <c r="D621" s="22">
        <v>4</v>
      </c>
      <c r="E621" s="22">
        <v>4</v>
      </c>
      <c r="F621" s="22">
        <v>4</v>
      </c>
      <c r="G621" s="22">
        <v>4</v>
      </c>
      <c r="H621" s="22">
        <v>5</v>
      </c>
      <c r="I621" s="22">
        <v>5</v>
      </c>
      <c r="J621" s="22"/>
      <c r="K621" s="22"/>
      <c r="L621" s="22"/>
      <c r="M621" s="22"/>
      <c r="N621" s="22"/>
      <c r="O621" s="22"/>
      <c r="P621" s="22">
        <f t="shared" si="33"/>
        <v>4.333333333333333</v>
      </c>
      <c r="Q621" s="72"/>
      <c r="S621" s="73"/>
    </row>
    <row r="622" spans="2:19" ht="15" x14ac:dyDescent="0.25">
      <c r="B622" s="19"/>
      <c r="C622" s="14" t="s">
        <v>6</v>
      </c>
      <c r="D622" s="22">
        <v>2</v>
      </c>
      <c r="E622" s="22">
        <v>2</v>
      </c>
      <c r="F622" s="22">
        <v>2</v>
      </c>
      <c r="G622" s="22">
        <v>2</v>
      </c>
      <c r="H622" s="22">
        <v>2</v>
      </c>
      <c r="I622" s="22">
        <v>2</v>
      </c>
      <c r="J622" s="22"/>
      <c r="K622" s="22"/>
      <c r="L622" s="22"/>
      <c r="M622" s="22"/>
      <c r="N622" s="22"/>
      <c r="O622" s="22"/>
      <c r="P622" s="22">
        <f t="shared" si="33"/>
        <v>2</v>
      </c>
      <c r="Q622" s="72"/>
      <c r="S622" s="73"/>
    </row>
    <row r="623" spans="2:19" ht="15" x14ac:dyDescent="0.25">
      <c r="B623" s="19"/>
      <c r="C623" s="14" t="s">
        <v>10</v>
      </c>
      <c r="D623" s="22">
        <v>2</v>
      </c>
      <c r="E623" s="22">
        <v>2</v>
      </c>
      <c r="F623" s="22">
        <v>2</v>
      </c>
      <c r="G623" s="22">
        <v>2</v>
      </c>
      <c r="H623" s="22">
        <v>2</v>
      </c>
      <c r="I623" s="22">
        <v>2</v>
      </c>
      <c r="J623" s="22"/>
      <c r="K623" s="22"/>
      <c r="L623" s="22"/>
      <c r="M623" s="22"/>
      <c r="N623" s="22"/>
      <c r="O623" s="22"/>
      <c r="P623" s="22">
        <f t="shared" si="33"/>
        <v>2</v>
      </c>
      <c r="Q623" s="72"/>
      <c r="S623" s="73"/>
    </row>
    <row r="624" spans="2:19" ht="15" x14ac:dyDescent="0.25">
      <c r="B624" s="19"/>
      <c r="C624" s="14" t="s">
        <v>17</v>
      </c>
      <c r="D624" s="22">
        <v>2</v>
      </c>
      <c r="E624" s="22">
        <v>2</v>
      </c>
      <c r="F624" s="22">
        <v>2</v>
      </c>
      <c r="G624" s="22">
        <v>2</v>
      </c>
      <c r="H624" s="22">
        <v>2</v>
      </c>
      <c r="I624" s="22">
        <v>2</v>
      </c>
      <c r="J624" s="22"/>
      <c r="K624" s="22"/>
      <c r="L624" s="22"/>
      <c r="M624" s="22"/>
      <c r="N624" s="22"/>
      <c r="O624" s="22"/>
      <c r="P624" s="22">
        <f t="shared" si="33"/>
        <v>2</v>
      </c>
      <c r="Q624" s="72"/>
      <c r="S624" s="73"/>
    </row>
    <row r="625" spans="2:19" ht="15" x14ac:dyDescent="0.25">
      <c r="B625" s="19"/>
      <c r="C625" s="14" t="s">
        <v>8</v>
      </c>
      <c r="D625" s="22">
        <v>2</v>
      </c>
      <c r="E625" s="22">
        <v>2</v>
      </c>
      <c r="F625" s="22">
        <v>2</v>
      </c>
      <c r="G625" s="22">
        <v>2</v>
      </c>
      <c r="H625" s="22">
        <v>2</v>
      </c>
      <c r="I625" s="22">
        <v>2</v>
      </c>
      <c r="J625" s="22"/>
      <c r="K625" s="22"/>
      <c r="L625" s="22"/>
      <c r="M625" s="22"/>
      <c r="N625" s="22"/>
      <c r="O625" s="22"/>
      <c r="P625" s="22">
        <f t="shared" si="33"/>
        <v>2</v>
      </c>
      <c r="Q625" s="72"/>
      <c r="S625" s="73"/>
    </row>
    <row r="626" spans="2:19" ht="15" x14ac:dyDescent="0.25">
      <c r="B626" s="19"/>
      <c r="C626" s="14" t="s">
        <v>14</v>
      </c>
      <c r="D626" s="22">
        <v>1</v>
      </c>
      <c r="E626" s="22">
        <v>1</v>
      </c>
      <c r="F626" s="22">
        <v>1</v>
      </c>
      <c r="G626" s="22">
        <v>1</v>
      </c>
      <c r="H626" s="22">
        <v>1</v>
      </c>
      <c r="I626" s="22">
        <v>1</v>
      </c>
      <c r="J626" s="22"/>
      <c r="K626" s="22"/>
      <c r="L626" s="22"/>
      <c r="M626" s="22"/>
      <c r="N626" s="22"/>
      <c r="O626" s="22"/>
      <c r="P626" s="22">
        <f t="shared" si="33"/>
        <v>1</v>
      </c>
      <c r="Q626" s="72"/>
      <c r="S626" s="73"/>
    </row>
    <row r="627" spans="2:19" ht="15" x14ac:dyDescent="0.25">
      <c r="B627" s="19"/>
      <c r="C627" s="14" t="s">
        <v>9</v>
      </c>
      <c r="D627" s="22">
        <v>1</v>
      </c>
      <c r="E627" s="22">
        <v>1</v>
      </c>
      <c r="F627" s="22">
        <v>1</v>
      </c>
      <c r="G627" s="22">
        <v>1</v>
      </c>
      <c r="H627" s="22">
        <v>1</v>
      </c>
      <c r="I627" s="22">
        <v>1</v>
      </c>
      <c r="J627" s="22"/>
      <c r="K627" s="22"/>
      <c r="L627" s="22"/>
      <c r="M627" s="22"/>
      <c r="N627" s="22"/>
      <c r="O627" s="22"/>
      <c r="P627" s="22">
        <f t="shared" si="33"/>
        <v>1</v>
      </c>
      <c r="Q627" s="72"/>
      <c r="S627" s="73"/>
    </row>
    <row r="628" spans="2:19" ht="15" x14ac:dyDescent="0.25">
      <c r="B628" s="19"/>
      <c r="C628" s="14" t="s">
        <v>15</v>
      </c>
      <c r="D628" s="22">
        <v>1</v>
      </c>
      <c r="E628" s="22">
        <v>1</v>
      </c>
      <c r="F628" s="22">
        <v>1</v>
      </c>
      <c r="G628" s="22">
        <v>1</v>
      </c>
      <c r="H628" s="22">
        <v>1</v>
      </c>
      <c r="I628" s="22">
        <v>1</v>
      </c>
      <c r="J628" s="22"/>
      <c r="K628" s="22"/>
      <c r="L628" s="22"/>
      <c r="M628" s="22"/>
      <c r="N628" s="22"/>
      <c r="O628" s="22"/>
      <c r="P628" s="22">
        <f t="shared" si="33"/>
        <v>1</v>
      </c>
      <c r="Q628" s="72"/>
      <c r="S628" s="73"/>
    </row>
    <row r="629" spans="2:19" ht="15" x14ac:dyDescent="0.25">
      <c r="B629" s="19"/>
      <c r="C629" s="14" t="s">
        <v>11</v>
      </c>
      <c r="D629" s="22">
        <v>1</v>
      </c>
      <c r="E629" s="22">
        <v>1</v>
      </c>
      <c r="F629" s="22">
        <v>1</v>
      </c>
      <c r="G629" s="22">
        <v>1</v>
      </c>
      <c r="H629" s="22">
        <v>1</v>
      </c>
      <c r="I629" s="22">
        <v>1</v>
      </c>
      <c r="J629" s="22"/>
      <c r="K629" s="22"/>
      <c r="L629" s="22"/>
      <c r="M629" s="22"/>
      <c r="N629" s="22"/>
      <c r="O629" s="22"/>
      <c r="P629" s="22">
        <f t="shared" si="33"/>
        <v>1</v>
      </c>
      <c r="Q629" s="72"/>
      <c r="S629" s="73"/>
    </row>
    <row r="630" spans="2:19" ht="15" x14ac:dyDescent="0.25">
      <c r="B630" s="19"/>
      <c r="C630" s="14" t="s">
        <v>12</v>
      </c>
      <c r="D630" s="22">
        <v>1</v>
      </c>
      <c r="E630" s="22">
        <v>1</v>
      </c>
      <c r="F630" s="22">
        <v>1</v>
      </c>
      <c r="G630" s="22">
        <v>1</v>
      </c>
      <c r="H630" s="22">
        <v>1</v>
      </c>
      <c r="I630" s="22">
        <v>1</v>
      </c>
      <c r="J630" s="22"/>
      <c r="K630" s="22"/>
      <c r="L630" s="22"/>
      <c r="M630" s="22"/>
      <c r="N630" s="22"/>
      <c r="O630" s="22"/>
      <c r="P630" s="22"/>
      <c r="Q630" s="72"/>
      <c r="S630" s="73"/>
    </row>
    <row r="631" spans="2:19" ht="15" x14ac:dyDescent="0.25">
      <c r="B631" s="19"/>
      <c r="C631" s="14" t="s">
        <v>13</v>
      </c>
      <c r="D631" s="22">
        <v>1</v>
      </c>
      <c r="E631" s="22">
        <v>1</v>
      </c>
      <c r="F631" s="22">
        <v>1</v>
      </c>
      <c r="G631" s="22">
        <v>1</v>
      </c>
      <c r="H631" s="22">
        <v>1</v>
      </c>
      <c r="I631" s="22">
        <v>1</v>
      </c>
      <c r="J631" s="22"/>
      <c r="K631" s="22"/>
      <c r="L631" s="22"/>
      <c r="M631" s="22"/>
      <c r="N631" s="22"/>
      <c r="O631" s="22"/>
      <c r="P631" s="22">
        <f t="shared" si="33"/>
        <v>1</v>
      </c>
      <c r="Q631" s="72"/>
      <c r="S631" s="73"/>
    </row>
    <row r="632" spans="2:19" ht="15" x14ac:dyDescent="0.25">
      <c r="B632" s="86"/>
      <c r="C632" s="14" t="s">
        <v>16</v>
      </c>
      <c r="D632" s="22"/>
      <c r="E632" s="22"/>
      <c r="F632" s="22"/>
      <c r="G632" s="22"/>
      <c r="H632" s="22"/>
      <c r="I632" s="22">
        <v>1</v>
      </c>
      <c r="J632" s="22"/>
      <c r="K632" s="22"/>
      <c r="L632" s="22"/>
      <c r="M632" s="22"/>
      <c r="N632" s="22"/>
      <c r="O632" s="22"/>
      <c r="P632" s="22">
        <f t="shared" si="33"/>
        <v>1</v>
      </c>
      <c r="Q632" s="72"/>
      <c r="S632" s="73"/>
    </row>
    <row r="633" spans="2:19" ht="15" x14ac:dyDescent="0.25">
      <c r="B633" s="87" t="s">
        <v>81</v>
      </c>
      <c r="C633" s="87"/>
      <c r="D633" s="88">
        <v>44</v>
      </c>
      <c r="E633" s="88">
        <v>45</v>
      </c>
      <c r="F633" s="88">
        <v>44</v>
      </c>
      <c r="G633" s="88">
        <v>43</v>
      </c>
      <c r="H633" s="88">
        <v>44</v>
      </c>
      <c r="I633" s="88">
        <v>46</v>
      </c>
      <c r="J633" s="88"/>
      <c r="K633" s="88"/>
      <c r="L633" s="88"/>
      <c r="M633" s="88"/>
      <c r="N633" s="88"/>
      <c r="O633" s="88"/>
      <c r="P633" s="88">
        <f t="shared" si="33"/>
        <v>44.333333333333336</v>
      </c>
      <c r="Q633" s="72"/>
      <c r="S633" s="73"/>
    </row>
    <row r="634" spans="2:19" ht="15" x14ac:dyDescent="0.25">
      <c r="B634" s="19" t="s">
        <v>49</v>
      </c>
      <c r="C634" s="14" t="s">
        <v>4</v>
      </c>
      <c r="D634" s="22">
        <v>14</v>
      </c>
      <c r="E634" s="22">
        <v>14</v>
      </c>
      <c r="F634" s="22">
        <v>14</v>
      </c>
      <c r="G634" s="22">
        <v>14</v>
      </c>
      <c r="H634" s="22">
        <v>14</v>
      </c>
      <c r="I634" s="22">
        <v>14</v>
      </c>
      <c r="J634" s="22"/>
      <c r="K634" s="22"/>
      <c r="L634" s="22"/>
      <c r="M634" s="22"/>
      <c r="N634" s="22"/>
      <c r="O634" s="22"/>
      <c r="P634" s="22">
        <f t="shared" si="33"/>
        <v>14</v>
      </c>
      <c r="Q634" s="72"/>
      <c r="S634" s="73"/>
    </row>
    <row r="635" spans="2:19" ht="15" x14ac:dyDescent="0.25">
      <c r="B635" s="19"/>
      <c r="C635" s="14" t="s">
        <v>5</v>
      </c>
      <c r="D635" s="22">
        <v>8</v>
      </c>
      <c r="E635" s="22">
        <v>8</v>
      </c>
      <c r="F635" s="22">
        <v>8</v>
      </c>
      <c r="G635" s="22">
        <v>8</v>
      </c>
      <c r="H635" s="22">
        <v>9</v>
      </c>
      <c r="I635" s="22">
        <v>9</v>
      </c>
      <c r="J635" s="22"/>
      <c r="K635" s="22"/>
      <c r="L635" s="22"/>
      <c r="M635" s="22"/>
      <c r="N635" s="22"/>
      <c r="O635" s="22"/>
      <c r="P635" s="22">
        <f t="shared" si="33"/>
        <v>8.3333333333333339</v>
      </c>
      <c r="Q635" s="72"/>
      <c r="S635" s="73"/>
    </row>
    <row r="636" spans="2:19" ht="15" x14ac:dyDescent="0.25">
      <c r="B636" s="19"/>
      <c r="C636" s="14" t="s">
        <v>15</v>
      </c>
      <c r="D636" s="22">
        <v>4</v>
      </c>
      <c r="E636" s="22">
        <v>4</v>
      </c>
      <c r="F636" s="22">
        <v>4</v>
      </c>
      <c r="G636" s="22">
        <v>4</v>
      </c>
      <c r="H636" s="22">
        <v>4</v>
      </c>
      <c r="I636" s="22">
        <v>4</v>
      </c>
      <c r="J636" s="22"/>
      <c r="K636" s="22"/>
      <c r="L636" s="22"/>
      <c r="M636" s="22"/>
      <c r="N636" s="22"/>
      <c r="O636" s="22"/>
      <c r="P636" s="22">
        <f t="shared" si="33"/>
        <v>4</v>
      </c>
      <c r="Q636" s="72"/>
      <c r="S636" s="73"/>
    </row>
    <row r="637" spans="2:19" ht="15" x14ac:dyDescent="0.25">
      <c r="B637" s="19"/>
      <c r="C637" s="14" t="s">
        <v>7</v>
      </c>
      <c r="D637" s="22">
        <v>3</v>
      </c>
      <c r="E637" s="22">
        <v>3</v>
      </c>
      <c r="F637" s="22">
        <v>3</v>
      </c>
      <c r="G637" s="22">
        <v>3</v>
      </c>
      <c r="H637" s="22">
        <v>3</v>
      </c>
      <c r="I637" s="22">
        <v>3</v>
      </c>
      <c r="J637" s="22"/>
      <c r="K637" s="22"/>
      <c r="L637" s="22"/>
      <c r="M637" s="22"/>
      <c r="N637" s="22"/>
      <c r="O637" s="22"/>
      <c r="P637" s="22">
        <f t="shared" si="33"/>
        <v>3</v>
      </c>
      <c r="Q637" s="72"/>
      <c r="S637" s="73"/>
    </row>
    <row r="638" spans="2:19" ht="15" x14ac:dyDescent="0.25">
      <c r="B638" s="19"/>
      <c r="C638" s="14" t="s">
        <v>9</v>
      </c>
      <c r="D638" s="22">
        <v>2</v>
      </c>
      <c r="E638" s="22">
        <v>2</v>
      </c>
      <c r="F638" s="22">
        <v>2</v>
      </c>
      <c r="G638" s="22">
        <v>2</v>
      </c>
      <c r="H638" s="22">
        <v>2</v>
      </c>
      <c r="I638" s="22">
        <v>2</v>
      </c>
      <c r="J638" s="22"/>
      <c r="K638" s="22"/>
      <c r="L638" s="22"/>
      <c r="M638" s="22"/>
      <c r="N638" s="22"/>
      <c r="O638" s="22"/>
      <c r="P638" s="22">
        <f t="shared" si="33"/>
        <v>2</v>
      </c>
      <c r="Q638" s="72"/>
      <c r="S638" s="73"/>
    </row>
    <row r="639" spans="2:19" ht="15" x14ac:dyDescent="0.25">
      <c r="B639" s="19"/>
      <c r="C639" s="14" t="s">
        <v>12</v>
      </c>
      <c r="D639" s="22">
        <v>1</v>
      </c>
      <c r="E639" s="22">
        <v>1</v>
      </c>
      <c r="F639" s="22">
        <v>1</v>
      </c>
      <c r="G639" s="22">
        <v>1</v>
      </c>
      <c r="H639" s="22">
        <v>1</v>
      </c>
      <c r="I639" s="22">
        <v>1</v>
      </c>
      <c r="J639" s="22"/>
      <c r="K639" s="22"/>
      <c r="L639" s="22"/>
      <c r="M639" s="22"/>
      <c r="N639" s="22"/>
      <c r="O639" s="22"/>
      <c r="P639" s="22">
        <f t="shared" si="33"/>
        <v>1</v>
      </c>
      <c r="Q639" s="72"/>
      <c r="S639" s="73"/>
    </row>
    <row r="640" spans="2:19" ht="15" x14ac:dyDescent="0.25">
      <c r="B640" s="19"/>
      <c r="C640" s="14" t="s">
        <v>6</v>
      </c>
      <c r="D640" s="22">
        <v>1</v>
      </c>
      <c r="E640" s="22">
        <v>1</v>
      </c>
      <c r="F640" s="22">
        <v>1</v>
      </c>
      <c r="G640" s="22">
        <v>1</v>
      </c>
      <c r="H640" s="22">
        <v>1</v>
      </c>
      <c r="I640" s="22">
        <v>1</v>
      </c>
      <c r="J640" s="22"/>
      <c r="K640" s="22"/>
      <c r="L640" s="22"/>
      <c r="M640" s="22"/>
      <c r="N640" s="22"/>
      <c r="O640" s="22"/>
      <c r="P640" s="22">
        <f t="shared" ref="P640:P663" si="34">AVERAGE(D640:O640)</f>
        <v>1</v>
      </c>
      <c r="Q640" s="72"/>
      <c r="S640" s="73"/>
    </row>
    <row r="641" spans="2:19" ht="15" x14ac:dyDescent="0.25">
      <c r="B641" s="19"/>
      <c r="C641" s="14" t="s">
        <v>17</v>
      </c>
      <c r="D641" s="22">
        <v>1</v>
      </c>
      <c r="E641" s="22">
        <v>1</v>
      </c>
      <c r="F641" s="22">
        <v>1</v>
      </c>
      <c r="G641" s="22">
        <v>1</v>
      </c>
      <c r="H641" s="22">
        <v>1</v>
      </c>
      <c r="I641" s="22">
        <v>1</v>
      </c>
      <c r="J641" s="22"/>
      <c r="K641" s="22"/>
      <c r="L641" s="22"/>
      <c r="M641" s="22"/>
      <c r="N641" s="22"/>
      <c r="O641" s="22"/>
      <c r="P641" s="22">
        <f t="shared" si="34"/>
        <v>1</v>
      </c>
      <c r="Q641" s="72"/>
      <c r="S641" s="73"/>
    </row>
    <row r="642" spans="2:19" ht="15" x14ac:dyDescent="0.25">
      <c r="B642" s="19"/>
      <c r="C642" s="14" t="s">
        <v>16</v>
      </c>
      <c r="D642" s="22">
        <v>1</v>
      </c>
      <c r="E642" s="22">
        <v>1</v>
      </c>
      <c r="F642" s="22">
        <v>1</v>
      </c>
      <c r="G642" s="22">
        <v>1</v>
      </c>
      <c r="H642" s="22">
        <v>1</v>
      </c>
      <c r="I642" s="22">
        <v>1</v>
      </c>
      <c r="J642" s="22"/>
      <c r="K642" s="22"/>
      <c r="L642" s="22"/>
      <c r="M642" s="22"/>
      <c r="N642" s="22"/>
      <c r="O642" s="22"/>
      <c r="P642" s="22">
        <f t="shared" si="34"/>
        <v>1</v>
      </c>
      <c r="Q642" s="72"/>
      <c r="S642" s="73"/>
    </row>
    <row r="643" spans="2:19" ht="15" x14ac:dyDescent="0.25">
      <c r="B643" s="19"/>
      <c r="C643" s="14" t="s">
        <v>21</v>
      </c>
      <c r="D643" s="22">
        <v>1</v>
      </c>
      <c r="E643" s="22">
        <v>1</v>
      </c>
      <c r="F643" s="22">
        <v>1</v>
      </c>
      <c r="G643" s="22">
        <v>1</v>
      </c>
      <c r="H643" s="22">
        <v>1</v>
      </c>
      <c r="I643" s="22">
        <v>1</v>
      </c>
      <c r="J643" s="22"/>
      <c r="K643" s="22"/>
      <c r="L643" s="22"/>
      <c r="M643" s="22"/>
      <c r="N643" s="22"/>
      <c r="O643" s="22"/>
      <c r="P643" s="22">
        <f t="shared" si="34"/>
        <v>1</v>
      </c>
      <c r="Q643" s="72"/>
      <c r="S643" s="73"/>
    </row>
    <row r="644" spans="2:19" ht="15" x14ac:dyDescent="0.25">
      <c r="B644" s="19"/>
      <c r="C644" s="14" t="s">
        <v>20</v>
      </c>
      <c r="D644" s="22">
        <v>1</v>
      </c>
      <c r="E644" s="22">
        <v>1</v>
      </c>
      <c r="F644" s="22">
        <v>1</v>
      </c>
      <c r="G644" s="22">
        <v>1</v>
      </c>
      <c r="H644" s="22">
        <v>1</v>
      </c>
      <c r="I644" s="22">
        <v>1</v>
      </c>
      <c r="J644" s="22"/>
      <c r="K644" s="22"/>
      <c r="L644" s="22"/>
      <c r="M644" s="22"/>
      <c r="N644" s="22"/>
      <c r="O644" s="22"/>
      <c r="P644" s="22">
        <f t="shared" si="34"/>
        <v>1</v>
      </c>
      <c r="Q644" s="72"/>
      <c r="S644" s="73"/>
    </row>
    <row r="645" spans="2:19" ht="15" x14ac:dyDescent="0.25">
      <c r="B645" s="19"/>
      <c r="C645" s="14" t="s">
        <v>8</v>
      </c>
      <c r="D645" s="22">
        <v>1</v>
      </c>
      <c r="E645" s="22">
        <v>1</v>
      </c>
      <c r="F645" s="22">
        <v>1</v>
      </c>
      <c r="G645" s="22">
        <v>1</v>
      </c>
      <c r="H645" s="22">
        <v>1</v>
      </c>
      <c r="I645" s="22">
        <v>1</v>
      </c>
      <c r="J645" s="22"/>
      <c r="K645" s="22"/>
      <c r="L645" s="22"/>
      <c r="M645" s="22"/>
      <c r="N645" s="22"/>
      <c r="O645" s="22"/>
      <c r="P645" s="22">
        <f t="shared" si="34"/>
        <v>1</v>
      </c>
      <c r="Q645" s="72"/>
      <c r="S645" s="73"/>
    </row>
    <row r="646" spans="2:19" ht="15" x14ac:dyDescent="0.25">
      <c r="B646" s="86"/>
      <c r="C646" s="14" t="s">
        <v>13</v>
      </c>
      <c r="D646" s="22">
        <v>1</v>
      </c>
      <c r="E646" s="22">
        <v>1</v>
      </c>
      <c r="F646" s="22">
        <v>1</v>
      </c>
      <c r="G646" s="22">
        <v>1</v>
      </c>
      <c r="H646" s="22">
        <v>1</v>
      </c>
      <c r="I646" s="22">
        <v>1</v>
      </c>
      <c r="J646" s="22"/>
      <c r="K646" s="22"/>
      <c r="L646" s="22"/>
      <c r="M646" s="22"/>
      <c r="N646" s="22"/>
      <c r="O646" s="22"/>
      <c r="P646" s="22">
        <f t="shared" si="34"/>
        <v>1</v>
      </c>
      <c r="Q646" s="72"/>
      <c r="S646" s="73"/>
    </row>
    <row r="647" spans="2:19" ht="15" x14ac:dyDescent="0.25">
      <c r="B647" s="87" t="s">
        <v>84</v>
      </c>
      <c r="C647" s="87"/>
      <c r="D647" s="88">
        <v>39</v>
      </c>
      <c r="E647" s="88">
        <v>39</v>
      </c>
      <c r="F647" s="88">
        <v>39</v>
      </c>
      <c r="G647" s="88">
        <v>39</v>
      </c>
      <c r="H647" s="88">
        <v>40</v>
      </c>
      <c r="I647" s="88">
        <v>40</v>
      </c>
      <c r="J647" s="88"/>
      <c r="K647" s="88"/>
      <c r="L647" s="88"/>
      <c r="M647" s="88"/>
      <c r="N647" s="88"/>
      <c r="O647" s="88"/>
      <c r="P647" s="88">
        <f t="shared" si="34"/>
        <v>39.333333333333336</v>
      </c>
      <c r="Q647" s="72"/>
      <c r="S647" s="73"/>
    </row>
    <row r="648" spans="2:19" ht="15" x14ac:dyDescent="0.25">
      <c r="B648" s="19" t="s">
        <v>50</v>
      </c>
      <c r="C648" s="14" t="s">
        <v>4</v>
      </c>
      <c r="D648" s="22">
        <v>2</v>
      </c>
      <c r="E648" s="22">
        <v>2</v>
      </c>
      <c r="F648" s="22">
        <v>2</v>
      </c>
      <c r="G648" s="22">
        <v>2</v>
      </c>
      <c r="H648" s="22">
        <v>2</v>
      </c>
      <c r="I648" s="22">
        <v>2</v>
      </c>
      <c r="J648" s="22"/>
      <c r="K648" s="22"/>
      <c r="L648" s="22"/>
      <c r="M648" s="22"/>
      <c r="N648" s="22"/>
      <c r="O648" s="22"/>
      <c r="P648" s="22">
        <f t="shared" si="34"/>
        <v>2</v>
      </c>
      <c r="Q648" s="72"/>
      <c r="S648" s="73"/>
    </row>
    <row r="649" spans="2:19" ht="15" x14ac:dyDescent="0.25">
      <c r="B649" s="19"/>
      <c r="C649" s="14" t="s">
        <v>7</v>
      </c>
      <c r="D649" s="22">
        <v>1</v>
      </c>
      <c r="E649" s="22">
        <v>1</v>
      </c>
      <c r="F649" s="22">
        <v>1</v>
      </c>
      <c r="G649" s="22">
        <v>1</v>
      </c>
      <c r="H649" s="22">
        <v>1</v>
      </c>
      <c r="I649" s="22">
        <v>1</v>
      </c>
      <c r="J649" s="22"/>
      <c r="K649" s="22"/>
      <c r="L649" s="22"/>
      <c r="M649" s="22"/>
      <c r="N649" s="22"/>
      <c r="O649" s="22"/>
      <c r="P649" s="22">
        <f t="shared" si="34"/>
        <v>1</v>
      </c>
      <c r="Q649" s="72"/>
      <c r="S649" s="73"/>
    </row>
    <row r="650" spans="2:19" ht="15" x14ac:dyDescent="0.25">
      <c r="B650" s="19"/>
      <c r="C650" s="14" t="s">
        <v>21</v>
      </c>
      <c r="D650" s="22">
        <v>1</v>
      </c>
      <c r="E650" s="22">
        <v>1</v>
      </c>
      <c r="F650" s="22">
        <v>1</v>
      </c>
      <c r="G650" s="22">
        <v>1</v>
      </c>
      <c r="H650" s="22">
        <v>1</v>
      </c>
      <c r="I650" s="22">
        <v>1</v>
      </c>
      <c r="J650" s="22"/>
      <c r="K650" s="22"/>
      <c r="L650" s="22"/>
      <c r="M650" s="22"/>
      <c r="N650" s="22"/>
      <c r="O650" s="22"/>
      <c r="P650" s="22">
        <f t="shared" si="34"/>
        <v>1</v>
      </c>
      <c r="Q650" s="72"/>
      <c r="S650" s="73"/>
    </row>
    <row r="651" spans="2:19" ht="15" x14ac:dyDescent="0.25">
      <c r="B651" s="19"/>
      <c r="C651" s="14" t="s">
        <v>25</v>
      </c>
      <c r="D651" s="22">
        <v>1</v>
      </c>
      <c r="E651" s="22">
        <v>1</v>
      </c>
      <c r="F651" s="22">
        <v>1</v>
      </c>
      <c r="G651" s="22">
        <v>1</v>
      </c>
      <c r="H651" s="22">
        <v>1</v>
      </c>
      <c r="I651" s="22">
        <v>1</v>
      </c>
      <c r="J651" s="22"/>
      <c r="K651" s="22"/>
      <c r="L651" s="22"/>
      <c r="M651" s="22"/>
      <c r="N651" s="22"/>
      <c r="O651" s="22"/>
      <c r="P651" s="22">
        <f t="shared" si="34"/>
        <v>1</v>
      </c>
      <c r="Q651" s="72"/>
      <c r="S651" s="73"/>
    </row>
    <row r="652" spans="2:19" ht="15" x14ac:dyDescent="0.25">
      <c r="B652" s="19"/>
      <c r="C652" s="14" t="s">
        <v>11</v>
      </c>
      <c r="D652" s="22">
        <v>1</v>
      </c>
      <c r="E652" s="22">
        <v>1</v>
      </c>
      <c r="F652" s="22">
        <v>1</v>
      </c>
      <c r="G652" s="22">
        <v>1</v>
      </c>
      <c r="H652" s="22">
        <v>1</v>
      </c>
      <c r="I652" s="22">
        <v>1</v>
      </c>
      <c r="J652" s="22"/>
      <c r="K652" s="22"/>
      <c r="L652" s="22"/>
      <c r="M652" s="22"/>
      <c r="N652" s="22"/>
      <c r="O652" s="22"/>
      <c r="P652" s="22">
        <f t="shared" si="34"/>
        <v>1</v>
      </c>
      <c r="Q652" s="72"/>
      <c r="S652" s="73"/>
    </row>
    <row r="653" spans="2:19" ht="15" x14ac:dyDescent="0.25">
      <c r="B653" s="19"/>
      <c r="C653" s="14" t="s">
        <v>13</v>
      </c>
      <c r="D653" s="22">
        <v>1</v>
      </c>
      <c r="E653" s="22">
        <v>1</v>
      </c>
      <c r="F653" s="22">
        <v>1</v>
      </c>
      <c r="G653" s="22">
        <v>1</v>
      </c>
      <c r="H653" s="22">
        <v>1</v>
      </c>
      <c r="I653" s="22">
        <v>1</v>
      </c>
      <c r="J653" s="22"/>
      <c r="K653" s="22"/>
      <c r="L653" s="22"/>
      <c r="M653" s="22"/>
      <c r="N653" s="22"/>
      <c r="O653" s="22"/>
      <c r="P653" s="22">
        <f t="shared" si="34"/>
        <v>1</v>
      </c>
      <c r="Q653" s="72"/>
      <c r="S653" s="73"/>
    </row>
    <row r="654" spans="2:19" ht="15" x14ac:dyDescent="0.25">
      <c r="B654" s="19"/>
      <c r="C654" s="14" t="s">
        <v>68</v>
      </c>
      <c r="D654" s="22">
        <v>1</v>
      </c>
      <c r="E654" s="22">
        <v>1</v>
      </c>
      <c r="F654" s="22">
        <v>1</v>
      </c>
      <c r="G654" s="22">
        <v>1</v>
      </c>
      <c r="H654" s="22">
        <v>1</v>
      </c>
      <c r="I654" s="22">
        <v>1</v>
      </c>
      <c r="J654" s="22"/>
      <c r="K654" s="22"/>
      <c r="L654" s="22"/>
      <c r="M654" s="22"/>
      <c r="N654" s="22"/>
      <c r="O654" s="22"/>
      <c r="P654" s="22">
        <f t="shared" si="34"/>
        <v>1</v>
      </c>
      <c r="Q654" s="72"/>
      <c r="S654" s="73"/>
    </row>
    <row r="655" spans="2:19" ht="15" x14ac:dyDescent="0.25">
      <c r="B655" s="19"/>
      <c r="C655" s="14" t="s">
        <v>6</v>
      </c>
      <c r="D655" s="22">
        <v>1</v>
      </c>
      <c r="E655" s="22">
        <v>1</v>
      </c>
      <c r="F655" s="22">
        <v>1</v>
      </c>
      <c r="G655" s="22">
        <v>1</v>
      </c>
      <c r="H655" s="22">
        <v>1</v>
      </c>
      <c r="I655" s="22">
        <v>1</v>
      </c>
      <c r="J655" s="22"/>
      <c r="K655" s="22"/>
      <c r="L655" s="22"/>
      <c r="M655" s="22"/>
      <c r="N655" s="22"/>
      <c r="O655" s="22"/>
      <c r="P655" s="22">
        <f t="shared" si="34"/>
        <v>1</v>
      </c>
      <c r="Q655" s="72"/>
      <c r="S655" s="73"/>
    </row>
    <row r="656" spans="2:19" ht="15" x14ac:dyDescent="0.25">
      <c r="B656" s="86"/>
      <c r="C656" s="14" t="s">
        <v>12</v>
      </c>
      <c r="D656" s="22">
        <v>1</v>
      </c>
      <c r="E656" s="22">
        <v>1</v>
      </c>
      <c r="F656" s="22">
        <v>1</v>
      </c>
      <c r="G656" s="22">
        <v>1</v>
      </c>
      <c r="H656" s="22">
        <v>1</v>
      </c>
      <c r="I656" s="22">
        <v>1</v>
      </c>
      <c r="J656" s="22"/>
      <c r="K656" s="22"/>
      <c r="L656" s="22"/>
      <c r="M656" s="22"/>
      <c r="N656" s="22"/>
      <c r="O656" s="22"/>
      <c r="P656" s="22">
        <f t="shared" si="34"/>
        <v>1</v>
      </c>
      <c r="Q656" s="72"/>
      <c r="S656" s="73"/>
    </row>
    <row r="657" spans="1:23" ht="15" x14ac:dyDescent="0.25">
      <c r="B657" s="87" t="s">
        <v>85</v>
      </c>
      <c r="C657" s="87"/>
      <c r="D657" s="88">
        <v>10</v>
      </c>
      <c r="E657" s="88">
        <v>10</v>
      </c>
      <c r="F657" s="88">
        <v>10</v>
      </c>
      <c r="G657" s="88">
        <v>10</v>
      </c>
      <c r="H657" s="88">
        <v>10</v>
      </c>
      <c r="I657" s="88">
        <v>10</v>
      </c>
      <c r="J657" s="88"/>
      <c r="K657" s="88"/>
      <c r="L657" s="88"/>
      <c r="M657" s="88"/>
      <c r="N657" s="88"/>
      <c r="O657" s="88"/>
      <c r="P657" s="88">
        <f t="shared" si="34"/>
        <v>10</v>
      </c>
      <c r="Q657" s="72"/>
      <c r="S657" s="73"/>
    </row>
    <row r="658" spans="1:23" ht="15" x14ac:dyDescent="0.25">
      <c r="B658" s="19" t="s">
        <v>52</v>
      </c>
      <c r="C658" s="14" t="s">
        <v>4</v>
      </c>
      <c r="D658" s="22">
        <v>2</v>
      </c>
      <c r="E658" s="22">
        <v>2</v>
      </c>
      <c r="F658" s="22">
        <v>2</v>
      </c>
      <c r="G658" s="22">
        <v>2</v>
      </c>
      <c r="H658" s="22">
        <v>2</v>
      </c>
      <c r="I658" s="22">
        <v>2</v>
      </c>
      <c r="J658" s="22"/>
      <c r="K658" s="22"/>
      <c r="L658" s="22"/>
      <c r="M658" s="22"/>
      <c r="N658" s="22"/>
      <c r="O658" s="22"/>
      <c r="P658" s="22">
        <f t="shared" si="34"/>
        <v>2</v>
      </c>
      <c r="Q658" s="72"/>
      <c r="S658" s="73"/>
    </row>
    <row r="659" spans="1:23" ht="15" x14ac:dyDescent="0.25">
      <c r="B659" s="19"/>
      <c r="C659" s="14" t="s">
        <v>5</v>
      </c>
      <c r="D659" s="22">
        <v>2</v>
      </c>
      <c r="E659" s="22">
        <v>2</v>
      </c>
      <c r="F659" s="22">
        <v>2</v>
      </c>
      <c r="G659" s="22">
        <v>2</v>
      </c>
      <c r="H659" s="22">
        <v>2</v>
      </c>
      <c r="I659" s="22">
        <v>2</v>
      </c>
      <c r="J659" s="94"/>
      <c r="K659" s="94"/>
      <c r="L659" s="94"/>
      <c r="M659" s="94"/>
      <c r="N659" s="94"/>
      <c r="O659" s="94"/>
      <c r="P659" s="94">
        <f t="shared" si="34"/>
        <v>2</v>
      </c>
      <c r="Q659" s="72"/>
      <c r="S659" s="73"/>
    </row>
    <row r="660" spans="1:23" ht="15" x14ac:dyDescent="0.25">
      <c r="B660" s="86"/>
      <c r="C660" s="14" t="s">
        <v>7</v>
      </c>
      <c r="D660" s="22">
        <v>1</v>
      </c>
      <c r="E660" s="22">
        <v>1</v>
      </c>
      <c r="F660" s="22">
        <v>1</v>
      </c>
      <c r="G660" s="22">
        <v>1</v>
      </c>
      <c r="H660" s="22">
        <v>1</v>
      </c>
      <c r="I660" s="22">
        <v>1</v>
      </c>
      <c r="J660" s="93"/>
      <c r="K660" s="93"/>
      <c r="L660" s="93"/>
      <c r="M660" s="93"/>
      <c r="N660" s="93"/>
      <c r="O660" s="93"/>
      <c r="P660" s="95">
        <f t="shared" si="34"/>
        <v>1</v>
      </c>
      <c r="Q660" s="72"/>
      <c r="S660" s="73"/>
    </row>
    <row r="661" spans="1:23" ht="15" x14ac:dyDescent="0.25">
      <c r="B661" s="87" t="s">
        <v>87</v>
      </c>
      <c r="C661" s="87"/>
      <c r="D661" s="88">
        <v>5</v>
      </c>
      <c r="E661" s="88">
        <v>5</v>
      </c>
      <c r="F661" s="88">
        <v>5</v>
      </c>
      <c r="G661" s="88">
        <v>5</v>
      </c>
      <c r="H661" s="88">
        <v>5</v>
      </c>
      <c r="I661" s="88">
        <v>5</v>
      </c>
      <c r="J661" s="88"/>
      <c r="K661" s="88"/>
      <c r="L661" s="88"/>
      <c r="M661" s="88"/>
      <c r="N661" s="88"/>
      <c r="O661" s="88"/>
      <c r="P661" s="88">
        <f t="shared" si="34"/>
        <v>5</v>
      </c>
      <c r="Q661" s="72"/>
      <c r="S661" s="73"/>
    </row>
    <row r="662" spans="1:23" ht="15" x14ac:dyDescent="0.25">
      <c r="B662" s="86" t="s">
        <v>51</v>
      </c>
      <c r="C662" s="14" t="s">
        <v>7</v>
      </c>
      <c r="D662" s="22">
        <v>4</v>
      </c>
      <c r="E662" s="22">
        <v>4</v>
      </c>
      <c r="F662" s="22">
        <v>4</v>
      </c>
      <c r="G662" s="22">
        <v>5</v>
      </c>
      <c r="H662" s="22">
        <v>5</v>
      </c>
      <c r="I662" s="22">
        <v>5</v>
      </c>
      <c r="J662" s="88"/>
      <c r="K662" s="88"/>
      <c r="L662" s="88"/>
      <c r="M662" s="88"/>
      <c r="N662" s="88"/>
      <c r="O662" s="88"/>
      <c r="P662" s="92">
        <f t="shared" si="34"/>
        <v>4.5</v>
      </c>
      <c r="Q662" s="72"/>
      <c r="S662" s="73"/>
    </row>
    <row r="663" spans="1:23" ht="15" x14ac:dyDescent="0.25">
      <c r="B663" s="87" t="s">
        <v>86</v>
      </c>
      <c r="C663" s="87"/>
      <c r="D663" s="88">
        <v>4</v>
      </c>
      <c r="E663" s="88">
        <v>4</v>
      </c>
      <c r="F663" s="88">
        <v>4</v>
      </c>
      <c r="G663" s="88">
        <v>5</v>
      </c>
      <c r="H663" s="88">
        <v>5</v>
      </c>
      <c r="I663" s="88">
        <v>5</v>
      </c>
      <c r="J663" s="22"/>
      <c r="K663" s="22"/>
      <c r="L663" s="22"/>
      <c r="M663" s="22"/>
      <c r="N663" s="22"/>
      <c r="O663" s="22"/>
      <c r="P663" s="26">
        <f t="shared" si="34"/>
        <v>4.5</v>
      </c>
      <c r="Q663" s="72"/>
      <c r="S663" s="73"/>
    </row>
    <row r="664" spans="1:23" ht="15" x14ac:dyDescent="0.25">
      <c r="B664" s="89" t="s">
        <v>2</v>
      </c>
      <c r="C664" s="89"/>
      <c r="D664" s="90">
        <v>4034</v>
      </c>
      <c r="E664" s="90">
        <v>4038</v>
      </c>
      <c r="F664" s="90">
        <v>3890</v>
      </c>
      <c r="G664" s="90">
        <v>4040</v>
      </c>
      <c r="H664" s="90">
        <v>4048</v>
      </c>
      <c r="I664" s="90">
        <v>4043</v>
      </c>
      <c r="J664" s="90"/>
      <c r="K664" s="90"/>
      <c r="L664" s="90"/>
      <c r="M664" s="90"/>
      <c r="N664" s="90"/>
      <c r="O664" s="90"/>
      <c r="P664" s="90">
        <f>AVERAGE(D664:O664)</f>
        <v>4015.5</v>
      </c>
      <c r="Q664" s="72"/>
      <c r="S664" s="73"/>
    </row>
    <row r="665" spans="1:23" ht="15" x14ac:dyDescent="0.25">
      <c r="C665" s="22"/>
      <c r="D665" s="22"/>
      <c r="E665" s="22"/>
      <c r="F665" s="22"/>
      <c r="G665" s="22"/>
      <c r="H665" s="22"/>
      <c r="I665" s="28"/>
      <c r="Q665" s="72"/>
      <c r="S665" s="73"/>
    </row>
    <row r="666" spans="1:23" ht="15" x14ac:dyDescent="0.25">
      <c r="C666" s="22"/>
      <c r="D666" s="22"/>
      <c r="E666" s="22"/>
      <c r="F666" s="22"/>
      <c r="G666" s="22"/>
      <c r="H666" s="22"/>
      <c r="I666" s="28"/>
      <c r="Q666" s="72"/>
      <c r="S666" s="73"/>
    </row>
    <row r="667" spans="1:23" ht="15" x14ac:dyDescent="0.25">
      <c r="A667" s="40"/>
      <c r="B667" s="45"/>
      <c r="C667" s="46"/>
      <c r="D667" s="46"/>
      <c r="E667" s="46"/>
      <c r="F667" s="43"/>
      <c r="G667" s="43"/>
      <c r="H667" s="43"/>
      <c r="I667" s="43"/>
      <c r="J667" s="44"/>
      <c r="K667" s="44"/>
      <c r="L667" s="44"/>
      <c r="M667" s="44"/>
      <c r="N667" s="44"/>
      <c r="O667" s="32"/>
    </row>
    <row r="669" spans="1:23" s="56" customFormat="1" ht="26.25" x14ac:dyDescent="0.4">
      <c r="B669" s="16" t="s">
        <v>105</v>
      </c>
      <c r="Q669" s="14"/>
    </row>
    <row r="670" spans="1:23" ht="47.25" customHeight="1" x14ac:dyDescent="0.2">
      <c r="B670" s="103" t="s">
        <v>103</v>
      </c>
      <c r="C670" s="103"/>
      <c r="D670" s="103"/>
      <c r="E670" s="103"/>
      <c r="F670" s="103"/>
      <c r="G670" s="103"/>
      <c r="H670" s="103"/>
      <c r="I670" s="103"/>
      <c r="J670" s="103"/>
      <c r="K670" s="103"/>
      <c r="L670" s="71"/>
      <c r="M670" s="71"/>
      <c r="N670" s="71"/>
      <c r="O670" s="71"/>
      <c r="P670" s="71"/>
      <c r="R670" s="71"/>
      <c r="S670" s="71"/>
      <c r="T670" s="71"/>
      <c r="U670" s="71"/>
      <c r="V670" s="71"/>
      <c r="W670" s="71"/>
    </row>
    <row r="673" spans="1:17" s="56" customFormat="1" ht="26.25" x14ac:dyDescent="0.4">
      <c r="B673" s="16" t="s">
        <v>106</v>
      </c>
      <c r="Q673" s="14"/>
    </row>
    <row r="674" spans="1:17" ht="15" x14ac:dyDescent="0.25">
      <c r="A674" s="47"/>
    </row>
    <row r="675" spans="1:17" ht="69.75" customHeight="1" x14ac:dyDescent="0.25">
      <c r="A675" s="99" t="s">
        <v>102</v>
      </c>
      <c r="B675" s="99"/>
      <c r="C675" s="99"/>
      <c r="D675" s="99"/>
      <c r="E675" s="99"/>
      <c r="F675" s="99"/>
      <c r="G675" s="99"/>
      <c r="H675" s="99"/>
      <c r="I675" s="99"/>
      <c r="J675" s="99"/>
      <c r="K675" s="99"/>
      <c r="L675" s="99"/>
      <c r="M675" s="99"/>
      <c r="N675" s="99"/>
      <c r="O675" s="99"/>
      <c r="P675" s="99"/>
      <c r="Q675" s="72"/>
    </row>
    <row r="676" spans="1:17" ht="15" x14ac:dyDescent="0.25">
      <c r="C676" s="22"/>
      <c r="D676" s="22"/>
      <c r="E676" s="22"/>
      <c r="F676" s="22"/>
      <c r="G676" s="22"/>
      <c r="H676" s="22"/>
      <c r="I676" s="27"/>
      <c r="J676" s="28"/>
      <c r="Q676" s="72"/>
    </row>
    <row r="677" spans="1:17" ht="15" x14ac:dyDescent="0.25">
      <c r="C677" s="22"/>
      <c r="D677" s="22"/>
      <c r="E677" s="22"/>
      <c r="F677" s="22"/>
      <c r="G677" s="22"/>
      <c r="H677" s="22"/>
      <c r="I677" s="27"/>
      <c r="J677" s="28"/>
      <c r="Q677" s="72"/>
    </row>
    <row r="678" spans="1:17" ht="15" x14ac:dyDescent="0.25">
      <c r="C678" s="22"/>
      <c r="D678" s="22"/>
      <c r="E678" s="22"/>
      <c r="F678" s="22"/>
      <c r="G678" s="22"/>
      <c r="H678" s="22"/>
      <c r="I678" s="27"/>
      <c r="J678" s="28"/>
      <c r="Q678" s="72"/>
    </row>
    <row r="679" spans="1:17" ht="15" x14ac:dyDescent="0.25">
      <c r="C679" s="22"/>
      <c r="D679" s="22"/>
      <c r="E679" s="22"/>
      <c r="F679" s="22"/>
      <c r="G679" s="22"/>
      <c r="H679" s="22"/>
      <c r="I679" s="27"/>
      <c r="J679" s="28"/>
      <c r="Q679" s="72"/>
    </row>
    <row r="680" spans="1:17" ht="15" x14ac:dyDescent="0.25">
      <c r="C680" s="22"/>
      <c r="D680" s="22"/>
      <c r="E680" s="22"/>
      <c r="F680" s="22"/>
      <c r="G680" s="22"/>
      <c r="H680" s="22"/>
      <c r="I680" s="27"/>
      <c r="J680" s="28"/>
      <c r="Q680" s="72"/>
    </row>
    <row r="681" spans="1:17" ht="15" x14ac:dyDescent="0.25">
      <c r="C681" s="22"/>
      <c r="D681" s="22"/>
      <c r="E681" s="22"/>
      <c r="F681" s="22"/>
      <c r="G681" s="22"/>
      <c r="H681" s="22"/>
      <c r="I681" s="27"/>
      <c r="J681" s="28"/>
      <c r="Q681" s="72"/>
    </row>
    <row r="682" spans="1:17" ht="15" x14ac:dyDescent="0.25">
      <c r="C682" s="22"/>
      <c r="D682" s="22"/>
      <c r="E682" s="22"/>
      <c r="F682" s="22"/>
      <c r="G682" s="22"/>
      <c r="H682" s="22"/>
      <c r="I682" s="27"/>
      <c r="J682" s="28"/>
      <c r="Q682" s="72"/>
    </row>
    <row r="683" spans="1:17" ht="15" x14ac:dyDescent="0.25">
      <c r="Q683" s="72"/>
    </row>
    <row r="684" spans="1:17" ht="15" x14ac:dyDescent="0.25">
      <c r="Q684" s="72"/>
    </row>
    <row r="685" spans="1:17" ht="15" x14ac:dyDescent="0.25">
      <c r="Q685" s="72"/>
    </row>
    <row r="686" spans="1:17" ht="15" x14ac:dyDescent="0.25">
      <c r="Q686" s="72"/>
    </row>
    <row r="687" spans="1:17" ht="15" x14ac:dyDescent="0.25">
      <c r="Q687" s="72"/>
    </row>
    <row r="688" spans="1:17" ht="15" x14ac:dyDescent="0.25">
      <c r="Q688" s="72"/>
    </row>
    <row r="689" spans="17:17" ht="15" x14ac:dyDescent="0.25">
      <c r="Q689" s="72"/>
    </row>
    <row r="690" spans="17:17" ht="15" x14ac:dyDescent="0.25">
      <c r="Q690" s="72"/>
    </row>
    <row r="691" spans="17:17" ht="15" x14ac:dyDescent="0.25">
      <c r="Q691" s="72"/>
    </row>
    <row r="692" spans="17:17" ht="15" x14ac:dyDescent="0.25">
      <c r="Q692" s="72"/>
    </row>
    <row r="693" spans="17:17" ht="15" x14ac:dyDescent="0.25">
      <c r="Q693" s="72"/>
    </row>
    <row r="694" spans="17:17" ht="15" x14ac:dyDescent="0.25">
      <c r="Q694" s="72"/>
    </row>
    <row r="695" spans="17:17" ht="15" x14ac:dyDescent="0.25">
      <c r="Q695" s="72"/>
    </row>
    <row r="696" spans="17:17" ht="15" x14ac:dyDescent="0.25">
      <c r="Q696" s="72"/>
    </row>
    <row r="697" spans="17:17" ht="15" x14ac:dyDescent="0.25">
      <c r="Q697" s="72"/>
    </row>
    <row r="698" spans="17:17" ht="15" x14ac:dyDescent="0.25">
      <c r="Q698" s="72"/>
    </row>
    <row r="699" spans="17:17" ht="15" x14ac:dyDescent="0.25">
      <c r="Q699" s="72"/>
    </row>
    <row r="700" spans="17:17" ht="15" x14ac:dyDescent="0.25">
      <c r="Q700" s="72"/>
    </row>
    <row r="701" spans="17:17" ht="15" x14ac:dyDescent="0.25">
      <c r="Q701" s="72"/>
    </row>
    <row r="702" spans="17:17" ht="15" x14ac:dyDescent="0.25">
      <c r="Q702" s="72"/>
    </row>
    <row r="703" spans="17:17" ht="15" x14ac:dyDescent="0.25">
      <c r="Q703" s="72"/>
    </row>
    <row r="704" spans="17:17" ht="15" x14ac:dyDescent="0.25">
      <c r="Q704" s="72"/>
    </row>
    <row r="705" spans="17:17" ht="15" x14ac:dyDescent="0.25">
      <c r="Q705" s="72"/>
    </row>
    <row r="706" spans="17:17" ht="15" x14ac:dyDescent="0.25">
      <c r="Q706" s="72"/>
    </row>
    <row r="707" spans="17:17" ht="15" x14ac:dyDescent="0.25">
      <c r="Q707" s="72"/>
    </row>
    <row r="708" spans="17:17" ht="15" x14ac:dyDescent="0.25">
      <c r="Q708" s="72"/>
    </row>
    <row r="709" spans="17:17" ht="15" x14ac:dyDescent="0.25">
      <c r="Q709" s="72"/>
    </row>
    <row r="710" spans="17:17" ht="15" x14ac:dyDescent="0.25">
      <c r="Q710" s="72"/>
    </row>
    <row r="711" spans="17:17" ht="15" x14ac:dyDescent="0.25">
      <c r="Q711" s="72"/>
    </row>
    <row r="712" spans="17:17" ht="15" x14ac:dyDescent="0.25">
      <c r="Q712" s="72"/>
    </row>
    <row r="713" spans="17:17" ht="15" x14ac:dyDescent="0.25">
      <c r="Q713" s="72"/>
    </row>
    <row r="714" spans="17:17" ht="15" x14ac:dyDescent="0.25">
      <c r="Q714" s="72"/>
    </row>
    <row r="715" spans="17:17" ht="15" x14ac:dyDescent="0.25">
      <c r="Q715" s="72"/>
    </row>
    <row r="716" spans="17:17" ht="15" x14ac:dyDescent="0.25">
      <c r="Q716" s="72"/>
    </row>
    <row r="717" spans="17:17" ht="15" x14ac:dyDescent="0.25">
      <c r="Q717" s="72"/>
    </row>
    <row r="718" spans="17:17" ht="15" x14ac:dyDescent="0.25">
      <c r="Q718" s="72"/>
    </row>
    <row r="719" spans="17:17" ht="15" x14ac:dyDescent="0.25">
      <c r="Q719" s="72"/>
    </row>
    <row r="720" spans="17:17" ht="15" x14ac:dyDescent="0.25">
      <c r="Q720" s="72"/>
    </row>
    <row r="721" spans="17:17" ht="15" x14ac:dyDescent="0.25">
      <c r="Q721" s="72"/>
    </row>
    <row r="722" spans="17:17" ht="15" x14ac:dyDescent="0.25">
      <c r="Q722" s="72"/>
    </row>
    <row r="723" spans="17:17" ht="15" x14ac:dyDescent="0.25">
      <c r="Q723" s="72"/>
    </row>
    <row r="724" spans="17:17" ht="15" x14ac:dyDescent="0.25">
      <c r="Q724" s="72"/>
    </row>
    <row r="725" spans="17:17" ht="15" x14ac:dyDescent="0.25">
      <c r="Q725" s="72"/>
    </row>
    <row r="726" spans="17:17" ht="15" x14ac:dyDescent="0.25">
      <c r="Q726" s="72"/>
    </row>
    <row r="727" spans="17:17" ht="15" x14ac:dyDescent="0.25">
      <c r="Q727" s="72"/>
    </row>
    <row r="728" spans="17:17" ht="15" x14ac:dyDescent="0.25">
      <c r="Q728" s="72"/>
    </row>
    <row r="729" spans="17:17" ht="15" x14ac:dyDescent="0.25">
      <c r="Q729" s="72"/>
    </row>
    <row r="730" spans="17:17" ht="15" x14ac:dyDescent="0.25">
      <c r="Q730" s="72"/>
    </row>
    <row r="731" spans="17:17" ht="15" x14ac:dyDescent="0.25">
      <c r="Q731" s="72"/>
    </row>
    <row r="732" spans="17:17" ht="15" x14ac:dyDescent="0.25">
      <c r="Q732" s="72"/>
    </row>
    <row r="733" spans="17:17" ht="15" x14ac:dyDescent="0.25">
      <c r="Q733" s="72"/>
    </row>
    <row r="734" spans="17:17" ht="15" x14ac:dyDescent="0.25">
      <c r="Q734" s="72"/>
    </row>
    <row r="735" spans="17:17" ht="15" x14ac:dyDescent="0.25">
      <c r="Q735" s="72"/>
    </row>
    <row r="736" spans="17:17" ht="15" x14ac:dyDescent="0.25">
      <c r="Q736" s="72"/>
    </row>
    <row r="737" spans="17:17" ht="15" x14ac:dyDescent="0.25">
      <c r="Q737" s="72"/>
    </row>
    <row r="738" spans="17:17" ht="15" x14ac:dyDescent="0.25">
      <c r="Q738" s="72"/>
    </row>
    <row r="739" spans="17:17" ht="15" x14ac:dyDescent="0.25">
      <c r="Q739" s="72"/>
    </row>
    <row r="740" spans="17:17" ht="15" x14ac:dyDescent="0.25">
      <c r="Q740" s="72"/>
    </row>
    <row r="741" spans="17:17" ht="15" x14ac:dyDescent="0.25">
      <c r="Q741" s="72"/>
    </row>
    <row r="742" spans="17:17" ht="15" x14ac:dyDescent="0.25">
      <c r="Q742" s="72"/>
    </row>
    <row r="743" spans="17:17" ht="15" x14ac:dyDescent="0.25">
      <c r="Q743" s="72"/>
    </row>
    <row r="744" spans="17:17" ht="15" x14ac:dyDescent="0.25">
      <c r="Q744" s="72"/>
    </row>
    <row r="745" spans="17:17" ht="15" x14ac:dyDescent="0.25">
      <c r="Q745" s="72"/>
    </row>
    <row r="746" spans="17:17" ht="15" x14ac:dyDescent="0.25">
      <c r="Q746" s="72"/>
    </row>
    <row r="747" spans="17:17" ht="15" x14ac:dyDescent="0.25">
      <c r="Q747" s="72"/>
    </row>
    <row r="748" spans="17:17" ht="15" x14ac:dyDescent="0.25">
      <c r="Q748" s="72"/>
    </row>
    <row r="749" spans="17:17" ht="15" x14ac:dyDescent="0.25">
      <c r="Q749" s="72"/>
    </row>
    <row r="750" spans="17:17" ht="15" x14ac:dyDescent="0.25">
      <c r="Q750" s="72"/>
    </row>
    <row r="751" spans="17:17" ht="15" x14ac:dyDescent="0.25">
      <c r="Q751" s="72"/>
    </row>
    <row r="752" spans="17:17" ht="15" x14ac:dyDescent="0.25">
      <c r="Q752" s="72"/>
    </row>
    <row r="753" spans="17:17" ht="15" x14ac:dyDescent="0.25">
      <c r="Q753" s="72"/>
    </row>
    <row r="754" spans="17:17" ht="15" x14ac:dyDescent="0.25">
      <c r="Q754" s="72"/>
    </row>
    <row r="755" spans="17:17" ht="15" x14ac:dyDescent="0.25">
      <c r="Q755" s="72"/>
    </row>
    <row r="756" spans="17:17" ht="15" x14ac:dyDescent="0.25">
      <c r="Q756" s="72"/>
    </row>
    <row r="757" spans="17:17" ht="15" x14ac:dyDescent="0.25">
      <c r="Q757" s="72"/>
    </row>
    <row r="758" spans="17:17" ht="15" x14ac:dyDescent="0.25">
      <c r="Q758" s="72"/>
    </row>
    <row r="759" spans="17:17" ht="15" x14ac:dyDescent="0.25">
      <c r="Q759" s="72"/>
    </row>
    <row r="760" spans="17:17" ht="15" x14ac:dyDescent="0.25">
      <c r="Q760" s="72"/>
    </row>
    <row r="761" spans="17:17" ht="15" x14ac:dyDescent="0.25">
      <c r="Q761" s="72"/>
    </row>
    <row r="762" spans="17:17" ht="15" x14ac:dyDescent="0.25">
      <c r="Q762" s="72"/>
    </row>
    <row r="763" spans="17:17" ht="15" x14ac:dyDescent="0.25">
      <c r="Q763" s="72"/>
    </row>
    <row r="764" spans="17:17" ht="15" x14ac:dyDescent="0.25">
      <c r="Q764" s="72"/>
    </row>
    <row r="765" spans="17:17" ht="15" x14ac:dyDescent="0.25">
      <c r="Q765" s="72"/>
    </row>
    <row r="766" spans="17:17" ht="15" x14ac:dyDescent="0.25">
      <c r="Q766" s="72"/>
    </row>
    <row r="767" spans="17:17" ht="15" x14ac:dyDescent="0.25">
      <c r="Q767" s="72"/>
    </row>
    <row r="768" spans="17:17" ht="15" x14ac:dyDescent="0.25">
      <c r="Q768" s="72"/>
    </row>
    <row r="769" spans="17:17" ht="15" x14ac:dyDescent="0.25">
      <c r="Q769" s="72"/>
    </row>
    <row r="770" spans="17:17" ht="15" x14ac:dyDescent="0.25">
      <c r="Q770" s="72"/>
    </row>
    <row r="771" spans="17:17" ht="15" x14ac:dyDescent="0.25">
      <c r="Q771" s="72"/>
    </row>
    <row r="772" spans="17:17" ht="15" x14ac:dyDescent="0.25">
      <c r="Q772" s="72"/>
    </row>
    <row r="773" spans="17:17" ht="15" x14ac:dyDescent="0.25">
      <c r="Q773" s="72"/>
    </row>
    <row r="774" spans="17:17" ht="15" x14ac:dyDescent="0.25">
      <c r="Q774" s="72"/>
    </row>
    <row r="775" spans="17:17" ht="15" x14ac:dyDescent="0.25">
      <c r="Q775" s="72"/>
    </row>
    <row r="776" spans="17:17" ht="15" x14ac:dyDescent="0.25">
      <c r="Q776" s="72"/>
    </row>
    <row r="777" spans="17:17" ht="15" x14ac:dyDescent="0.25">
      <c r="Q777" s="72"/>
    </row>
    <row r="778" spans="17:17" ht="15" x14ac:dyDescent="0.25">
      <c r="Q778" s="72"/>
    </row>
    <row r="779" spans="17:17" ht="15" x14ac:dyDescent="0.25">
      <c r="Q779" s="72"/>
    </row>
    <row r="780" spans="17:17" ht="15" x14ac:dyDescent="0.25">
      <c r="Q780" s="72"/>
    </row>
    <row r="781" spans="17:17" ht="15" x14ac:dyDescent="0.25">
      <c r="Q781" s="72"/>
    </row>
    <row r="782" spans="17:17" ht="15" x14ac:dyDescent="0.25">
      <c r="Q782" s="72"/>
    </row>
    <row r="783" spans="17:17" ht="15" x14ac:dyDescent="0.25">
      <c r="Q783" s="72"/>
    </row>
  </sheetData>
  <sortState ref="B183:G197">
    <sortCondition descending="1" ref="E183:E197"/>
  </sortState>
  <mergeCells count="5">
    <mergeCell ref="A675:P675"/>
    <mergeCell ref="B1:P1"/>
    <mergeCell ref="B3:P3"/>
    <mergeCell ref="B4:P4"/>
    <mergeCell ref="B670:K670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Contenido</vt:lpstr>
      <vt:lpstr>Año 2017</vt:lpstr>
      <vt:lpstr>Contenido!Área_de_impresión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Daniel Saraguro</cp:lastModifiedBy>
  <cp:lastPrinted>2016-06-30T17:32:55Z</cp:lastPrinted>
  <dcterms:created xsi:type="dcterms:W3CDTF">2015-10-14T17:36:34Z</dcterms:created>
  <dcterms:modified xsi:type="dcterms:W3CDTF">2017-09-14T16:30:28Z</dcterms:modified>
</cp:coreProperties>
</file>