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workbookProtection workbookPassword="E335" lockStructure="1"/>
  <bookViews>
    <workbookView xWindow="270" yWindow="3060" windowWidth="11730" windowHeight="2265" firstSheet="1" activeTab="1"/>
  </bookViews>
  <sheets>
    <sheet name="Hoja1" sheetId="13" state="hidden" r:id="rId1"/>
    <sheet name="Contenido" sheetId="8" r:id="rId2"/>
    <sheet name="Tarjeta debito año 2016" sheetId="12" r:id="rId3"/>
  </sheets>
  <definedNames>
    <definedName name="_xlnm.Print_Area" localSheetId="1">Contenido!$A$1:$O$34</definedName>
    <definedName name="_xlnm.Print_Area" localSheetId="2">'Tarjeta debito año 2016'!$A$1:$P$572</definedName>
  </definedNames>
  <calcPr calcId="145621"/>
</workbook>
</file>

<file path=xl/calcChain.xml><?xml version="1.0" encoding="utf-8"?>
<calcChain xmlns="http://schemas.openxmlformats.org/spreadsheetml/2006/main">
  <c r="Q433" i="12" l="1"/>
  <c r="P214" i="13" l="1"/>
  <c r="O214" i="13"/>
  <c r="O216" i="13"/>
  <c r="P242" i="13"/>
  <c r="O242" i="13"/>
  <c r="N242" i="13"/>
  <c r="M242" i="13"/>
  <c r="L242" i="13"/>
  <c r="K242" i="13"/>
  <c r="J242" i="13"/>
  <c r="I242" i="13"/>
  <c r="H242" i="13"/>
  <c r="G242" i="13"/>
  <c r="F242" i="13"/>
  <c r="E242" i="13"/>
  <c r="B4" i="8" l="1"/>
  <c r="N466" i="12"/>
  <c r="N468" i="12"/>
  <c r="N467" i="12"/>
  <c r="N469" i="12"/>
  <c r="N470" i="12"/>
  <c r="N472" i="12"/>
  <c r="N471" i="12"/>
  <c r="N473" i="12"/>
  <c r="N474" i="12"/>
  <c r="N475" i="12"/>
  <c r="N476" i="12"/>
  <c r="N477" i="12"/>
  <c r="N478" i="12"/>
  <c r="N479" i="12"/>
  <c r="N480" i="12"/>
  <c r="N481" i="12"/>
  <c r="N482" i="12"/>
  <c r="N483" i="12"/>
  <c r="N484" i="12"/>
  <c r="N414" i="12"/>
  <c r="N415" i="12"/>
  <c r="N416" i="12"/>
  <c r="N417" i="12"/>
  <c r="N418" i="12"/>
  <c r="N419" i="12"/>
  <c r="N420" i="12"/>
  <c r="N421" i="12"/>
  <c r="N422" i="12"/>
  <c r="N423" i="12"/>
  <c r="N424" i="12"/>
  <c r="N426" i="12"/>
  <c r="N425" i="12"/>
  <c r="N427" i="12"/>
  <c r="N428" i="12"/>
  <c r="N429" i="12"/>
  <c r="N430" i="12"/>
  <c r="N431" i="12"/>
  <c r="N432" i="12"/>
  <c r="N362" i="12"/>
  <c r="N363" i="12"/>
  <c r="N364" i="12"/>
  <c r="N365" i="12"/>
  <c r="N366" i="12"/>
  <c r="N367" i="12"/>
  <c r="N368" i="12"/>
  <c r="N369" i="12"/>
  <c r="N370" i="12"/>
  <c r="N371" i="12"/>
  <c r="N372" i="12"/>
  <c r="N373" i="12"/>
  <c r="N374" i="12"/>
  <c r="N375" i="12"/>
  <c r="N376" i="12"/>
  <c r="N377" i="12"/>
  <c r="N378" i="12"/>
  <c r="N379" i="12"/>
  <c r="N380" i="12"/>
  <c r="N310" i="12"/>
  <c r="N311" i="12"/>
  <c r="N312" i="12"/>
  <c r="N313" i="12"/>
  <c r="N314" i="12"/>
  <c r="N315" i="12"/>
  <c r="N316" i="12"/>
  <c r="N317" i="12"/>
  <c r="N318" i="12"/>
  <c r="N319" i="12"/>
  <c r="N320" i="12"/>
  <c r="N321" i="12"/>
  <c r="N322" i="12"/>
  <c r="N323" i="12"/>
  <c r="N324" i="12"/>
  <c r="N325" i="12"/>
  <c r="N326" i="12"/>
  <c r="N327" i="12"/>
  <c r="N328" i="12"/>
  <c r="N258" i="12"/>
  <c r="N259" i="12"/>
  <c r="N260" i="12"/>
  <c r="N261" i="12"/>
  <c r="N262" i="12"/>
  <c r="N263" i="12"/>
  <c r="N264" i="12"/>
  <c r="N265" i="12"/>
  <c r="N266" i="12"/>
  <c r="N267" i="12"/>
  <c r="N268" i="12"/>
  <c r="N270" i="12"/>
  <c r="N269" i="12"/>
  <c r="N271" i="12"/>
  <c r="N272" i="12"/>
  <c r="N273" i="12"/>
  <c r="N274" i="12"/>
  <c r="N275" i="12"/>
  <c r="N276" i="12"/>
  <c r="N205" i="12"/>
  <c r="N206" i="12"/>
  <c r="N207" i="12"/>
  <c r="N208" i="12"/>
  <c r="N209" i="12"/>
  <c r="N210" i="12"/>
  <c r="N211" i="12"/>
  <c r="N212" i="12"/>
  <c r="N213" i="12"/>
  <c r="N214" i="12"/>
  <c r="N215" i="12"/>
  <c r="N216" i="12"/>
  <c r="N217" i="12"/>
  <c r="N218" i="12"/>
  <c r="N219" i="12"/>
  <c r="N220" i="12"/>
  <c r="N221" i="12"/>
  <c r="N222" i="12"/>
  <c r="N223" i="12"/>
  <c r="N153" i="12"/>
  <c r="N154" i="12"/>
  <c r="N155" i="12"/>
  <c r="N156" i="12"/>
  <c r="N157" i="12"/>
  <c r="N159" i="12"/>
  <c r="N158" i="12"/>
  <c r="N160" i="12"/>
  <c r="N161" i="12"/>
  <c r="N162" i="12"/>
  <c r="N164" i="12"/>
  <c r="N165" i="12"/>
  <c r="N163" i="12"/>
  <c r="N166" i="12"/>
  <c r="N167" i="12"/>
  <c r="N168" i="12"/>
  <c r="N169" i="12"/>
  <c r="N170" i="12"/>
  <c r="N171" i="12"/>
  <c r="N102" i="12"/>
  <c r="N103" i="12"/>
  <c r="N104" i="12"/>
  <c r="N105" i="12"/>
  <c r="N106" i="12"/>
  <c r="N107" i="12"/>
  <c r="N108" i="12"/>
  <c r="N109" i="12"/>
  <c r="N111" i="12"/>
  <c r="N110" i="12"/>
  <c r="N112" i="12"/>
  <c r="N114" i="12"/>
  <c r="N115" i="12"/>
  <c r="N116" i="12"/>
  <c r="N113" i="12"/>
  <c r="N117" i="12"/>
  <c r="N118" i="12"/>
  <c r="N119" i="12"/>
  <c r="N120" i="12"/>
  <c r="N50" i="12"/>
  <c r="N51" i="12"/>
  <c r="N52" i="12"/>
  <c r="N53" i="12"/>
  <c r="N54" i="12"/>
  <c r="N55" i="12"/>
  <c r="N56" i="12"/>
  <c r="N57" i="12"/>
  <c r="N58" i="12"/>
  <c r="N59" i="12"/>
  <c r="N60" i="12"/>
  <c r="N61" i="12"/>
  <c r="N62" i="12"/>
  <c r="N63" i="12"/>
  <c r="N64" i="12"/>
  <c r="N65" i="12"/>
  <c r="N66" i="12"/>
  <c r="N67" i="12"/>
  <c r="N68" i="12"/>
  <c r="N14" i="12"/>
  <c r="N15" i="12"/>
  <c r="N16" i="12"/>
  <c r="N17" i="12"/>
  <c r="N18" i="12"/>
  <c r="N19" i="12"/>
  <c r="N20" i="12"/>
  <c r="N21" i="12"/>
  <c r="N22" i="12"/>
  <c r="P271" i="13"/>
  <c r="O271" i="13"/>
  <c r="N271" i="13"/>
  <c r="M271" i="13"/>
  <c r="L271" i="13"/>
  <c r="K271" i="13"/>
  <c r="J271" i="13"/>
  <c r="I271" i="13"/>
  <c r="H271" i="13"/>
  <c r="G271" i="13"/>
  <c r="F271" i="13"/>
  <c r="E271" i="13"/>
  <c r="C466" i="12"/>
  <c r="O16" i="13"/>
  <c r="N485" i="12" l="1"/>
  <c r="N121" i="12"/>
  <c r="N433" i="12"/>
  <c r="N381" i="12"/>
  <c r="N329" i="12"/>
  <c r="N277" i="12"/>
  <c r="N224" i="12"/>
  <c r="N172" i="12"/>
  <c r="N69" i="12"/>
  <c r="H20" i="12"/>
  <c r="M466" i="12" l="1"/>
  <c r="M468" i="12"/>
  <c r="M467" i="12"/>
  <c r="M469" i="12"/>
  <c r="M470" i="12"/>
  <c r="M472" i="12"/>
  <c r="M471" i="12"/>
  <c r="M473" i="12"/>
  <c r="M474" i="12"/>
  <c r="M475" i="12"/>
  <c r="M476" i="12"/>
  <c r="M477" i="12"/>
  <c r="M478" i="12"/>
  <c r="M479" i="12"/>
  <c r="M480" i="12"/>
  <c r="M481" i="12"/>
  <c r="M482" i="12"/>
  <c r="M483" i="12"/>
  <c r="M484" i="12"/>
  <c r="M414" i="12"/>
  <c r="M415" i="12"/>
  <c r="M416" i="12"/>
  <c r="M417" i="12"/>
  <c r="M418" i="12"/>
  <c r="M419" i="12"/>
  <c r="M420" i="12"/>
  <c r="M421" i="12"/>
  <c r="M422" i="12"/>
  <c r="M423" i="12"/>
  <c r="M424" i="12"/>
  <c r="M426" i="12"/>
  <c r="M425" i="12"/>
  <c r="M427" i="12"/>
  <c r="M428" i="12"/>
  <c r="M429" i="12"/>
  <c r="M430" i="12"/>
  <c r="M431" i="12"/>
  <c r="M432" i="12"/>
  <c r="M362" i="12"/>
  <c r="M363" i="12"/>
  <c r="M364" i="12"/>
  <c r="M365" i="12"/>
  <c r="M366" i="12"/>
  <c r="M367" i="12"/>
  <c r="M368" i="12"/>
  <c r="M369" i="12"/>
  <c r="M370" i="12"/>
  <c r="M371" i="12"/>
  <c r="M372" i="12"/>
  <c r="M373" i="12"/>
  <c r="M374" i="12"/>
  <c r="M375" i="12"/>
  <c r="M376" i="12"/>
  <c r="M377" i="12"/>
  <c r="M378" i="12"/>
  <c r="M379" i="12"/>
  <c r="M380" i="12"/>
  <c r="M310" i="12"/>
  <c r="M311" i="12"/>
  <c r="M312" i="12"/>
  <c r="M313" i="12"/>
  <c r="M314" i="12"/>
  <c r="M315" i="12"/>
  <c r="M316" i="12"/>
  <c r="M317" i="12"/>
  <c r="M318" i="12"/>
  <c r="M319" i="12"/>
  <c r="M320" i="12"/>
  <c r="M321" i="12"/>
  <c r="M322" i="12"/>
  <c r="M323" i="12"/>
  <c r="M324" i="12"/>
  <c r="M325" i="12"/>
  <c r="M326" i="12"/>
  <c r="M327" i="12"/>
  <c r="M328" i="12"/>
  <c r="M258" i="12"/>
  <c r="M259" i="12"/>
  <c r="M260" i="12"/>
  <c r="M261" i="12"/>
  <c r="M262" i="12"/>
  <c r="M263" i="12"/>
  <c r="M264" i="12"/>
  <c r="M265" i="12"/>
  <c r="M266" i="12"/>
  <c r="M267" i="12"/>
  <c r="M268" i="12"/>
  <c r="M270" i="12"/>
  <c r="M269" i="12"/>
  <c r="M271" i="12"/>
  <c r="M272" i="12"/>
  <c r="M273" i="12"/>
  <c r="M274" i="12"/>
  <c r="M275" i="12"/>
  <c r="M276" i="12"/>
  <c r="M205" i="12"/>
  <c r="M206" i="12"/>
  <c r="M207" i="12"/>
  <c r="M208" i="12"/>
  <c r="M209" i="12"/>
  <c r="M210" i="12"/>
  <c r="M211" i="12"/>
  <c r="M212" i="12"/>
  <c r="M213" i="12"/>
  <c r="M214" i="12"/>
  <c r="M215" i="12"/>
  <c r="M216" i="12"/>
  <c r="M217" i="12"/>
  <c r="M218" i="12"/>
  <c r="M219" i="12"/>
  <c r="M220" i="12"/>
  <c r="M221" i="12"/>
  <c r="M222" i="12"/>
  <c r="M223" i="12"/>
  <c r="M153" i="12"/>
  <c r="M154" i="12"/>
  <c r="M155" i="12"/>
  <c r="M156" i="12"/>
  <c r="M157" i="12"/>
  <c r="M159" i="12"/>
  <c r="M158" i="12"/>
  <c r="M160" i="12"/>
  <c r="M161" i="12"/>
  <c r="M162" i="12"/>
  <c r="M164" i="12"/>
  <c r="M165" i="12"/>
  <c r="M163" i="12"/>
  <c r="M166" i="12"/>
  <c r="M167" i="12"/>
  <c r="M168" i="12"/>
  <c r="M169" i="12"/>
  <c r="M170" i="12"/>
  <c r="M171" i="12"/>
  <c r="M102" i="12"/>
  <c r="M103" i="12"/>
  <c r="M104" i="12"/>
  <c r="M105" i="12"/>
  <c r="M106" i="12"/>
  <c r="M107" i="12"/>
  <c r="M108" i="12"/>
  <c r="M109" i="12"/>
  <c r="M111" i="12"/>
  <c r="M110" i="12"/>
  <c r="M112" i="12"/>
  <c r="M114" i="12"/>
  <c r="M115" i="12"/>
  <c r="M116" i="12"/>
  <c r="M113" i="12"/>
  <c r="M117" i="12"/>
  <c r="M118" i="12"/>
  <c r="M119" i="12"/>
  <c r="M120" i="12"/>
  <c r="M50" i="12"/>
  <c r="M51" i="12"/>
  <c r="M52" i="12"/>
  <c r="M53" i="12"/>
  <c r="M54" i="12"/>
  <c r="M55" i="12"/>
  <c r="M56" i="12"/>
  <c r="M57" i="12"/>
  <c r="M58" i="12"/>
  <c r="M59" i="12"/>
  <c r="M60" i="12"/>
  <c r="M61" i="12"/>
  <c r="M62" i="12"/>
  <c r="M63" i="12"/>
  <c r="M64" i="12"/>
  <c r="M65" i="12"/>
  <c r="M66" i="12"/>
  <c r="M67" i="12"/>
  <c r="M68" i="12"/>
  <c r="L50" i="12"/>
  <c r="L51" i="12"/>
  <c r="L52" i="12"/>
  <c r="L53" i="12"/>
  <c r="L54" i="12"/>
  <c r="L55" i="12"/>
  <c r="L56" i="12"/>
  <c r="L57" i="12"/>
  <c r="L58" i="12"/>
  <c r="L59" i="12"/>
  <c r="L60" i="12"/>
  <c r="L61" i="12"/>
  <c r="L62" i="12"/>
  <c r="L63" i="12"/>
  <c r="L64" i="12"/>
  <c r="L65" i="12"/>
  <c r="L66" i="12"/>
  <c r="L67" i="12"/>
  <c r="L68" i="12"/>
  <c r="M14" i="12"/>
  <c r="M15" i="12"/>
  <c r="M16" i="12"/>
  <c r="M17" i="12"/>
  <c r="M18" i="12"/>
  <c r="M19" i="12"/>
  <c r="M20" i="12"/>
  <c r="M21" i="12"/>
  <c r="M22" i="12"/>
  <c r="M121" i="12" l="1"/>
  <c r="L69" i="12"/>
  <c r="M69" i="12"/>
  <c r="M485" i="12"/>
  <c r="M433" i="12"/>
  <c r="M381" i="12"/>
  <c r="M329" i="12"/>
  <c r="M277" i="12"/>
  <c r="M224" i="12"/>
  <c r="M172" i="12"/>
  <c r="O19" i="13"/>
  <c r="N16" i="13"/>
  <c r="N19" i="13" s="1"/>
  <c r="M16" i="13"/>
  <c r="M19" i="13" s="1"/>
  <c r="L16" i="13"/>
  <c r="K16" i="13"/>
  <c r="J16" i="13"/>
  <c r="I16" i="13"/>
  <c r="H16" i="13"/>
  <c r="G16" i="13"/>
  <c r="G19" i="13" s="1"/>
  <c r="F16" i="13"/>
  <c r="F19" i="13" s="1"/>
  <c r="E16" i="13"/>
  <c r="E19" i="13" s="1"/>
  <c r="L19" i="13"/>
  <c r="K19" i="13"/>
  <c r="J19" i="13"/>
  <c r="I19" i="13"/>
  <c r="H19" i="13"/>
  <c r="D16" i="13"/>
  <c r="D19" i="13" s="1"/>
  <c r="N214" i="13" l="1"/>
  <c r="M214" i="13"/>
  <c r="L214" i="13"/>
  <c r="K214" i="13"/>
  <c r="J214" i="13"/>
  <c r="I214" i="13"/>
  <c r="H214" i="13"/>
  <c r="G214" i="13"/>
  <c r="F214" i="13"/>
  <c r="E214" i="13"/>
  <c r="L466" i="12" l="1"/>
  <c r="L468" i="12"/>
  <c r="L467" i="12"/>
  <c r="L469" i="12"/>
  <c r="L470" i="12"/>
  <c r="L472" i="12"/>
  <c r="L471" i="12"/>
  <c r="L473" i="12"/>
  <c r="L474" i="12"/>
  <c r="L475" i="12"/>
  <c r="L476" i="12"/>
  <c r="L477" i="12"/>
  <c r="L478" i="12"/>
  <c r="L479" i="12"/>
  <c r="L480" i="12"/>
  <c r="L481" i="12"/>
  <c r="L482" i="12"/>
  <c r="L483" i="12"/>
  <c r="L484" i="12"/>
  <c r="L414" i="12"/>
  <c r="L415" i="12"/>
  <c r="L416" i="12"/>
  <c r="L417" i="12"/>
  <c r="L418" i="12"/>
  <c r="L419" i="12"/>
  <c r="L420" i="12"/>
  <c r="L421" i="12"/>
  <c r="L422" i="12"/>
  <c r="L423" i="12"/>
  <c r="L424" i="12"/>
  <c r="L426" i="12"/>
  <c r="L425" i="12"/>
  <c r="L427" i="12"/>
  <c r="L428" i="12"/>
  <c r="L429" i="12"/>
  <c r="L430" i="12"/>
  <c r="L431" i="12"/>
  <c r="L432" i="12"/>
  <c r="L362" i="12"/>
  <c r="L363" i="12"/>
  <c r="L364" i="12"/>
  <c r="L365" i="12"/>
  <c r="L366" i="12"/>
  <c r="L367" i="12"/>
  <c r="L368" i="12"/>
  <c r="L369" i="12"/>
  <c r="L370" i="12"/>
  <c r="L371" i="12"/>
  <c r="L372" i="12"/>
  <c r="L373" i="12"/>
  <c r="L374" i="12"/>
  <c r="L375" i="12"/>
  <c r="L376" i="12"/>
  <c r="L377" i="12"/>
  <c r="L378" i="12"/>
  <c r="L379" i="12"/>
  <c r="L380" i="12"/>
  <c r="L310" i="12"/>
  <c r="L311" i="12"/>
  <c r="L312" i="12"/>
  <c r="L313" i="12"/>
  <c r="L314" i="12"/>
  <c r="L315" i="12"/>
  <c r="L316" i="12"/>
  <c r="L317" i="12"/>
  <c r="L318" i="12"/>
  <c r="L319" i="12"/>
  <c r="L320" i="12"/>
  <c r="L321" i="12"/>
  <c r="L322" i="12"/>
  <c r="L323" i="12"/>
  <c r="L324" i="12"/>
  <c r="L325" i="12"/>
  <c r="L326" i="12"/>
  <c r="L327" i="12"/>
  <c r="L328" i="12"/>
  <c r="L258" i="12"/>
  <c r="L259" i="12"/>
  <c r="L260" i="12"/>
  <c r="L261" i="12"/>
  <c r="L262" i="12"/>
  <c r="L263" i="12"/>
  <c r="L264" i="12"/>
  <c r="L265" i="12"/>
  <c r="L266" i="12"/>
  <c r="L267" i="12"/>
  <c r="L268" i="12"/>
  <c r="L270" i="12"/>
  <c r="L269" i="12"/>
  <c r="L271" i="12"/>
  <c r="L272" i="12"/>
  <c r="L273" i="12"/>
  <c r="L274" i="12"/>
  <c r="L275" i="12"/>
  <c r="L276" i="12"/>
  <c r="L205" i="12"/>
  <c r="L206" i="12"/>
  <c r="L207" i="12"/>
  <c r="L208" i="12"/>
  <c r="L209" i="12"/>
  <c r="L210" i="12"/>
  <c r="L211" i="12"/>
  <c r="L212" i="12"/>
  <c r="L213" i="12"/>
  <c r="L214" i="12"/>
  <c r="L215" i="12"/>
  <c r="L216" i="12"/>
  <c r="L217" i="12"/>
  <c r="L218" i="12"/>
  <c r="L219" i="12"/>
  <c r="L220" i="12"/>
  <c r="L221" i="12"/>
  <c r="L222" i="12"/>
  <c r="L223" i="12"/>
  <c r="L153" i="12"/>
  <c r="L154" i="12"/>
  <c r="L155" i="12"/>
  <c r="L156" i="12"/>
  <c r="L157" i="12"/>
  <c r="L159" i="12"/>
  <c r="L158" i="12"/>
  <c r="L160" i="12"/>
  <c r="L161" i="12"/>
  <c r="L162" i="12"/>
  <c r="L164" i="12"/>
  <c r="L165" i="12"/>
  <c r="L163" i="12"/>
  <c r="L166" i="12"/>
  <c r="L167" i="12"/>
  <c r="L168" i="12"/>
  <c r="L169" i="12"/>
  <c r="L170" i="12"/>
  <c r="L171" i="12"/>
  <c r="L102" i="12"/>
  <c r="L103" i="12"/>
  <c r="L104" i="12"/>
  <c r="L105" i="12"/>
  <c r="L106" i="12"/>
  <c r="L107" i="12"/>
  <c r="L108" i="12"/>
  <c r="L109" i="12"/>
  <c r="L111" i="12"/>
  <c r="L110" i="12"/>
  <c r="L112" i="12"/>
  <c r="L114" i="12"/>
  <c r="L115" i="12"/>
  <c r="L116" i="12"/>
  <c r="L113" i="12"/>
  <c r="L117" i="12"/>
  <c r="L118" i="12"/>
  <c r="L119" i="12"/>
  <c r="L120" i="12"/>
  <c r="L14" i="12"/>
  <c r="L15" i="12"/>
  <c r="L16" i="12"/>
  <c r="L17" i="12"/>
  <c r="L18" i="12"/>
  <c r="L19" i="12"/>
  <c r="L20" i="12"/>
  <c r="L21" i="12"/>
  <c r="L22" i="12"/>
  <c r="L121" i="12" l="1"/>
  <c r="L485" i="12"/>
  <c r="L381" i="12"/>
  <c r="L277" i="12"/>
  <c r="L224" i="12"/>
  <c r="L172" i="12"/>
  <c r="L433" i="12"/>
  <c r="L329" i="12"/>
  <c r="K466" i="12"/>
  <c r="K468" i="12"/>
  <c r="K467" i="12"/>
  <c r="K469" i="12"/>
  <c r="K470" i="12"/>
  <c r="K472" i="12"/>
  <c r="K471" i="12"/>
  <c r="K473" i="12"/>
  <c r="K474" i="12"/>
  <c r="K475" i="12"/>
  <c r="K476" i="12"/>
  <c r="K477" i="12"/>
  <c r="K478" i="12"/>
  <c r="K479" i="12"/>
  <c r="K480" i="12"/>
  <c r="K481" i="12"/>
  <c r="K482" i="12"/>
  <c r="K483" i="12"/>
  <c r="K484" i="12"/>
  <c r="K414" i="12"/>
  <c r="K415" i="12"/>
  <c r="K416" i="12"/>
  <c r="K417" i="12"/>
  <c r="K418" i="12"/>
  <c r="K419" i="12"/>
  <c r="K420" i="12"/>
  <c r="K421" i="12"/>
  <c r="K422" i="12"/>
  <c r="K423" i="12"/>
  <c r="K424" i="12"/>
  <c r="K426" i="12"/>
  <c r="K425" i="12"/>
  <c r="K427" i="12"/>
  <c r="K428" i="12"/>
  <c r="K429" i="12"/>
  <c r="K430" i="12"/>
  <c r="K431" i="12"/>
  <c r="K432" i="12"/>
  <c r="K362" i="12"/>
  <c r="K363" i="12"/>
  <c r="K364" i="12"/>
  <c r="K365" i="12"/>
  <c r="K366" i="12"/>
  <c r="K367" i="12"/>
  <c r="K368" i="12"/>
  <c r="K369" i="12"/>
  <c r="K370" i="12"/>
  <c r="K371" i="12"/>
  <c r="K372" i="12"/>
  <c r="K373" i="12"/>
  <c r="K374" i="12"/>
  <c r="K375" i="12"/>
  <c r="K376" i="12"/>
  <c r="K377" i="12"/>
  <c r="K378" i="12"/>
  <c r="K379" i="12"/>
  <c r="K380" i="12"/>
  <c r="K310" i="12"/>
  <c r="K311" i="12"/>
  <c r="K312" i="12"/>
  <c r="K313" i="12"/>
  <c r="K314" i="12"/>
  <c r="K315" i="12"/>
  <c r="K316" i="12"/>
  <c r="K317" i="12"/>
  <c r="K318" i="12"/>
  <c r="K319" i="12"/>
  <c r="K320" i="12"/>
  <c r="K321" i="12"/>
  <c r="K322" i="12"/>
  <c r="K323" i="12"/>
  <c r="K324" i="12"/>
  <c r="K325" i="12"/>
  <c r="K326" i="12"/>
  <c r="K327" i="12"/>
  <c r="K328" i="12"/>
  <c r="K258" i="12"/>
  <c r="K259" i="12"/>
  <c r="K260" i="12"/>
  <c r="K261" i="12"/>
  <c r="K262" i="12"/>
  <c r="K263" i="12"/>
  <c r="K264" i="12"/>
  <c r="K265" i="12"/>
  <c r="K266" i="12"/>
  <c r="K267" i="12"/>
  <c r="K268" i="12"/>
  <c r="K270" i="12"/>
  <c r="K269" i="12"/>
  <c r="K271" i="12"/>
  <c r="K272" i="12"/>
  <c r="K273" i="12"/>
  <c r="K274" i="12"/>
  <c r="K275" i="12"/>
  <c r="K276" i="12"/>
  <c r="K205" i="12"/>
  <c r="K206" i="12"/>
  <c r="K207" i="12"/>
  <c r="K208" i="12"/>
  <c r="K209" i="12"/>
  <c r="K210" i="12"/>
  <c r="K211" i="12"/>
  <c r="K212" i="12"/>
  <c r="K213" i="12"/>
  <c r="K214" i="12"/>
  <c r="K215" i="12"/>
  <c r="K216" i="12"/>
  <c r="K217" i="12"/>
  <c r="K218" i="12"/>
  <c r="K219" i="12"/>
  <c r="K220" i="12"/>
  <c r="K221" i="12"/>
  <c r="K222" i="12"/>
  <c r="K223" i="12"/>
  <c r="K153" i="12"/>
  <c r="K154" i="12"/>
  <c r="K155" i="12"/>
  <c r="K156" i="12"/>
  <c r="K157" i="12"/>
  <c r="K159" i="12"/>
  <c r="K158" i="12"/>
  <c r="K160" i="12"/>
  <c r="K161" i="12"/>
  <c r="K162" i="12"/>
  <c r="K164" i="12"/>
  <c r="K165" i="12"/>
  <c r="K163" i="12"/>
  <c r="K166" i="12"/>
  <c r="K167" i="12"/>
  <c r="K168" i="12"/>
  <c r="K169" i="12"/>
  <c r="K170" i="12"/>
  <c r="K171" i="12"/>
  <c r="K102" i="12"/>
  <c r="K103" i="12"/>
  <c r="K104" i="12"/>
  <c r="K105" i="12"/>
  <c r="K106" i="12"/>
  <c r="K107" i="12"/>
  <c r="K108" i="12"/>
  <c r="K109" i="12"/>
  <c r="K111" i="12"/>
  <c r="K110" i="12"/>
  <c r="K112" i="12"/>
  <c r="K114" i="12"/>
  <c r="K115" i="12"/>
  <c r="K116" i="12"/>
  <c r="K113" i="12"/>
  <c r="K117" i="12"/>
  <c r="K118" i="12"/>
  <c r="K119" i="12"/>
  <c r="K120" i="12"/>
  <c r="K50" i="12"/>
  <c r="K51" i="12"/>
  <c r="K52" i="12"/>
  <c r="K53" i="12"/>
  <c r="K54" i="12"/>
  <c r="K55" i="12"/>
  <c r="K56" i="12"/>
  <c r="K57" i="12"/>
  <c r="K58" i="12"/>
  <c r="K59" i="12"/>
  <c r="K60" i="12"/>
  <c r="K61" i="12"/>
  <c r="K62" i="12"/>
  <c r="K63" i="12"/>
  <c r="K64" i="12"/>
  <c r="K65" i="12"/>
  <c r="K66" i="12"/>
  <c r="K67" i="12"/>
  <c r="K68" i="12"/>
  <c r="K14" i="12"/>
  <c r="K15" i="12"/>
  <c r="K16" i="12"/>
  <c r="K17" i="12"/>
  <c r="K18" i="12"/>
  <c r="K19" i="12"/>
  <c r="K20" i="12"/>
  <c r="K21" i="12"/>
  <c r="K22" i="12"/>
  <c r="K121" i="12" l="1"/>
  <c r="K485" i="12"/>
  <c r="K433" i="12"/>
  <c r="K224" i="12"/>
  <c r="K381" i="12"/>
  <c r="K329" i="12"/>
  <c r="K277" i="12"/>
  <c r="K172" i="12"/>
  <c r="K69" i="12"/>
  <c r="J466" i="12"/>
  <c r="J468" i="12"/>
  <c r="J467" i="12"/>
  <c r="J469" i="12"/>
  <c r="J470" i="12"/>
  <c r="J472" i="12"/>
  <c r="J471" i="12"/>
  <c r="J473" i="12"/>
  <c r="J474" i="12"/>
  <c r="J475" i="12"/>
  <c r="J476" i="12"/>
  <c r="J477" i="12"/>
  <c r="J478" i="12"/>
  <c r="J479" i="12"/>
  <c r="J480" i="12"/>
  <c r="J481" i="12"/>
  <c r="J482" i="12"/>
  <c r="J483" i="12"/>
  <c r="J484" i="12"/>
  <c r="J414" i="12"/>
  <c r="J415" i="12"/>
  <c r="J416" i="12"/>
  <c r="J417" i="12"/>
  <c r="J418" i="12"/>
  <c r="J419" i="12"/>
  <c r="J420" i="12"/>
  <c r="J421" i="12"/>
  <c r="J422" i="12"/>
  <c r="J423" i="12"/>
  <c r="J424" i="12"/>
  <c r="J426" i="12"/>
  <c r="J425" i="12"/>
  <c r="J427" i="12"/>
  <c r="J428" i="12"/>
  <c r="J429" i="12"/>
  <c r="J430" i="12"/>
  <c r="J431" i="12"/>
  <c r="J432" i="12"/>
  <c r="J362" i="12"/>
  <c r="J363" i="12"/>
  <c r="J364" i="12"/>
  <c r="J365" i="12"/>
  <c r="J366" i="12"/>
  <c r="J367" i="12"/>
  <c r="J368" i="12"/>
  <c r="J369" i="12"/>
  <c r="J370" i="12"/>
  <c r="J371" i="12"/>
  <c r="J372" i="12"/>
  <c r="J373" i="12"/>
  <c r="J374" i="12"/>
  <c r="J375" i="12"/>
  <c r="J376" i="12"/>
  <c r="J377" i="12"/>
  <c r="J378" i="12"/>
  <c r="J379" i="12"/>
  <c r="J380" i="12"/>
  <c r="J310" i="12"/>
  <c r="J311" i="12"/>
  <c r="J312" i="12"/>
  <c r="J313" i="12"/>
  <c r="J314" i="12"/>
  <c r="J315" i="12"/>
  <c r="J316" i="12"/>
  <c r="J317" i="12"/>
  <c r="J318" i="12"/>
  <c r="J319" i="12"/>
  <c r="J320" i="12"/>
  <c r="J321" i="12"/>
  <c r="J322" i="12"/>
  <c r="J323" i="12"/>
  <c r="J324" i="12"/>
  <c r="J325" i="12"/>
  <c r="J326" i="12"/>
  <c r="J327" i="12"/>
  <c r="J328" i="12"/>
  <c r="J258" i="12"/>
  <c r="J259" i="12"/>
  <c r="J260" i="12"/>
  <c r="J261" i="12"/>
  <c r="J262" i="12"/>
  <c r="J263" i="12"/>
  <c r="J264" i="12"/>
  <c r="J265" i="12"/>
  <c r="J266" i="12"/>
  <c r="J267" i="12"/>
  <c r="J268" i="12"/>
  <c r="J270" i="12"/>
  <c r="J269" i="12"/>
  <c r="J271" i="12"/>
  <c r="J272" i="12"/>
  <c r="J273" i="12"/>
  <c r="J274" i="12"/>
  <c r="J275" i="12"/>
  <c r="J276" i="12"/>
  <c r="J205" i="12"/>
  <c r="J206" i="12"/>
  <c r="J207" i="12"/>
  <c r="J208" i="12"/>
  <c r="J209" i="12"/>
  <c r="J210" i="12"/>
  <c r="J211" i="12"/>
  <c r="J212" i="12"/>
  <c r="J213" i="12"/>
  <c r="J214" i="12"/>
  <c r="J215" i="12"/>
  <c r="J216" i="12"/>
  <c r="J217" i="12"/>
  <c r="J218" i="12"/>
  <c r="J219" i="12"/>
  <c r="J220" i="12"/>
  <c r="J221" i="12"/>
  <c r="J222" i="12"/>
  <c r="J223" i="12"/>
  <c r="J153" i="12"/>
  <c r="J154" i="12"/>
  <c r="J155" i="12"/>
  <c r="J156" i="12"/>
  <c r="J157" i="12"/>
  <c r="J159" i="12"/>
  <c r="J158" i="12"/>
  <c r="J160" i="12"/>
  <c r="J162" i="12"/>
  <c r="J161" i="12"/>
  <c r="J164" i="12"/>
  <c r="J165" i="12"/>
  <c r="J163" i="12"/>
  <c r="J167" i="12"/>
  <c r="J166" i="12"/>
  <c r="J168" i="12"/>
  <c r="J169" i="12"/>
  <c r="J170" i="12"/>
  <c r="J171" i="12"/>
  <c r="J102" i="12"/>
  <c r="J104" i="12"/>
  <c r="J103" i="12"/>
  <c r="J105" i="12"/>
  <c r="J106" i="12"/>
  <c r="J107" i="12"/>
  <c r="J108" i="12"/>
  <c r="J111" i="12"/>
  <c r="J110" i="12"/>
  <c r="J109" i="12"/>
  <c r="J112" i="12"/>
  <c r="J114" i="12"/>
  <c r="J116" i="12"/>
  <c r="J113" i="12"/>
  <c r="J117" i="12"/>
  <c r="J115" i="12"/>
  <c r="J118" i="12"/>
  <c r="J119" i="12"/>
  <c r="J120" i="12"/>
  <c r="J50" i="12"/>
  <c r="J51" i="12"/>
  <c r="J52" i="12"/>
  <c r="J53" i="12"/>
  <c r="J54" i="12"/>
  <c r="J55" i="12"/>
  <c r="J56" i="12"/>
  <c r="J57" i="12"/>
  <c r="J58" i="12"/>
  <c r="J59" i="12"/>
  <c r="J60" i="12"/>
  <c r="J61" i="12"/>
  <c r="J62" i="12"/>
  <c r="J63" i="12"/>
  <c r="J64" i="12"/>
  <c r="J65" i="12"/>
  <c r="J66" i="12"/>
  <c r="J67" i="12"/>
  <c r="J68" i="12"/>
  <c r="J14" i="12"/>
  <c r="J15" i="12"/>
  <c r="J16" i="12"/>
  <c r="J17" i="12"/>
  <c r="J18" i="12"/>
  <c r="J19" i="12"/>
  <c r="J20" i="12"/>
  <c r="J21" i="12"/>
  <c r="J22" i="12"/>
  <c r="J121" i="12" l="1"/>
  <c r="L75" i="13" s="1"/>
  <c r="J433" i="12"/>
  <c r="J381" i="12"/>
  <c r="J485" i="12"/>
  <c r="J329" i="12"/>
  <c r="I484" i="12" l="1"/>
  <c r="I483" i="12"/>
  <c r="I482" i="12"/>
  <c r="I481" i="12"/>
  <c r="I480" i="12"/>
  <c r="I479" i="12"/>
  <c r="I478" i="12"/>
  <c r="I477" i="12"/>
  <c r="I476" i="12"/>
  <c r="I475" i="12"/>
  <c r="I474" i="12"/>
  <c r="I473" i="12"/>
  <c r="I471" i="12"/>
  <c r="I472" i="12"/>
  <c r="I470" i="12"/>
  <c r="I469" i="12"/>
  <c r="I467" i="12"/>
  <c r="I468" i="12"/>
  <c r="I466" i="12"/>
  <c r="I432" i="12"/>
  <c r="I431" i="12"/>
  <c r="I430" i="12"/>
  <c r="I429" i="12"/>
  <c r="I426" i="12"/>
  <c r="I428" i="12"/>
  <c r="I427" i="12"/>
  <c r="I425" i="12"/>
  <c r="I423" i="12"/>
  <c r="I424" i="12"/>
  <c r="I422" i="12"/>
  <c r="I421" i="12"/>
  <c r="I420" i="12"/>
  <c r="I419" i="12"/>
  <c r="I418" i="12"/>
  <c r="I417" i="12"/>
  <c r="I416" i="12"/>
  <c r="I415" i="12"/>
  <c r="I414" i="12"/>
  <c r="I380" i="12"/>
  <c r="I379" i="12"/>
  <c r="I378" i="12"/>
  <c r="I377" i="12"/>
  <c r="I374" i="12"/>
  <c r="I376" i="12"/>
  <c r="I375" i="12"/>
  <c r="I373" i="12"/>
  <c r="I372" i="12"/>
  <c r="I371" i="12"/>
  <c r="I370" i="12"/>
  <c r="I369" i="12"/>
  <c r="I368" i="12"/>
  <c r="I367" i="12"/>
  <c r="I366" i="12"/>
  <c r="I365" i="12"/>
  <c r="I364" i="12"/>
  <c r="I363" i="12"/>
  <c r="I362" i="12"/>
  <c r="I328" i="12"/>
  <c r="I327" i="12"/>
  <c r="I326" i="12"/>
  <c r="I325" i="12"/>
  <c r="I324" i="12"/>
  <c r="I323" i="12"/>
  <c r="I322" i="12"/>
  <c r="I321" i="12"/>
  <c r="I320" i="12"/>
  <c r="I319" i="12"/>
  <c r="I318" i="12"/>
  <c r="I316" i="12"/>
  <c r="I317" i="12"/>
  <c r="I315" i="12"/>
  <c r="I314" i="12"/>
  <c r="I313" i="12"/>
  <c r="I312" i="12"/>
  <c r="I311" i="12"/>
  <c r="I310" i="12"/>
  <c r="I276" i="12"/>
  <c r="I275" i="12"/>
  <c r="I274" i="12"/>
  <c r="I273" i="12"/>
  <c r="I270" i="12"/>
  <c r="I272" i="12"/>
  <c r="I271" i="12"/>
  <c r="I269" i="12"/>
  <c r="I268" i="12"/>
  <c r="I267" i="12"/>
  <c r="I266" i="12"/>
  <c r="I265" i="12"/>
  <c r="I264" i="12"/>
  <c r="I263" i="12"/>
  <c r="I261" i="12"/>
  <c r="I262" i="12"/>
  <c r="I260" i="12"/>
  <c r="I259" i="12"/>
  <c r="I258" i="12"/>
  <c r="I223" i="12"/>
  <c r="I222" i="12"/>
  <c r="I221" i="12"/>
  <c r="I220" i="12"/>
  <c r="I217" i="12"/>
  <c r="I219" i="12"/>
  <c r="I218" i="12"/>
  <c r="I216" i="12"/>
  <c r="I215" i="12"/>
  <c r="I214" i="12"/>
  <c r="I213" i="12"/>
  <c r="I212" i="12"/>
  <c r="I211" i="12"/>
  <c r="I210" i="12"/>
  <c r="I208" i="12"/>
  <c r="I209" i="12"/>
  <c r="I207" i="12"/>
  <c r="I206" i="12"/>
  <c r="I205" i="12"/>
  <c r="I171" i="12"/>
  <c r="I170" i="12"/>
  <c r="I169" i="12"/>
  <c r="I168" i="12"/>
  <c r="I166" i="12"/>
  <c r="I167" i="12"/>
  <c r="I163" i="12"/>
  <c r="I165" i="12"/>
  <c r="I164" i="12"/>
  <c r="I161" i="12"/>
  <c r="I162" i="12"/>
  <c r="I160" i="12"/>
  <c r="I158" i="12"/>
  <c r="I159" i="12"/>
  <c r="I157" i="12"/>
  <c r="I156" i="12"/>
  <c r="I155" i="12"/>
  <c r="I154" i="12"/>
  <c r="I153" i="12"/>
  <c r="I120" i="12"/>
  <c r="I119" i="12"/>
  <c r="I118" i="12"/>
  <c r="I115" i="12"/>
  <c r="I117" i="12"/>
  <c r="I113" i="12"/>
  <c r="I116" i="12"/>
  <c r="I114" i="12"/>
  <c r="I112" i="12"/>
  <c r="I109" i="12"/>
  <c r="I110" i="12"/>
  <c r="I111" i="12"/>
  <c r="I108" i="12"/>
  <c r="I107" i="12"/>
  <c r="I106" i="12"/>
  <c r="I105" i="12"/>
  <c r="I103" i="12"/>
  <c r="I104" i="12"/>
  <c r="I102" i="12"/>
  <c r="I68" i="12"/>
  <c r="I67" i="12"/>
  <c r="I66" i="12"/>
  <c r="I65" i="12"/>
  <c r="I64" i="12"/>
  <c r="I63" i="12"/>
  <c r="I62" i="12"/>
  <c r="I61" i="12"/>
  <c r="I60" i="12"/>
  <c r="I59" i="12"/>
  <c r="I58" i="12"/>
  <c r="I57" i="12"/>
  <c r="I56" i="12"/>
  <c r="I55" i="12"/>
  <c r="I54" i="12"/>
  <c r="I53" i="12"/>
  <c r="I52" i="12"/>
  <c r="I51" i="12"/>
  <c r="I50" i="12"/>
  <c r="I22" i="12"/>
  <c r="I21" i="12"/>
  <c r="I20" i="12"/>
  <c r="I19" i="12"/>
  <c r="I18" i="12"/>
  <c r="I17" i="12"/>
  <c r="I16" i="12"/>
  <c r="I15" i="12"/>
  <c r="I14" i="12"/>
  <c r="H271" i="12" l="1"/>
  <c r="H466" i="12"/>
  <c r="H468" i="12"/>
  <c r="H467" i="12"/>
  <c r="H469" i="12"/>
  <c r="H470" i="12"/>
  <c r="H472" i="12"/>
  <c r="H471" i="12"/>
  <c r="H473" i="12"/>
  <c r="H474" i="12"/>
  <c r="H475" i="12"/>
  <c r="H476" i="12"/>
  <c r="H477" i="12"/>
  <c r="H478" i="12"/>
  <c r="H479" i="12"/>
  <c r="H480" i="12"/>
  <c r="H481" i="12"/>
  <c r="H482" i="12"/>
  <c r="H483" i="12"/>
  <c r="H484" i="12"/>
  <c r="H414" i="12"/>
  <c r="H415" i="12"/>
  <c r="H416" i="12"/>
  <c r="H417" i="12"/>
  <c r="H418" i="12"/>
  <c r="H419" i="12"/>
  <c r="H420" i="12"/>
  <c r="H421" i="12"/>
  <c r="H422" i="12"/>
  <c r="H424" i="12"/>
  <c r="H423" i="12"/>
  <c r="H425" i="12"/>
  <c r="H427" i="12"/>
  <c r="H428" i="12"/>
  <c r="H426" i="12"/>
  <c r="H429" i="12"/>
  <c r="H430" i="12"/>
  <c r="H431" i="12"/>
  <c r="H432" i="12"/>
  <c r="H362" i="12"/>
  <c r="H363" i="12"/>
  <c r="H364" i="12"/>
  <c r="H365" i="12"/>
  <c r="H366" i="12"/>
  <c r="H367" i="12"/>
  <c r="H368" i="12"/>
  <c r="H369" i="12"/>
  <c r="H370" i="12"/>
  <c r="H371" i="12"/>
  <c r="H372" i="12"/>
  <c r="H373" i="12"/>
  <c r="H375" i="12"/>
  <c r="H376" i="12"/>
  <c r="H374" i="12"/>
  <c r="H377" i="12"/>
  <c r="H378" i="12"/>
  <c r="H379" i="12"/>
  <c r="H380" i="12"/>
  <c r="H310" i="12"/>
  <c r="H311" i="12"/>
  <c r="H312" i="12"/>
  <c r="H313" i="12"/>
  <c r="H314" i="12"/>
  <c r="H315" i="12"/>
  <c r="H317" i="12"/>
  <c r="H316" i="12"/>
  <c r="H318" i="12"/>
  <c r="H319" i="12"/>
  <c r="H320" i="12"/>
  <c r="H321" i="12"/>
  <c r="H322" i="12"/>
  <c r="H323" i="12"/>
  <c r="H324" i="12"/>
  <c r="H325" i="12"/>
  <c r="H326" i="12"/>
  <c r="H327" i="12"/>
  <c r="H328" i="12"/>
  <c r="H258" i="12"/>
  <c r="H259" i="12"/>
  <c r="H260" i="12"/>
  <c r="H262" i="12"/>
  <c r="H261" i="12"/>
  <c r="H263" i="12"/>
  <c r="H264" i="12"/>
  <c r="H265" i="12"/>
  <c r="H266" i="12"/>
  <c r="H267" i="12"/>
  <c r="H268" i="12"/>
  <c r="H269" i="12"/>
  <c r="H272" i="12"/>
  <c r="H270" i="12"/>
  <c r="H273" i="12"/>
  <c r="H274" i="12"/>
  <c r="H275" i="12"/>
  <c r="H276" i="12"/>
  <c r="H205" i="12"/>
  <c r="H206" i="12"/>
  <c r="H207" i="12"/>
  <c r="H209" i="12"/>
  <c r="H208" i="12"/>
  <c r="H210" i="12"/>
  <c r="H211" i="12"/>
  <c r="H212" i="12"/>
  <c r="H213" i="12"/>
  <c r="H214" i="12"/>
  <c r="H215" i="12"/>
  <c r="H216" i="12"/>
  <c r="H218" i="12"/>
  <c r="H219" i="12"/>
  <c r="H217" i="12"/>
  <c r="H220" i="12"/>
  <c r="H221" i="12"/>
  <c r="H222" i="12"/>
  <c r="H223" i="12"/>
  <c r="H153" i="12"/>
  <c r="H154" i="12"/>
  <c r="H155" i="12"/>
  <c r="H156" i="12"/>
  <c r="H157" i="12"/>
  <c r="H159" i="12"/>
  <c r="H158" i="12"/>
  <c r="H160" i="12"/>
  <c r="H162" i="12"/>
  <c r="H161" i="12"/>
  <c r="H164" i="12"/>
  <c r="H165" i="12"/>
  <c r="H163" i="12"/>
  <c r="H167" i="12"/>
  <c r="H166" i="12"/>
  <c r="H168" i="12"/>
  <c r="H169" i="12"/>
  <c r="H170" i="12"/>
  <c r="H171" i="12"/>
  <c r="H102" i="12"/>
  <c r="H104" i="12"/>
  <c r="H103" i="12"/>
  <c r="H105" i="12"/>
  <c r="H106" i="12"/>
  <c r="H107" i="12"/>
  <c r="H108" i="12"/>
  <c r="H111" i="12"/>
  <c r="H110" i="12"/>
  <c r="H109" i="12"/>
  <c r="H112" i="12"/>
  <c r="H114" i="12"/>
  <c r="H116" i="12"/>
  <c r="H113" i="12"/>
  <c r="H117" i="12"/>
  <c r="H115" i="12"/>
  <c r="H118" i="12"/>
  <c r="H119" i="12"/>
  <c r="H120" i="12"/>
  <c r="H224" i="12" l="1"/>
  <c r="H485" i="12"/>
  <c r="H433" i="12"/>
  <c r="H381" i="12"/>
  <c r="H329" i="12"/>
  <c r="H172" i="12"/>
  <c r="H277" i="12"/>
  <c r="H121" i="12"/>
  <c r="O17" i="13"/>
  <c r="O18" i="13" s="1"/>
  <c r="N17" i="13"/>
  <c r="N18" i="13" s="1"/>
  <c r="M17" i="13"/>
  <c r="M18" i="13" s="1"/>
  <c r="L17" i="13"/>
  <c r="L18" i="13" s="1"/>
  <c r="K17" i="13"/>
  <c r="K18" i="13" s="1"/>
  <c r="J17" i="13"/>
  <c r="J18" i="13" s="1"/>
  <c r="I17" i="13"/>
  <c r="I18" i="13" s="1"/>
  <c r="H17" i="13"/>
  <c r="H18" i="13" s="1"/>
  <c r="G17" i="13"/>
  <c r="G18" i="13" s="1"/>
  <c r="F17" i="13"/>
  <c r="F18" i="13" s="1"/>
  <c r="D17" i="13"/>
  <c r="D18" i="13" s="1"/>
  <c r="E17" i="13"/>
  <c r="E18" i="13" s="1"/>
  <c r="H50" i="12"/>
  <c r="H51" i="12"/>
  <c r="H52" i="12"/>
  <c r="H53" i="12"/>
  <c r="H54" i="12"/>
  <c r="H55" i="12"/>
  <c r="H56" i="12"/>
  <c r="H57" i="12"/>
  <c r="H58" i="12"/>
  <c r="H59" i="12"/>
  <c r="H60" i="12"/>
  <c r="H61" i="12"/>
  <c r="H62" i="12"/>
  <c r="H63" i="12"/>
  <c r="H64" i="12"/>
  <c r="H65" i="12"/>
  <c r="H66" i="12"/>
  <c r="H67" i="12"/>
  <c r="H68" i="12"/>
  <c r="H14" i="12"/>
  <c r="H15" i="12"/>
  <c r="H16" i="12"/>
  <c r="H17" i="12"/>
  <c r="H18" i="12"/>
  <c r="H19" i="12"/>
  <c r="H21" i="12"/>
  <c r="H22" i="12"/>
  <c r="H69" i="12" l="1"/>
  <c r="D268" i="12"/>
  <c r="C268" i="12"/>
  <c r="G484" i="12"/>
  <c r="G483" i="12"/>
  <c r="G482" i="12"/>
  <c r="G481" i="12"/>
  <c r="G480" i="12"/>
  <c r="G479" i="12"/>
  <c r="G478" i="12"/>
  <c r="G477" i="12"/>
  <c r="G476" i="12"/>
  <c r="G475" i="12"/>
  <c r="G474" i="12"/>
  <c r="G473" i="12"/>
  <c r="G471" i="12"/>
  <c r="G472" i="12"/>
  <c r="G470" i="12"/>
  <c r="G469" i="12"/>
  <c r="G467" i="12"/>
  <c r="G468" i="12"/>
  <c r="G466" i="12"/>
  <c r="G432" i="12"/>
  <c r="G431" i="12"/>
  <c r="G430" i="12"/>
  <c r="G429" i="12"/>
  <c r="G426" i="12"/>
  <c r="G428" i="12"/>
  <c r="G427" i="12"/>
  <c r="G425" i="12"/>
  <c r="G424" i="12"/>
  <c r="G423" i="12"/>
  <c r="G421" i="12"/>
  <c r="G422" i="12"/>
  <c r="G420" i="12"/>
  <c r="G419" i="12"/>
  <c r="G418" i="12"/>
  <c r="G417" i="12"/>
  <c r="G416" i="12"/>
  <c r="G415" i="12"/>
  <c r="G414" i="12"/>
  <c r="G380" i="12"/>
  <c r="G379" i="12"/>
  <c r="G378" i="12"/>
  <c r="G377" i="12"/>
  <c r="G374" i="12"/>
  <c r="G376" i="12"/>
  <c r="G375" i="12"/>
  <c r="G372" i="12"/>
  <c r="G371" i="12"/>
  <c r="G370" i="12"/>
  <c r="G369" i="12"/>
  <c r="G368" i="12"/>
  <c r="G373" i="12"/>
  <c r="G367" i="12"/>
  <c r="G366" i="12"/>
  <c r="G365" i="12"/>
  <c r="G364" i="12"/>
  <c r="G363" i="12"/>
  <c r="G362" i="12"/>
  <c r="G328" i="12"/>
  <c r="G327" i="12"/>
  <c r="G326" i="12"/>
  <c r="G325" i="12"/>
  <c r="G324" i="12"/>
  <c r="G323" i="12"/>
  <c r="G322" i="12"/>
  <c r="G321" i="12"/>
  <c r="G320" i="12"/>
  <c r="G319" i="12"/>
  <c r="G318" i="12"/>
  <c r="G316" i="12"/>
  <c r="G317" i="12"/>
  <c r="G315" i="12"/>
  <c r="G314" i="12"/>
  <c r="G313" i="12"/>
  <c r="G312" i="12"/>
  <c r="G311" i="12"/>
  <c r="G310" i="12"/>
  <c r="G276" i="12"/>
  <c r="G275" i="12"/>
  <c r="G274" i="12"/>
  <c r="G273" i="12"/>
  <c r="G270" i="12"/>
  <c r="G272" i="12"/>
  <c r="G271" i="12"/>
  <c r="G269" i="12"/>
  <c r="G268" i="12"/>
  <c r="G267" i="12"/>
  <c r="G266" i="12"/>
  <c r="G265" i="12"/>
  <c r="G264" i="12"/>
  <c r="G263" i="12"/>
  <c r="G261" i="12"/>
  <c r="G262" i="12"/>
  <c r="G260" i="12"/>
  <c r="G259" i="12"/>
  <c r="G258" i="12"/>
  <c r="G223" i="12"/>
  <c r="G222" i="12"/>
  <c r="G221" i="12"/>
  <c r="G220" i="12"/>
  <c r="G217" i="12"/>
  <c r="G219" i="12"/>
  <c r="G218" i="12"/>
  <c r="G216" i="12"/>
  <c r="G215" i="12"/>
  <c r="G214" i="12"/>
  <c r="G213" i="12"/>
  <c r="G212" i="12"/>
  <c r="G211" i="12"/>
  <c r="G210" i="12"/>
  <c r="G208" i="12"/>
  <c r="G209" i="12"/>
  <c r="G207" i="12"/>
  <c r="G206" i="12"/>
  <c r="G205" i="12"/>
  <c r="G171" i="12"/>
  <c r="G170" i="12"/>
  <c r="G169" i="12"/>
  <c r="G168" i="12"/>
  <c r="G167" i="12"/>
  <c r="G163" i="12"/>
  <c r="G166" i="12"/>
  <c r="G165" i="12"/>
  <c r="G164" i="12"/>
  <c r="G162" i="12"/>
  <c r="G161" i="12"/>
  <c r="G160" i="12"/>
  <c r="G159" i="12"/>
  <c r="G158" i="12"/>
  <c r="G157" i="12"/>
  <c r="G156" i="12"/>
  <c r="G155" i="12"/>
  <c r="G154" i="12"/>
  <c r="G153" i="12"/>
  <c r="G120" i="12"/>
  <c r="G119" i="12"/>
  <c r="G118" i="12"/>
  <c r="G115" i="12"/>
  <c r="G117" i="12"/>
  <c r="G113" i="12"/>
  <c r="G116" i="12"/>
  <c r="G114" i="12"/>
  <c r="G112" i="12"/>
  <c r="G109" i="12"/>
  <c r="G110" i="12"/>
  <c r="G111" i="12"/>
  <c r="G108" i="12"/>
  <c r="G107" i="12"/>
  <c r="G106" i="12"/>
  <c r="G105" i="12"/>
  <c r="G103" i="12"/>
  <c r="G104" i="12"/>
  <c r="G102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E46" i="13"/>
  <c r="F46" i="13"/>
  <c r="G46" i="13"/>
  <c r="H46" i="13"/>
  <c r="I46" i="13"/>
  <c r="J46" i="13"/>
  <c r="K46" i="13"/>
  <c r="L46" i="13"/>
  <c r="M46" i="13"/>
  <c r="N46" i="13"/>
  <c r="O46" i="13"/>
  <c r="P46" i="13"/>
  <c r="G22" i="12"/>
  <c r="G21" i="12"/>
  <c r="G20" i="12"/>
  <c r="G19" i="12"/>
  <c r="G18" i="12"/>
  <c r="G17" i="12"/>
  <c r="G16" i="12"/>
  <c r="G15" i="12"/>
  <c r="G14" i="12"/>
  <c r="G485" i="12" l="1"/>
  <c r="G121" i="12"/>
  <c r="G329" i="12"/>
  <c r="G69" i="12"/>
  <c r="G224" i="12"/>
  <c r="G172" i="12"/>
  <c r="G277" i="12"/>
  <c r="G433" i="12"/>
  <c r="G381" i="12"/>
  <c r="F432" i="12" l="1"/>
  <c r="E432" i="12"/>
  <c r="D432" i="12"/>
  <c r="F431" i="12"/>
  <c r="E431" i="12"/>
  <c r="D431" i="12"/>
  <c r="F430" i="12"/>
  <c r="E430" i="12"/>
  <c r="D430" i="12"/>
  <c r="F429" i="12"/>
  <c r="E429" i="12"/>
  <c r="D429" i="12"/>
  <c r="F426" i="12"/>
  <c r="E426" i="12"/>
  <c r="D426" i="12"/>
  <c r="F428" i="12"/>
  <c r="E428" i="12"/>
  <c r="D428" i="12"/>
  <c r="F427" i="12"/>
  <c r="E427" i="12"/>
  <c r="D427" i="12"/>
  <c r="F423" i="12"/>
  <c r="E423" i="12"/>
  <c r="D423" i="12"/>
  <c r="F422" i="12"/>
  <c r="E422" i="12"/>
  <c r="D422" i="12"/>
  <c r="F425" i="12"/>
  <c r="E425" i="12"/>
  <c r="D425" i="12"/>
  <c r="F424" i="12"/>
  <c r="E424" i="12"/>
  <c r="D424" i="12"/>
  <c r="F421" i="12"/>
  <c r="E421" i="12"/>
  <c r="D421" i="12"/>
  <c r="F420" i="12"/>
  <c r="E420" i="12"/>
  <c r="D420" i="12"/>
  <c r="F419" i="12"/>
  <c r="E419" i="12"/>
  <c r="D419" i="12"/>
  <c r="F418" i="12"/>
  <c r="E418" i="12"/>
  <c r="D418" i="12"/>
  <c r="F417" i="12"/>
  <c r="E417" i="12"/>
  <c r="D417" i="12"/>
  <c r="F415" i="12"/>
  <c r="E415" i="12"/>
  <c r="D415" i="12"/>
  <c r="F416" i="12"/>
  <c r="E416" i="12"/>
  <c r="D416" i="12"/>
  <c r="F414" i="12"/>
  <c r="E414" i="12"/>
  <c r="D414" i="12"/>
  <c r="C432" i="12"/>
  <c r="C431" i="12"/>
  <c r="C430" i="12"/>
  <c r="C429" i="12"/>
  <c r="C426" i="12"/>
  <c r="C428" i="12"/>
  <c r="C427" i="12"/>
  <c r="C423" i="12"/>
  <c r="C422" i="12"/>
  <c r="C425" i="12"/>
  <c r="C424" i="12"/>
  <c r="C421" i="12"/>
  <c r="C420" i="12"/>
  <c r="C419" i="12"/>
  <c r="C418" i="12"/>
  <c r="C417" i="12"/>
  <c r="C415" i="12"/>
  <c r="C416" i="12"/>
  <c r="C472" i="12"/>
  <c r="D472" i="12"/>
  <c r="E472" i="12"/>
  <c r="F472" i="12"/>
  <c r="C473" i="12"/>
  <c r="D473" i="12"/>
  <c r="E473" i="12"/>
  <c r="F473" i="12"/>
  <c r="D466" i="12"/>
  <c r="E466" i="12"/>
  <c r="F466" i="12"/>
  <c r="C467" i="12"/>
  <c r="D467" i="12"/>
  <c r="E467" i="12"/>
  <c r="F467" i="12"/>
  <c r="C470" i="12"/>
  <c r="D470" i="12"/>
  <c r="E470" i="12"/>
  <c r="F470" i="12"/>
  <c r="C468" i="12"/>
  <c r="D468" i="12"/>
  <c r="E468" i="12"/>
  <c r="F468" i="12"/>
  <c r="C474" i="12"/>
  <c r="D474" i="12"/>
  <c r="E474" i="12"/>
  <c r="F474" i="12"/>
  <c r="C475" i="12"/>
  <c r="D475" i="12"/>
  <c r="E475" i="12"/>
  <c r="F475" i="12"/>
  <c r="C476" i="12"/>
  <c r="D476" i="12"/>
  <c r="E476" i="12"/>
  <c r="F476" i="12"/>
  <c r="C477" i="12"/>
  <c r="D477" i="12"/>
  <c r="E477" i="12"/>
  <c r="F477" i="12"/>
  <c r="C478" i="12"/>
  <c r="D478" i="12"/>
  <c r="E478" i="12"/>
  <c r="F478" i="12"/>
  <c r="C471" i="12"/>
  <c r="D471" i="12"/>
  <c r="E471" i="12"/>
  <c r="F471" i="12"/>
  <c r="C479" i="12"/>
  <c r="D479" i="12"/>
  <c r="E479" i="12"/>
  <c r="F479" i="12"/>
  <c r="C480" i="12"/>
  <c r="D480" i="12"/>
  <c r="E480" i="12"/>
  <c r="F480" i="12"/>
  <c r="C481" i="12"/>
  <c r="D481" i="12"/>
  <c r="E481" i="12"/>
  <c r="F481" i="12"/>
  <c r="C482" i="12"/>
  <c r="D482" i="12"/>
  <c r="E482" i="12"/>
  <c r="F482" i="12"/>
  <c r="C483" i="12"/>
  <c r="D483" i="12"/>
  <c r="E483" i="12"/>
  <c r="F483" i="12"/>
  <c r="C484" i="12"/>
  <c r="D484" i="12"/>
  <c r="E484" i="12"/>
  <c r="F484" i="12"/>
  <c r="D469" i="12"/>
  <c r="E469" i="12"/>
  <c r="F469" i="12"/>
  <c r="D315" i="12"/>
  <c r="E315" i="12"/>
  <c r="F315" i="12"/>
  <c r="D314" i="12"/>
  <c r="E314" i="12"/>
  <c r="F314" i="12"/>
  <c r="D318" i="12"/>
  <c r="E318" i="12"/>
  <c r="F318" i="12"/>
  <c r="D317" i="12"/>
  <c r="E317" i="12"/>
  <c r="F317" i="12"/>
  <c r="D312" i="12"/>
  <c r="E312" i="12"/>
  <c r="F312" i="12"/>
  <c r="D319" i="12"/>
  <c r="E319" i="12"/>
  <c r="F319" i="12"/>
  <c r="D320" i="12"/>
  <c r="E320" i="12"/>
  <c r="F320" i="12"/>
  <c r="D313" i="12"/>
  <c r="E313" i="12"/>
  <c r="F313" i="12"/>
  <c r="D311" i="12"/>
  <c r="E311" i="12"/>
  <c r="F311" i="12"/>
  <c r="D310" i="12"/>
  <c r="E310" i="12"/>
  <c r="F310" i="12"/>
  <c r="D321" i="12"/>
  <c r="E321" i="12"/>
  <c r="F321" i="12"/>
  <c r="D322" i="12"/>
  <c r="E322" i="12"/>
  <c r="F322" i="12"/>
  <c r="D316" i="12"/>
  <c r="E316" i="12"/>
  <c r="F316" i="12"/>
  <c r="D323" i="12"/>
  <c r="E323" i="12"/>
  <c r="F323" i="12"/>
  <c r="D324" i="12"/>
  <c r="E324" i="12"/>
  <c r="F324" i="12"/>
  <c r="D325" i="12"/>
  <c r="E325" i="12"/>
  <c r="F325" i="12"/>
  <c r="D326" i="12"/>
  <c r="E326" i="12"/>
  <c r="F326" i="12"/>
  <c r="D327" i="12"/>
  <c r="E327" i="12"/>
  <c r="F327" i="12"/>
  <c r="D328" i="12"/>
  <c r="E328" i="12"/>
  <c r="F328" i="12"/>
  <c r="C314" i="12"/>
  <c r="C318" i="12"/>
  <c r="C317" i="12"/>
  <c r="C312" i="12"/>
  <c r="C319" i="12"/>
  <c r="C320" i="12"/>
  <c r="C313" i="12"/>
  <c r="C311" i="12"/>
  <c r="C310" i="12"/>
  <c r="C321" i="12"/>
  <c r="C322" i="12"/>
  <c r="C316" i="12"/>
  <c r="C323" i="12"/>
  <c r="C324" i="12"/>
  <c r="C325" i="12"/>
  <c r="C326" i="12"/>
  <c r="C327" i="12"/>
  <c r="C328" i="12"/>
  <c r="D485" i="12" l="1"/>
  <c r="P316" i="12"/>
  <c r="F433" i="12"/>
  <c r="O420" i="12"/>
  <c r="O426" i="12"/>
  <c r="O422" i="12"/>
  <c r="I433" i="12"/>
  <c r="P432" i="12"/>
  <c r="O415" i="12"/>
  <c r="O432" i="12"/>
  <c r="D433" i="12"/>
  <c r="F485" i="12"/>
  <c r="O483" i="12"/>
  <c r="O482" i="12"/>
  <c r="O480" i="12"/>
  <c r="O471" i="12"/>
  <c r="O477" i="12"/>
  <c r="O474" i="12"/>
  <c r="O470" i="12"/>
  <c r="O466" i="12"/>
  <c r="O473" i="12"/>
  <c r="O472" i="12"/>
  <c r="I485" i="12"/>
  <c r="E485" i="12"/>
  <c r="O484" i="12"/>
  <c r="O481" i="12"/>
  <c r="O479" i="12"/>
  <c r="O478" i="12"/>
  <c r="O476" i="12"/>
  <c r="O475" i="12"/>
  <c r="O468" i="12"/>
  <c r="O467" i="12"/>
  <c r="O418" i="12"/>
  <c r="O424" i="12"/>
  <c r="O427" i="12"/>
  <c r="O430" i="12"/>
  <c r="O416" i="12"/>
  <c r="O419" i="12"/>
  <c r="O425" i="12"/>
  <c r="O428" i="12"/>
  <c r="O431" i="12"/>
  <c r="E433" i="12"/>
  <c r="O417" i="12"/>
  <c r="O421" i="12"/>
  <c r="O423" i="12"/>
  <c r="O429" i="12"/>
  <c r="O325" i="12"/>
  <c r="O322" i="12"/>
  <c r="O313" i="12"/>
  <c r="O317" i="12"/>
  <c r="O328" i="12"/>
  <c r="O324" i="12"/>
  <c r="O321" i="12"/>
  <c r="O320" i="12"/>
  <c r="O318" i="12"/>
  <c r="O310" i="12"/>
  <c r="O314" i="12"/>
  <c r="O327" i="12"/>
  <c r="O323" i="12"/>
  <c r="O319" i="12"/>
  <c r="O326" i="12"/>
  <c r="O316" i="12"/>
  <c r="O311" i="12"/>
  <c r="O312" i="12"/>
  <c r="C260" i="12"/>
  <c r="D260" i="12"/>
  <c r="E260" i="12"/>
  <c r="F260" i="12"/>
  <c r="C259" i="12"/>
  <c r="D259" i="12"/>
  <c r="E259" i="12"/>
  <c r="F259" i="12"/>
  <c r="C262" i="12"/>
  <c r="D262" i="12"/>
  <c r="E262" i="12"/>
  <c r="F262" i="12"/>
  <c r="C261" i="12"/>
  <c r="D261" i="12"/>
  <c r="E261" i="12"/>
  <c r="F261" i="12"/>
  <c r="C263" i="12"/>
  <c r="D263" i="12"/>
  <c r="E263" i="12"/>
  <c r="F263" i="12"/>
  <c r="C264" i="12"/>
  <c r="D264" i="12"/>
  <c r="E264" i="12"/>
  <c r="F264" i="12"/>
  <c r="C265" i="12"/>
  <c r="D265" i="12"/>
  <c r="E265" i="12"/>
  <c r="F265" i="12"/>
  <c r="E268" i="12"/>
  <c r="F268" i="12"/>
  <c r="C269" i="12"/>
  <c r="D269" i="12"/>
  <c r="E269" i="12"/>
  <c r="F269" i="12"/>
  <c r="C266" i="12"/>
  <c r="D266" i="12"/>
  <c r="E266" i="12"/>
  <c r="F266" i="12"/>
  <c r="C267" i="12"/>
  <c r="D267" i="12"/>
  <c r="E267" i="12"/>
  <c r="F267" i="12"/>
  <c r="C271" i="12"/>
  <c r="D271" i="12"/>
  <c r="E271" i="12"/>
  <c r="F271" i="12"/>
  <c r="C272" i="12"/>
  <c r="D272" i="12"/>
  <c r="E272" i="12"/>
  <c r="F272" i="12"/>
  <c r="C270" i="12"/>
  <c r="D270" i="12"/>
  <c r="E270" i="12"/>
  <c r="F270" i="12"/>
  <c r="C273" i="12"/>
  <c r="D273" i="12"/>
  <c r="E273" i="12"/>
  <c r="F273" i="12"/>
  <c r="C274" i="12"/>
  <c r="D274" i="12"/>
  <c r="E274" i="12"/>
  <c r="F274" i="12"/>
  <c r="C275" i="12"/>
  <c r="D275" i="12"/>
  <c r="E275" i="12"/>
  <c r="F275" i="12"/>
  <c r="C276" i="12"/>
  <c r="D276" i="12"/>
  <c r="E276" i="12"/>
  <c r="F276" i="12"/>
  <c r="D258" i="12"/>
  <c r="E258" i="12"/>
  <c r="F258" i="12"/>
  <c r="C258" i="12"/>
  <c r="C109" i="12"/>
  <c r="O258" i="12" l="1"/>
  <c r="O276" i="12"/>
  <c r="O275" i="12"/>
  <c r="O274" i="12"/>
  <c r="O273" i="12"/>
  <c r="O270" i="12"/>
  <c r="O272" i="12"/>
  <c r="O271" i="12"/>
  <c r="O267" i="12"/>
  <c r="O266" i="12"/>
  <c r="O269" i="12"/>
  <c r="O268" i="12"/>
  <c r="O265" i="12"/>
  <c r="O264" i="12"/>
  <c r="O263" i="12"/>
  <c r="O261" i="12"/>
  <c r="O262" i="12"/>
  <c r="O259" i="12"/>
  <c r="O260" i="12"/>
  <c r="D154" i="12"/>
  <c r="E154" i="12"/>
  <c r="F154" i="12"/>
  <c r="D153" i="12"/>
  <c r="E153" i="12"/>
  <c r="F153" i="12"/>
  <c r="D163" i="12"/>
  <c r="E163" i="12"/>
  <c r="F163" i="12"/>
  <c r="D155" i="12"/>
  <c r="E155" i="12"/>
  <c r="F155" i="12"/>
  <c r="D157" i="12"/>
  <c r="E157" i="12"/>
  <c r="F157" i="12"/>
  <c r="D156" i="12"/>
  <c r="E156" i="12"/>
  <c r="F156" i="12"/>
  <c r="D158" i="12"/>
  <c r="E158" i="12"/>
  <c r="F158" i="12"/>
  <c r="D159" i="12"/>
  <c r="E159" i="12"/>
  <c r="F159" i="12"/>
  <c r="D160" i="12"/>
  <c r="E160" i="12"/>
  <c r="F160" i="12"/>
  <c r="D161" i="12"/>
  <c r="E161" i="12"/>
  <c r="F161" i="12"/>
  <c r="D162" i="12"/>
  <c r="E162" i="12"/>
  <c r="F162" i="12"/>
  <c r="D164" i="12"/>
  <c r="E164" i="12"/>
  <c r="F164" i="12"/>
  <c r="D165" i="12"/>
  <c r="E165" i="12"/>
  <c r="F165" i="12"/>
  <c r="D166" i="12"/>
  <c r="E166" i="12"/>
  <c r="F166" i="12"/>
  <c r="D171" i="12"/>
  <c r="E171" i="12"/>
  <c r="F171" i="12"/>
  <c r="D167" i="12"/>
  <c r="E167" i="12"/>
  <c r="F167" i="12"/>
  <c r="D168" i="12"/>
  <c r="E168" i="12"/>
  <c r="F168" i="12"/>
  <c r="D169" i="12"/>
  <c r="E169" i="12"/>
  <c r="F169" i="12"/>
  <c r="D170" i="12"/>
  <c r="E170" i="12"/>
  <c r="F170" i="12"/>
  <c r="C153" i="12"/>
  <c r="C163" i="12"/>
  <c r="C155" i="12"/>
  <c r="C157" i="12"/>
  <c r="C156" i="12"/>
  <c r="C158" i="12"/>
  <c r="C159" i="12"/>
  <c r="C160" i="12"/>
  <c r="C161" i="12"/>
  <c r="C162" i="12"/>
  <c r="C164" i="12"/>
  <c r="C165" i="12"/>
  <c r="C166" i="12"/>
  <c r="C171" i="12"/>
  <c r="C167" i="12"/>
  <c r="C168" i="12"/>
  <c r="C169" i="12"/>
  <c r="C170" i="12"/>
  <c r="D102" i="12"/>
  <c r="E102" i="12"/>
  <c r="F102" i="12"/>
  <c r="D103" i="12"/>
  <c r="E103" i="12"/>
  <c r="F103" i="12"/>
  <c r="D104" i="12"/>
  <c r="E104" i="12"/>
  <c r="F104" i="12"/>
  <c r="D107" i="12"/>
  <c r="E107" i="12"/>
  <c r="F107" i="12"/>
  <c r="D106" i="12"/>
  <c r="E106" i="12"/>
  <c r="F106" i="12"/>
  <c r="D105" i="12"/>
  <c r="E105" i="12"/>
  <c r="F105" i="12"/>
  <c r="D109" i="12"/>
  <c r="E109" i="12"/>
  <c r="F109" i="12"/>
  <c r="D108" i="12"/>
  <c r="E108" i="12"/>
  <c r="F108" i="12"/>
  <c r="D111" i="12"/>
  <c r="E111" i="12"/>
  <c r="F111" i="12"/>
  <c r="D110" i="12"/>
  <c r="E110" i="12"/>
  <c r="F110" i="12"/>
  <c r="D116" i="12"/>
  <c r="E116" i="12"/>
  <c r="F116" i="12"/>
  <c r="D112" i="12"/>
  <c r="E112" i="12"/>
  <c r="F112" i="12"/>
  <c r="D113" i="12"/>
  <c r="E113" i="12"/>
  <c r="F113" i="12"/>
  <c r="D117" i="12"/>
  <c r="E117" i="12"/>
  <c r="F117" i="12"/>
  <c r="D115" i="12"/>
  <c r="E115" i="12"/>
  <c r="F115" i="12"/>
  <c r="D119" i="12"/>
  <c r="E119" i="12"/>
  <c r="F119" i="12"/>
  <c r="D118" i="12"/>
  <c r="E118" i="12"/>
  <c r="F118" i="12"/>
  <c r="D120" i="12"/>
  <c r="E120" i="12"/>
  <c r="F120" i="12"/>
  <c r="D114" i="12"/>
  <c r="E114" i="12"/>
  <c r="F114" i="12"/>
  <c r="C103" i="12"/>
  <c r="C104" i="12"/>
  <c r="C107" i="12"/>
  <c r="C106" i="12"/>
  <c r="C105" i="12"/>
  <c r="C108" i="12"/>
  <c r="C111" i="12"/>
  <c r="C110" i="12"/>
  <c r="C116" i="12"/>
  <c r="C112" i="12"/>
  <c r="C113" i="12"/>
  <c r="C117" i="12"/>
  <c r="C115" i="12"/>
  <c r="C119" i="12"/>
  <c r="C118" i="12"/>
  <c r="C120" i="12"/>
  <c r="C114" i="12"/>
  <c r="I69" i="12"/>
  <c r="J69" i="12"/>
  <c r="C56" i="12"/>
  <c r="C52" i="12"/>
  <c r="C54" i="12"/>
  <c r="C63" i="12"/>
  <c r="C57" i="12"/>
  <c r="C55" i="12"/>
  <c r="C60" i="12"/>
  <c r="C59" i="12"/>
  <c r="C51" i="12"/>
  <c r="C50" i="12"/>
  <c r="C53" i="12"/>
  <c r="C62" i="12"/>
  <c r="C64" i="12"/>
  <c r="C58" i="12"/>
  <c r="C61" i="12"/>
  <c r="C68" i="12"/>
  <c r="C65" i="12"/>
  <c r="C66" i="12"/>
  <c r="D67" i="12"/>
  <c r="C67" i="12"/>
  <c r="C15" i="12"/>
  <c r="D15" i="12"/>
  <c r="E15" i="12"/>
  <c r="F15" i="12"/>
  <c r="C16" i="12"/>
  <c r="D16" i="12"/>
  <c r="E16" i="12"/>
  <c r="F16" i="12"/>
  <c r="C17" i="12"/>
  <c r="D17" i="12"/>
  <c r="E17" i="12"/>
  <c r="F17" i="12"/>
  <c r="C18" i="12"/>
  <c r="D18" i="12"/>
  <c r="E18" i="12"/>
  <c r="F18" i="12"/>
  <c r="C19" i="12"/>
  <c r="D19" i="12"/>
  <c r="E19" i="12"/>
  <c r="F19" i="12"/>
  <c r="C20" i="12"/>
  <c r="D20" i="12"/>
  <c r="E20" i="12"/>
  <c r="F20" i="12"/>
  <c r="C21" i="12"/>
  <c r="D21" i="12"/>
  <c r="E21" i="12"/>
  <c r="F21" i="12"/>
  <c r="C22" i="12"/>
  <c r="D22" i="12"/>
  <c r="E22" i="12"/>
  <c r="F22" i="12"/>
  <c r="O277" i="12" l="1"/>
  <c r="I381" i="12"/>
  <c r="I121" i="12"/>
  <c r="C69" i="12"/>
  <c r="O21" i="12"/>
  <c r="O17" i="12"/>
  <c r="O20" i="12"/>
  <c r="O16" i="12"/>
  <c r="O19" i="12"/>
  <c r="O15" i="12"/>
  <c r="O22" i="12"/>
  <c r="O18" i="12"/>
  <c r="F362" i="12" l="1"/>
  <c r="E362" i="12"/>
  <c r="D362" i="12"/>
  <c r="C362" i="12"/>
  <c r="F377" i="12"/>
  <c r="E377" i="12"/>
  <c r="D377" i="12"/>
  <c r="C377" i="12"/>
  <c r="O377" i="12" l="1"/>
  <c r="E534" i="12" s="1"/>
  <c r="O362" i="12"/>
  <c r="Q29" i="13" l="1"/>
  <c r="C469" i="12" l="1"/>
  <c r="C414" i="12"/>
  <c r="F376" i="12"/>
  <c r="E376" i="12"/>
  <c r="D376" i="12"/>
  <c r="F380" i="12"/>
  <c r="E380" i="12"/>
  <c r="D380" i="12"/>
  <c r="F379" i="12"/>
  <c r="E379" i="12"/>
  <c r="D379" i="12"/>
  <c r="F378" i="12"/>
  <c r="E378" i="12"/>
  <c r="D378" i="12"/>
  <c r="F374" i="12"/>
  <c r="E374" i="12"/>
  <c r="D374" i="12"/>
  <c r="F371" i="12"/>
  <c r="E371" i="12"/>
  <c r="D371" i="12"/>
  <c r="F375" i="12"/>
  <c r="E375" i="12"/>
  <c r="D375" i="12"/>
  <c r="F373" i="12"/>
  <c r="E373" i="12"/>
  <c r="D373" i="12"/>
  <c r="F368" i="12"/>
  <c r="E368" i="12"/>
  <c r="D368" i="12"/>
  <c r="F372" i="12"/>
  <c r="E372" i="12"/>
  <c r="D372" i="12"/>
  <c r="F369" i="12"/>
  <c r="E369" i="12"/>
  <c r="D369" i="12"/>
  <c r="F370" i="12"/>
  <c r="E370" i="12"/>
  <c r="D370" i="12"/>
  <c r="F367" i="12"/>
  <c r="E367" i="12"/>
  <c r="D367" i="12"/>
  <c r="F365" i="12"/>
  <c r="E365" i="12"/>
  <c r="D365" i="12"/>
  <c r="F364" i="12"/>
  <c r="E364" i="12"/>
  <c r="D364" i="12"/>
  <c r="F366" i="12"/>
  <c r="E366" i="12"/>
  <c r="D366" i="12"/>
  <c r="F363" i="12"/>
  <c r="E363" i="12"/>
  <c r="D363" i="12"/>
  <c r="C376" i="12"/>
  <c r="C380" i="12"/>
  <c r="C379" i="12"/>
  <c r="C378" i="12"/>
  <c r="C374" i="12"/>
  <c r="C371" i="12"/>
  <c r="C375" i="12"/>
  <c r="C373" i="12"/>
  <c r="C368" i="12"/>
  <c r="C372" i="12"/>
  <c r="C369" i="12"/>
  <c r="C370" i="12"/>
  <c r="C367" i="12"/>
  <c r="C365" i="12"/>
  <c r="C364" i="12"/>
  <c r="C366" i="12"/>
  <c r="C363" i="12"/>
  <c r="P187" i="13"/>
  <c r="O187" i="13"/>
  <c r="N187" i="13"/>
  <c r="M187" i="13"/>
  <c r="L187" i="13"/>
  <c r="K187" i="13"/>
  <c r="J187" i="13"/>
  <c r="I187" i="13"/>
  <c r="H187" i="13"/>
  <c r="G187" i="13"/>
  <c r="F187" i="13"/>
  <c r="E187" i="13"/>
  <c r="O469" i="12" l="1"/>
  <c r="O485" i="12" s="1"/>
  <c r="C485" i="12"/>
  <c r="E273" i="13" s="1"/>
  <c r="C433" i="12"/>
  <c r="E244" i="13" s="1"/>
  <c r="O414" i="12"/>
  <c r="O433" i="12" s="1"/>
  <c r="O366" i="12"/>
  <c r="O370" i="12"/>
  <c r="O373" i="12"/>
  <c r="O378" i="12"/>
  <c r="E535" i="12" s="1"/>
  <c r="O364" i="12"/>
  <c r="O379" i="12"/>
  <c r="E536" i="12" s="1"/>
  <c r="O363" i="12"/>
  <c r="O367" i="12"/>
  <c r="O368" i="12"/>
  <c r="O374" i="12"/>
  <c r="E531" i="12" s="1"/>
  <c r="O376" i="12"/>
  <c r="E533" i="12" s="1"/>
  <c r="O369" i="12"/>
  <c r="O375" i="12"/>
  <c r="E532" i="12" s="1"/>
  <c r="O365" i="12"/>
  <c r="O372" i="12"/>
  <c r="O371" i="12"/>
  <c r="O380" i="12"/>
  <c r="E537" i="12" s="1"/>
  <c r="D381" i="12"/>
  <c r="E381" i="12"/>
  <c r="C381" i="12"/>
  <c r="F381" i="12"/>
  <c r="I273" i="13"/>
  <c r="H273" i="13"/>
  <c r="P273" i="13"/>
  <c r="M273" i="13"/>
  <c r="F273" i="13"/>
  <c r="J273" i="13"/>
  <c r="L273" i="13"/>
  <c r="G273" i="13"/>
  <c r="K273" i="13"/>
  <c r="O273" i="13"/>
  <c r="P470" i="12"/>
  <c r="P479" i="12"/>
  <c r="P474" i="12"/>
  <c r="P473" i="12"/>
  <c r="P475" i="12"/>
  <c r="P469" i="12"/>
  <c r="P467" i="12"/>
  <c r="P476" i="12"/>
  <c r="P477" i="12"/>
  <c r="P468" i="12"/>
  <c r="P471" i="12"/>
  <c r="P481" i="12"/>
  <c r="N273" i="13"/>
  <c r="P482" i="12"/>
  <c r="P466" i="12"/>
  <c r="P480" i="12"/>
  <c r="P483" i="12"/>
  <c r="P484" i="12"/>
  <c r="P478" i="12"/>
  <c r="P472" i="12"/>
  <c r="P416" i="12"/>
  <c r="P417" i="12"/>
  <c r="P415" i="12"/>
  <c r="P419" i="12"/>
  <c r="P420" i="12"/>
  <c r="P418" i="12"/>
  <c r="P422" i="12"/>
  <c r="P421" i="12"/>
  <c r="P425" i="12"/>
  <c r="P424" i="12"/>
  <c r="P427" i="12"/>
  <c r="P423" i="12"/>
  <c r="P428" i="12"/>
  <c r="P429" i="12"/>
  <c r="P426" i="12"/>
  <c r="P431" i="12"/>
  <c r="P430" i="12"/>
  <c r="P414" i="12"/>
  <c r="N244" i="13"/>
  <c r="M244" i="13"/>
  <c r="K244" i="13"/>
  <c r="C315" i="12"/>
  <c r="O315" i="12" s="1"/>
  <c r="O329" i="12" s="1"/>
  <c r="P158" i="13"/>
  <c r="O158" i="13"/>
  <c r="N158" i="13"/>
  <c r="M158" i="13"/>
  <c r="L158" i="13"/>
  <c r="K158" i="13"/>
  <c r="J158" i="13"/>
  <c r="I158" i="13"/>
  <c r="H158" i="13"/>
  <c r="G158" i="13"/>
  <c r="F158" i="13"/>
  <c r="E158" i="13"/>
  <c r="D214" i="12"/>
  <c r="E214" i="12"/>
  <c r="F214" i="12"/>
  <c r="D210" i="12"/>
  <c r="E210" i="12"/>
  <c r="F210" i="12"/>
  <c r="D219" i="12"/>
  <c r="E219" i="12"/>
  <c r="F219" i="12"/>
  <c r="D207" i="12"/>
  <c r="E207" i="12"/>
  <c r="F207" i="12"/>
  <c r="D217" i="12"/>
  <c r="E217" i="12"/>
  <c r="F217" i="12"/>
  <c r="D213" i="12"/>
  <c r="E213" i="12"/>
  <c r="F213" i="12"/>
  <c r="D205" i="12"/>
  <c r="E205" i="12"/>
  <c r="F205" i="12"/>
  <c r="D218" i="12"/>
  <c r="E218" i="12"/>
  <c r="F218" i="12"/>
  <c r="D208" i="12"/>
  <c r="E208" i="12"/>
  <c r="F208" i="12"/>
  <c r="D212" i="12"/>
  <c r="E212" i="12"/>
  <c r="F212" i="12"/>
  <c r="D206" i="12"/>
  <c r="E206" i="12"/>
  <c r="F206" i="12"/>
  <c r="D215" i="12"/>
  <c r="E215" i="12"/>
  <c r="F215" i="12"/>
  <c r="D216" i="12"/>
  <c r="E216" i="12"/>
  <c r="F216" i="12"/>
  <c r="D220" i="12"/>
  <c r="E220" i="12"/>
  <c r="F220" i="12"/>
  <c r="D223" i="12"/>
  <c r="E223" i="12"/>
  <c r="F223" i="12"/>
  <c r="D211" i="12"/>
  <c r="E211" i="12"/>
  <c r="F211" i="12"/>
  <c r="D221" i="12"/>
  <c r="E221" i="12"/>
  <c r="F221" i="12"/>
  <c r="D209" i="12"/>
  <c r="E209" i="12"/>
  <c r="F209" i="12"/>
  <c r="D222" i="12"/>
  <c r="E222" i="12"/>
  <c r="F222" i="12"/>
  <c r="P129" i="13"/>
  <c r="O129" i="13"/>
  <c r="N129" i="13"/>
  <c r="M129" i="13"/>
  <c r="L129" i="13"/>
  <c r="K129" i="13"/>
  <c r="J129" i="13"/>
  <c r="I129" i="13"/>
  <c r="H129" i="13"/>
  <c r="G129" i="13"/>
  <c r="F129" i="13"/>
  <c r="E129" i="13"/>
  <c r="C210" i="12"/>
  <c r="C219" i="12"/>
  <c r="C207" i="12"/>
  <c r="C217" i="12"/>
  <c r="C213" i="12"/>
  <c r="C205" i="12"/>
  <c r="C218" i="12"/>
  <c r="C208" i="12"/>
  <c r="C212" i="12"/>
  <c r="C206" i="12"/>
  <c r="C215" i="12"/>
  <c r="C216" i="12"/>
  <c r="C220" i="12"/>
  <c r="C223" i="12"/>
  <c r="C211" i="12"/>
  <c r="C221" i="12"/>
  <c r="C209" i="12"/>
  <c r="C222" i="12"/>
  <c r="C214" i="12"/>
  <c r="C154" i="12"/>
  <c r="P102" i="13"/>
  <c r="O102" i="13"/>
  <c r="N102" i="13"/>
  <c r="M102" i="13"/>
  <c r="L102" i="13"/>
  <c r="K102" i="13"/>
  <c r="J102" i="13"/>
  <c r="I102" i="13"/>
  <c r="H102" i="13"/>
  <c r="G102" i="13"/>
  <c r="F102" i="13"/>
  <c r="E102" i="13"/>
  <c r="P73" i="13"/>
  <c r="O73" i="13"/>
  <c r="N73" i="13"/>
  <c r="M73" i="13"/>
  <c r="L73" i="13"/>
  <c r="K73" i="13"/>
  <c r="J73" i="13"/>
  <c r="I73" i="13"/>
  <c r="H73" i="13"/>
  <c r="G73" i="13"/>
  <c r="F73" i="13"/>
  <c r="E73" i="13"/>
  <c r="C102" i="12"/>
  <c r="D58" i="12"/>
  <c r="E58" i="12"/>
  <c r="F58" i="12"/>
  <c r="D63" i="12"/>
  <c r="E63" i="12"/>
  <c r="F63" i="12"/>
  <c r="D54" i="12"/>
  <c r="E54" i="12"/>
  <c r="F54" i="12"/>
  <c r="D55" i="12"/>
  <c r="E55" i="12"/>
  <c r="F55" i="12"/>
  <c r="D68" i="12"/>
  <c r="E68" i="12"/>
  <c r="F68" i="12"/>
  <c r="D50" i="12"/>
  <c r="E50" i="12"/>
  <c r="F50" i="12"/>
  <c r="D60" i="12"/>
  <c r="E60" i="12"/>
  <c r="F60" i="12"/>
  <c r="D64" i="12"/>
  <c r="E64" i="12"/>
  <c r="F64" i="12"/>
  <c r="D53" i="12"/>
  <c r="E53" i="12"/>
  <c r="F53" i="12"/>
  <c r="D56" i="12"/>
  <c r="E56" i="12"/>
  <c r="F56" i="12"/>
  <c r="E67" i="12"/>
  <c r="F67" i="12"/>
  <c r="D57" i="12"/>
  <c r="E57" i="12"/>
  <c r="F57" i="12"/>
  <c r="D51" i="12"/>
  <c r="E51" i="12"/>
  <c r="F51" i="12"/>
  <c r="D61" i="12"/>
  <c r="E61" i="12"/>
  <c r="F61" i="12"/>
  <c r="D65" i="12"/>
  <c r="E65" i="12"/>
  <c r="F65" i="12"/>
  <c r="D62" i="12"/>
  <c r="E62" i="12"/>
  <c r="F62" i="12"/>
  <c r="D52" i="12"/>
  <c r="E52" i="12"/>
  <c r="F52" i="12"/>
  <c r="D66" i="12"/>
  <c r="E66" i="12"/>
  <c r="F66" i="12"/>
  <c r="D59" i="12"/>
  <c r="E59" i="12"/>
  <c r="F59" i="12"/>
  <c r="P485" i="12" l="1"/>
  <c r="Q485" i="12" s="1"/>
  <c r="P433" i="12"/>
  <c r="Q425" i="12" s="1"/>
  <c r="O381" i="12"/>
  <c r="P215" i="12"/>
  <c r="O215" i="12"/>
  <c r="D529" i="12" s="1"/>
  <c r="O223" i="12"/>
  <c r="D536" i="12" s="1"/>
  <c r="P223" i="12"/>
  <c r="O206" i="12"/>
  <c r="D520" i="12" s="1"/>
  <c r="P206" i="12"/>
  <c r="O219" i="12"/>
  <c r="D533" i="12" s="1"/>
  <c r="P219" i="12"/>
  <c r="O221" i="12"/>
  <c r="D534" i="12" s="1"/>
  <c r="P221" i="12"/>
  <c r="O216" i="12"/>
  <c r="D530" i="12" s="1"/>
  <c r="P216" i="12"/>
  <c r="O208" i="12"/>
  <c r="D522" i="12" s="1"/>
  <c r="P208" i="12"/>
  <c r="O217" i="12"/>
  <c r="D531" i="12" s="1"/>
  <c r="H531" i="12" s="1"/>
  <c r="P217" i="12"/>
  <c r="O214" i="12"/>
  <c r="D528" i="12" s="1"/>
  <c r="P214" i="12"/>
  <c r="O211" i="12"/>
  <c r="D525" i="12" s="1"/>
  <c r="P211" i="12"/>
  <c r="O218" i="12"/>
  <c r="D532" i="12" s="1"/>
  <c r="H532" i="12" s="1"/>
  <c r="P218" i="12"/>
  <c r="O207" i="12"/>
  <c r="D521" i="12" s="1"/>
  <c r="P207" i="12"/>
  <c r="O222" i="12"/>
  <c r="D537" i="12" s="1"/>
  <c r="P222" i="12"/>
  <c r="O205" i="12"/>
  <c r="D519" i="12" s="1"/>
  <c r="P205" i="12"/>
  <c r="P209" i="12"/>
  <c r="O209" i="12"/>
  <c r="D523" i="12" s="1"/>
  <c r="P220" i="12"/>
  <c r="O220" i="12"/>
  <c r="D535" i="12" s="1"/>
  <c r="P212" i="12"/>
  <c r="O212" i="12"/>
  <c r="D526" i="12" s="1"/>
  <c r="O213" i="12"/>
  <c r="D527" i="12" s="1"/>
  <c r="P213" i="12"/>
  <c r="O210" i="12"/>
  <c r="D524" i="12" s="1"/>
  <c r="P210" i="12"/>
  <c r="E69" i="12"/>
  <c r="G48" i="13" s="1"/>
  <c r="D69" i="12"/>
  <c r="F48" i="13" s="1"/>
  <c r="F69" i="12"/>
  <c r="H48" i="13" s="1"/>
  <c r="P244" i="13"/>
  <c r="J244" i="13"/>
  <c r="I244" i="13"/>
  <c r="G244" i="13"/>
  <c r="F244" i="13"/>
  <c r="O244" i="13"/>
  <c r="H244" i="13"/>
  <c r="L244" i="13"/>
  <c r="G216" i="13"/>
  <c r="K216" i="13"/>
  <c r="H216" i="13"/>
  <c r="L216" i="13"/>
  <c r="P216" i="13"/>
  <c r="E216" i="13"/>
  <c r="F216" i="13"/>
  <c r="J216" i="13"/>
  <c r="N216" i="13"/>
  <c r="I216" i="13"/>
  <c r="M216" i="13"/>
  <c r="P371" i="12"/>
  <c r="P373" i="12"/>
  <c r="P365" i="12"/>
  <c r="P366" i="12"/>
  <c r="P367" i="12"/>
  <c r="P370" i="12"/>
  <c r="P374" i="12"/>
  <c r="P380" i="12"/>
  <c r="P379" i="12"/>
  <c r="P372" i="12"/>
  <c r="P362" i="12"/>
  <c r="P377" i="12"/>
  <c r="P363" i="12"/>
  <c r="P369" i="12"/>
  <c r="P375" i="12"/>
  <c r="P368" i="12"/>
  <c r="P376" i="12"/>
  <c r="P364" i="12"/>
  <c r="P378" i="12"/>
  <c r="D329" i="12"/>
  <c r="F189" i="13" s="1"/>
  <c r="J189" i="13"/>
  <c r="N189" i="13"/>
  <c r="I329" i="12"/>
  <c r="K189" i="13" s="1"/>
  <c r="F329" i="12"/>
  <c r="H189" i="13" s="1"/>
  <c r="L189" i="13"/>
  <c r="P189" i="13"/>
  <c r="E329" i="12"/>
  <c r="G189" i="13" s="1"/>
  <c r="O189" i="13"/>
  <c r="I189" i="13"/>
  <c r="M189" i="13"/>
  <c r="P321" i="12"/>
  <c r="P317" i="12"/>
  <c r="P312" i="12"/>
  <c r="P319" i="12"/>
  <c r="P314" i="12"/>
  <c r="P318" i="12"/>
  <c r="P320" i="12"/>
  <c r="P315" i="12"/>
  <c r="P313" i="12"/>
  <c r="P310" i="12"/>
  <c r="P323" i="12"/>
  <c r="P324" i="12"/>
  <c r="P311" i="12"/>
  <c r="P325" i="12"/>
  <c r="P327" i="12"/>
  <c r="P322" i="12"/>
  <c r="P328" i="12"/>
  <c r="P326" i="12"/>
  <c r="C329" i="12"/>
  <c r="E189" i="13" s="1"/>
  <c r="D224" i="12"/>
  <c r="F131" i="13" s="1"/>
  <c r="J131" i="13"/>
  <c r="N131" i="13"/>
  <c r="I224" i="12"/>
  <c r="K131" i="13" s="1"/>
  <c r="F224" i="12"/>
  <c r="H131" i="13" s="1"/>
  <c r="J224" i="12"/>
  <c r="L131" i="13" s="1"/>
  <c r="P131" i="13"/>
  <c r="E224" i="12"/>
  <c r="G131" i="13" s="1"/>
  <c r="O131" i="13"/>
  <c r="I131" i="13"/>
  <c r="M131" i="13"/>
  <c r="E172" i="12"/>
  <c r="G104" i="13" s="1"/>
  <c r="C224" i="12"/>
  <c r="E131" i="13" s="1"/>
  <c r="O104" i="13"/>
  <c r="I172" i="12"/>
  <c r="K104" i="13" s="1"/>
  <c r="D172" i="12"/>
  <c r="F104" i="13" s="1"/>
  <c r="J104" i="13"/>
  <c r="N104" i="13"/>
  <c r="F172" i="12"/>
  <c r="H104" i="13" s="1"/>
  <c r="J172" i="12"/>
  <c r="L104" i="13" s="1"/>
  <c r="P104" i="13"/>
  <c r="I104" i="13"/>
  <c r="M104" i="13"/>
  <c r="O160" i="12"/>
  <c r="O163" i="12"/>
  <c r="O162" i="12"/>
  <c r="O156" i="12"/>
  <c r="O157" i="12"/>
  <c r="O164" i="12"/>
  <c r="O159" i="12"/>
  <c r="O165" i="12"/>
  <c r="O171" i="12"/>
  <c r="O153" i="12"/>
  <c r="O154" i="12"/>
  <c r="O158" i="12"/>
  <c r="O155" i="12"/>
  <c r="O161" i="12"/>
  <c r="O166" i="12"/>
  <c r="O168" i="12"/>
  <c r="O167" i="12"/>
  <c r="O169" i="12"/>
  <c r="O170" i="12"/>
  <c r="C172" i="12"/>
  <c r="C121" i="12"/>
  <c r="E75" i="13" s="1"/>
  <c r="D121" i="12"/>
  <c r="F75" i="13" s="1"/>
  <c r="J75" i="13"/>
  <c r="N75" i="13"/>
  <c r="K75" i="13"/>
  <c r="F121" i="12"/>
  <c r="H75" i="13" s="1"/>
  <c r="P75" i="13"/>
  <c r="E121" i="12"/>
  <c r="G75" i="13" s="1"/>
  <c r="O75" i="13"/>
  <c r="I75" i="13"/>
  <c r="M75" i="13"/>
  <c r="O116" i="12"/>
  <c r="O103" i="12"/>
  <c r="O106" i="12"/>
  <c r="O108" i="12"/>
  <c r="O104" i="12"/>
  <c r="O105" i="12"/>
  <c r="O115" i="12"/>
  <c r="O119" i="12"/>
  <c r="O118" i="12"/>
  <c r="O120" i="12"/>
  <c r="O102" i="12"/>
  <c r="O112" i="12"/>
  <c r="O107" i="12"/>
  <c r="O113" i="12"/>
  <c r="O117" i="12"/>
  <c r="O109" i="12"/>
  <c r="O111" i="12"/>
  <c r="O114" i="12"/>
  <c r="O110" i="12"/>
  <c r="O67" i="12"/>
  <c r="C535" i="12" s="1"/>
  <c r="G535" i="12" s="1"/>
  <c r="O52" i="12"/>
  <c r="C522" i="12" s="1"/>
  <c r="O61" i="12"/>
  <c r="C526" i="12" s="1"/>
  <c r="O56" i="12"/>
  <c r="C528" i="12" s="1"/>
  <c r="O50" i="12"/>
  <c r="C519" i="12" s="1"/>
  <c r="O63" i="12"/>
  <c r="C533" i="12" s="1"/>
  <c r="G533" i="12" s="1"/>
  <c r="M48" i="13"/>
  <c r="I48" i="13"/>
  <c r="O54" i="12"/>
  <c r="C523" i="12" s="1"/>
  <c r="O65" i="12"/>
  <c r="C534" i="12" s="1"/>
  <c r="G534" i="12" s="1"/>
  <c r="O60" i="12"/>
  <c r="C529" i="12" s="1"/>
  <c r="N48" i="13"/>
  <c r="J48" i="13"/>
  <c r="O48" i="13"/>
  <c r="K48" i="13"/>
  <c r="P48" i="13"/>
  <c r="L48" i="13"/>
  <c r="O66" i="12"/>
  <c r="C536" i="12" s="1"/>
  <c r="G536" i="12" s="1"/>
  <c r="O51" i="12"/>
  <c r="C521" i="12" s="1"/>
  <c r="O53" i="12"/>
  <c r="C520" i="12" s="1"/>
  <c r="O68" i="12"/>
  <c r="C537" i="12" s="1"/>
  <c r="O62" i="12"/>
  <c r="C530" i="12" s="1"/>
  <c r="O57" i="12"/>
  <c r="C525" i="12" s="1"/>
  <c r="O64" i="12"/>
  <c r="C531" i="12" s="1"/>
  <c r="G531" i="12" s="1"/>
  <c r="O55" i="12"/>
  <c r="C524" i="12" s="1"/>
  <c r="E48" i="13"/>
  <c r="O59" i="12"/>
  <c r="C527" i="12" s="1"/>
  <c r="O58" i="12"/>
  <c r="C532" i="12" s="1"/>
  <c r="O121" i="12" l="1"/>
  <c r="P102" i="12" s="1"/>
  <c r="F532" i="12"/>
  <c r="G532" i="12"/>
  <c r="Q414" i="12"/>
  <c r="Q421" i="12"/>
  <c r="Q417" i="12"/>
  <c r="Q423" i="12"/>
  <c r="Q418" i="12"/>
  <c r="Q422" i="12"/>
  <c r="Q420" i="12"/>
  <c r="Q429" i="12"/>
  <c r="Q427" i="12"/>
  <c r="Q482" i="12"/>
  <c r="Q473" i="12"/>
  <c r="Q472" i="12"/>
  <c r="Q466" i="12"/>
  <c r="Q475" i="12"/>
  <c r="Q474" i="12"/>
  <c r="Q476" i="12"/>
  <c r="Q470" i="12"/>
  <c r="Q468" i="12"/>
  <c r="Q483" i="12"/>
  <c r="Q471" i="12"/>
  <c r="Q481" i="12"/>
  <c r="Q477" i="12"/>
  <c r="Q484" i="12"/>
  <c r="Q479" i="12"/>
  <c r="Q478" i="12"/>
  <c r="Q480" i="12"/>
  <c r="Q469" i="12"/>
  <c r="Q467" i="12"/>
  <c r="Q432" i="12"/>
  <c r="Q426" i="12"/>
  <c r="Q431" i="12"/>
  <c r="Q428" i="12"/>
  <c r="Q424" i="12"/>
  <c r="Q415" i="12"/>
  <c r="Q419" i="12"/>
  <c r="Q416" i="12"/>
  <c r="Q430" i="12"/>
  <c r="P381" i="12"/>
  <c r="Q376" i="12" s="1"/>
  <c r="F531" i="12"/>
  <c r="F533" i="12"/>
  <c r="F536" i="12"/>
  <c r="F535" i="12"/>
  <c r="P224" i="12"/>
  <c r="F534" i="12"/>
  <c r="E526" i="12"/>
  <c r="E527" i="12"/>
  <c r="E520" i="12"/>
  <c r="E524" i="12"/>
  <c r="E528" i="12"/>
  <c r="E519" i="12"/>
  <c r="E522" i="12"/>
  <c r="E521" i="12"/>
  <c r="E529" i="12"/>
  <c r="E530" i="12"/>
  <c r="E525" i="12"/>
  <c r="E523" i="12"/>
  <c r="F529" i="12"/>
  <c r="F520" i="12"/>
  <c r="F527" i="12"/>
  <c r="F525" i="12"/>
  <c r="F522" i="12"/>
  <c r="F523" i="12"/>
  <c r="F526" i="12"/>
  <c r="F521" i="12"/>
  <c r="F519" i="12"/>
  <c r="E104" i="13"/>
  <c r="F524" i="12"/>
  <c r="F530" i="12"/>
  <c r="F528" i="12"/>
  <c r="C538" i="12"/>
  <c r="P329" i="12"/>
  <c r="Q327" i="12" s="1"/>
  <c r="P266" i="12"/>
  <c r="P264" i="12"/>
  <c r="P272" i="12"/>
  <c r="P269" i="12"/>
  <c r="P275" i="12"/>
  <c r="D277" i="12"/>
  <c r="F160" i="13" s="1"/>
  <c r="P276" i="12"/>
  <c r="P261" i="12"/>
  <c r="P273" i="12"/>
  <c r="J277" i="12"/>
  <c r="L160" i="13" s="1"/>
  <c r="O160" i="13"/>
  <c r="J160" i="13"/>
  <c r="F277" i="12"/>
  <c r="H160" i="13" s="1"/>
  <c r="P263" i="12"/>
  <c r="P267" i="12"/>
  <c r="I160" i="13"/>
  <c r="P259" i="12"/>
  <c r="P260" i="12"/>
  <c r="I277" i="12"/>
  <c r="K160" i="13" s="1"/>
  <c r="P160" i="13"/>
  <c r="C277" i="12"/>
  <c r="E160" i="13" s="1"/>
  <c r="P270" i="12"/>
  <c r="P271" i="12"/>
  <c r="N160" i="13"/>
  <c r="P265" i="12"/>
  <c r="M160" i="13"/>
  <c r="E277" i="12"/>
  <c r="G160" i="13" s="1"/>
  <c r="P274" i="12"/>
  <c r="P268" i="12"/>
  <c r="P262" i="12"/>
  <c r="P258" i="12"/>
  <c r="O224" i="12"/>
  <c r="Q223" i="12" s="1"/>
  <c r="O172" i="12"/>
  <c r="P158" i="12" s="1"/>
  <c r="O69" i="12"/>
  <c r="E538" i="12" l="1"/>
  <c r="G538" i="12" s="1"/>
  <c r="Q368" i="12"/>
  <c r="Q363" i="12"/>
  <c r="Q371" i="12"/>
  <c r="Q366" i="12"/>
  <c r="Q362" i="12"/>
  <c r="Q377" i="12"/>
  <c r="Q373" i="12"/>
  <c r="Q364" i="12"/>
  <c r="Q374" i="12"/>
  <c r="Q378" i="12"/>
  <c r="Q370" i="12"/>
  <c r="Q372" i="12"/>
  <c r="Q365" i="12"/>
  <c r="Q369" i="12"/>
  <c r="Q380" i="12"/>
  <c r="Q379" i="12"/>
  <c r="Q375" i="12"/>
  <c r="Q367" i="12"/>
  <c r="D538" i="12"/>
  <c r="H527" i="12"/>
  <c r="G527" i="12"/>
  <c r="H522" i="12"/>
  <c r="G522" i="12"/>
  <c r="H521" i="12"/>
  <c r="G521" i="12"/>
  <c r="H524" i="12"/>
  <c r="G524" i="12"/>
  <c r="G530" i="12"/>
  <c r="H530" i="12"/>
  <c r="H525" i="12"/>
  <c r="G525" i="12"/>
  <c r="G529" i="12"/>
  <c r="H529" i="12"/>
  <c r="H520" i="12"/>
  <c r="G520" i="12"/>
  <c r="G523" i="12"/>
  <c r="H523" i="12"/>
  <c r="G526" i="12"/>
  <c r="H526" i="12"/>
  <c r="G528" i="12"/>
  <c r="H528" i="12"/>
  <c r="P157" i="12"/>
  <c r="P160" i="12"/>
  <c r="P155" i="12"/>
  <c r="P169" i="12"/>
  <c r="P164" i="12"/>
  <c r="P171" i="12"/>
  <c r="P170" i="12"/>
  <c r="P159" i="12"/>
  <c r="P166" i="12"/>
  <c r="P162" i="12"/>
  <c r="P167" i="12"/>
  <c r="P165" i="12"/>
  <c r="P161" i="12"/>
  <c r="P156" i="12"/>
  <c r="P153" i="12"/>
  <c r="P163" i="12"/>
  <c r="P168" i="12"/>
  <c r="Q325" i="12"/>
  <c r="Q323" i="12"/>
  <c r="Q321" i="12"/>
  <c r="Q315" i="12"/>
  <c r="Q317" i="12"/>
  <c r="Q318" i="12"/>
  <c r="Q322" i="12"/>
  <c r="Q316" i="12"/>
  <c r="Q324" i="12"/>
  <c r="Q313" i="12"/>
  <c r="Q314" i="12"/>
  <c r="Q312" i="12"/>
  <c r="Q328" i="12"/>
  <c r="Q326" i="12"/>
  <c r="Q311" i="12"/>
  <c r="Q310" i="12"/>
  <c r="Q320" i="12"/>
  <c r="Q319" i="12"/>
  <c r="Q206" i="12"/>
  <c r="Q211" i="12"/>
  <c r="Q213" i="12"/>
  <c r="Q210" i="12"/>
  <c r="Q209" i="12"/>
  <c r="Q205" i="12"/>
  <c r="Q221" i="12"/>
  <c r="Q216" i="12"/>
  <c r="Q218" i="12"/>
  <c r="Q208" i="12"/>
  <c r="Q207" i="12"/>
  <c r="Q222" i="12"/>
  <c r="Q212" i="12"/>
  <c r="Q215" i="12"/>
  <c r="Q217" i="12"/>
  <c r="Q219" i="12"/>
  <c r="Q214" i="12"/>
  <c r="Q220" i="12"/>
  <c r="P154" i="12"/>
  <c r="P119" i="12"/>
  <c r="P105" i="12"/>
  <c r="P106" i="12"/>
  <c r="P110" i="12"/>
  <c r="P116" i="12"/>
  <c r="P111" i="12"/>
  <c r="P120" i="12"/>
  <c r="P104" i="12"/>
  <c r="P103" i="12"/>
  <c r="P121" i="12" s="1"/>
  <c r="P115" i="12"/>
  <c r="P118" i="12"/>
  <c r="P117" i="12"/>
  <c r="P107" i="12"/>
  <c r="P109" i="12"/>
  <c r="P108" i="12"/>
  <c r="P112" i="12"/>
  <c r="P114" i="12"/>
  <c r="P113" i="12"/>
  <c r="P67" i="12"/>
  <c r="P51" i="12"/>
  <c r="P68" i="12"/>
  <c r="P59" i="12"/>
  <c r="P52" i="12"/>
  <c r="P62" i="12"/>
  <c r="P57" i="12"/>
  <c r="P56" i="12"/>
  <c r="P50" i="12"/>
  <c r="P63" i="12"/>
  <c r="P61" i="12"/>
  <c r="P58" i="12"/>
  <c r="P55" i="12"/>
  <c r="P66" i="12"/>
  <c r="P65" i="12"/>
  <c r="P60" i="12"/>
  <c r="P54" i="12"/>
  <c r="P64" i="12"/>
  <c r="P53" i="12"/>
  <c r="P277" i="12"/>
  <c r="Q258" i="12" s="1"/>
  <c r="D14" i="12"/>
  <c r="E14" i="12"/>
  <c r="F14" i="12"/>
  <c r="C14" i="12"/>
  <c r="H538" i="12" l="1"/>
  <c r="F538" i="12"/>
  <c r="Q329" i="12"/>
  <c r="Q381" i="12"/>
  <c r="P69" i="12"/>
  <c r="H519" i="12"/>
  <c r="G519" i="12"/>
  <c r="P172" i="12"/>
  <c r="Q271" i="12"/>
  <c r="Q270" i="12"/>
  <c r="Q275" i="12"/>
  <c r="Q260" i="12"/>
  <c r="Q264" i="12"/>
  <c r="Q272" i="12"/>
  <c r="Q263" i="12"/>
  <c r="Q273" i="12"/>
  <c r="Q262" i="12"/>
  <c r="Q276" i="12"/>
  <c r="Q261" i="12"/>
  <c r="Q269" i="12"/>
  <c r="Q259" i="12"/>
  <c r="Q267" i="12"/>
  <c r="Q268" i="12"/>
  <c r="Q274" i="12"/>
  <c r="Q266" i="12"/>
  <c r="Q265" i="12"/>
  <c r="Q224" i="12"/>
  <c r="O14" i="12"/>
  <c r="Q277" i="12" l="1"/>
</calcChain>
</file>

<file path=xl/sharedStrings.xml><?xml version="1.0" encoding="utf-8"?>
<sst xmlns="http://schemas.openxmlformats.org/spreadsheetml/2006/main" count="1050" uniqueCount="120">
  <si>
    <t>Total</t>
  </si>
  <si>
    <t>Promedio</t>
  </si>
  <si>
    <t>SUPERINTENDENCIA DE BANCOS DEL ECUADOR
DIRECCIÓN NACIONAL DE ESTUDIOS E INFORMACIÓN
SUBDIRECCIÓN DE ADMINISTRACIÓN DE SERVICIOS</t>
  </si>
  <si>
    <t>TABLA DE CONTENIDO</t>
  </si>
  <si>
    <r>
      <rPr>
        <b/>
        <sz val="38"/>
        <color theme="1"/>
        <rFont val="Arial"/>
        <family val="2"/>
      </rPr>
      <t>SUPERINTENDENCIA DE BANCOS DEL ECUADOR</t>
    </r>
    <r>
      <rPr>
        <b/>
        <sz val="28"/>
        <color theme="1"/>
        <rFont val="Arial"/>
        <family val="2"/>
      </rPr>
      <t xml:space="preserve">
</t>
    </r>
    <r>
      <rPr>
        <b/>
        <sz val="26"/>
        <color theme="1"/>
        <rFont val="Arial"/>
        <family val="2"/>
      </rPr>
      <t>DIRECCIÓN NACIONAL DE ESTUDIOS E INFORMACIÓN
SUBDIRECCIÓN DE ADMINISTRACIÓN DE SERVICIOS</t>
    </r>
  </si>
  <si>
    <t/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</si>
  <si>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</si>
  <si>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</si>
  <si>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</si>
  <si>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</si>
  <si>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</si>
  <si>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</si>
  <si>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</si>
  <si>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</si>
  <si>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</si>
  <si>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</si>
  <si>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</si>
  <si>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</si>
  <si>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Suma</t>
  </si>
  <si>
    <t>1.1 Evolución de Número y Saldos de Tarjetas de Crédito Principales</t>
  </si>
  <si>
    <t>Emisor</t>
  </si>
  <si>
    <t>SECCIÓN II: DATOS DE TARJETAS DE CRÉDITO POR ENTIDAD EMISORA</t>
  </si>
  <si>
    <t>SECCIÓN I: PRINCIPALES CIFRAS DE TARJETA DE CRÉDITO</t>
  </si>
  <si>
    <t>Banco Amazonas</t>
  </si>
  <si>
    <t>Banco del Austro</t>
  </si>
  <si>
    <t>Banco Guayaquil</t>
  </si>
  <si>
    <t>Banco Bolivariano</t>
  </si>
  <si>
    <t>Banco Comercial de Manabí</t>
  </si>
  <si>
    <t>Banco General Rumiñahui</t>
  </si>
  <si>
    <t>Banco Internacional</t>
  </si>
  <si>
    <t>Banco de Loja</t>
  </si>
  <si>
    <t>Banco de Machala</t>
  </si>
  <si>
    <t>Banco Pacífico</t>
  </si>
  <si>
    <t>Banco Pichincha</t>
  </si>
  <si>
    <t>Produbanco Grupo Promerica</t>
  </si>
  <si>
    <t>Banco Solidario</t>
  </si>
  <si>
    <t>Mutualista Azuay</t>
  </si>
  <si>
    <t>Mutualista Pichincha</t>
  </si>
  <si>
    <t>Banco Procredit</t>
  </si>
  <si>
    <t>% Tarjeta</t>
  </si>
  <si>
    <t>3.2 Saldo corriente de tarjetas de crédito principales por marca</t>
  </si>
  <si>
    <t>3.3 Saldo rotativo de tarjetas de crédito principales por marca</t>
  </si>
  <si>
    <t xml:space="preserve">  </t>
  </si>
  <si>
    <r>
      <t xml:space="preserve">
</t>
    </r>
    <r>
      <rPr>
        <b/>
        <sz val="15"/>
        <color theme="1"/>
        <rFont val="Arial"/>
        <family val="2"/>
      </rPr>
      <t>Contacto</t>
    </r>
    <r>
      <rPr>
        <sz val="15"/>
        <color theme="1"/>
        <rFont val="Arial"/>
        <family val="2"/>
      </rPr>
      <t xml:space="preserve">
Teléfonos: 02 2996100, 02 2997600, ext. 1944
Email: dnei_sas@superbancos.gob.ec
</t>
    </r>
  </si>
  <si>
    <t>Número total de tarjetas de débito</t>
  </si>
  <si>
    <t>Número de tarjetas de débito sin chip</t>
  </si>
  <si>
    <t>Número de tarjetas de débito con chip</t>
  </si>
  <si>
    <t>Facturación total con tarjeta de débito</t>
  </si>
  <si>
    <t>Facturación con tarjeta de débito sin chip</t>
  </si>
  <si>
    <t>Facturación con tarjeta de débito con chip</t>
  </si>
  <si>
    <t>MES</t>
  </si>
  <si>
    <t>Tarjeta</t>
  </si>
  <si>
    <t>Tarjeta_sin_chip</t>
  </si>
  <si>
    <t>Tarjeta_con_chip</t>
  </si>
  <si>
    <t>Consumo</t>
  </si>
  <si>
    <t>Consumo_tarjeta_sin_chip</t>
  </si>
  <si>
    <t>Consumo_tarjeta_con_chip</t>
  </si>
  <si>
    <t>Facturacion</t>
  </si>
  <si>
    <t>Facturacion_sin_chip</t>
  </si>
  <si>
    <t>Facturacion_con_chip</t>
  </si>
  <si>
    <t>SECCIÓN I: PRINCIPALES CIFRAS DE TARJETA DE DÉBITO</t>
  </si>
  <si>
    <t>Codigo_IFI</t>
  </si>
  <si>
    <t>Banco Capital</t>
  </si>
  <si>
    <t>Banco Delbank</t>
  </si>
  <si>
    <t>BancoDesarrollo</t>
  </si>
  <si>
    <t>4.1 Facturación total con tarjeta de débito</t>
  </si>
  <si>
    <t>Facturación total (USD)</t>
  </si>
  <si>
    <t>Transacciones de consumo</t>
  </si>
  <si>
    <t>Número de tarjetas de débito</t>
  </si>
  <si>
    <t>Transacciones promedios por tarjeta</t>
  </si>
  <si>
    <t xml:space="preserve">ESTADÍSTICAS DE TARJETAS DE DÉBITO </t>
  </si>
  <si>
    <t>1.1 Evolución de número de transacciones de consumo, niveles de facturación y cantidad de tarjetas de débito</t>
  </si>
  <si>
    <t>Transacciones de consumos totales con tarjeta de débito</t>
  </si>
  <si>
    <t>Transacciones de consumos con tarjeta de débito sin chip</t>
  </si>
  <si>
    <t>Transacciones de consumos con tarjeta de débito con chip</t>
  </si>
  <si>
    <t>ESTADÍSTICAS DE TARJETAS DE DÉBITO</t>
  </si>
  <si>
    <t>2.1 Número de tarjeta de débito por emisor</t>
  </si>
  <si>
    <t>2.2 Número de tarjeta de débito por emisor (con chip)</t>
  </si>
  <si>
    <t>2.3 Número de tarjeta de débito por emisor (sin chip)</t>
  </si>
  <si>
    <t>% Tarjeta de débito con chip por emisor</t>
  </si>
  <si>
    <t>% Tarjeta de débito sin chip por emisor</t>
  </si>
  <si>
    <t>3.1 Transacciones de consumo total con tarjeta de débito</t>
  </si>
  <si>
    <t>3.2 Transacciones de consumo con tarjeta de débito con chip</t>
  </si>
  <si>
    <t>3.3 Transacciones de consumo con tarjeta de débito sin chip</t>
  </si>
  <si>
    <t>% Facturación por emisor</t>
  </si>
  <si>
    <t>-</t>
  </si>
  <si>
    <t>Facturación promedio por tarjeta (USD)</t>
  </si>
  <si>
    <t>Facturación promedio por transacción (USD)</t>
  </si>
  <si>
    <t>3.3 Transacciones de consumo con tarjeta de débito (sin chip)</t>
  </si>
  <si>
    <t>3.2 Transacciones de consumo con tarjeta de débito (con chip)</t>
  </si>
  <si>
    <t>SECCIÓN III: TRANSACCIONES DE CONSUMOS PAGADAS CON TARJETA DE DÉBITO</t>
  </si>
  <si>
    <t>SECCIÓN II: CANTIDAD DE TARJETA DE DÉBITO</t>
  </si>
  <si>
    <t>SECCIÓN IV. FACTURACIÓN CON TARJETA DE DÉBITO</t>
  </si>
  <si>
    <t>SECCIÓN V. POSICIONAMIENTO DE EMISORES DE TARJETA DE DÉBITO</t>
  </si>
  <si>
    <t>5.1  Resumen de tarjeta de débito</t>
  </si>
  <si>
    <t>SECCIÓN VI: CONSIDERANDOS</t>
  </si>
  <si>
    <t>SECCIÓN VII: CONTACTOS</t>
  </si>
  <si>
    <t>4.2 Facturación con tarjeta de débito (con chip)</t>
  </si>
  <si>
    <t>4.3 Facturación con tarjeta de débito (sin chip)</t>
  </si>
  <si>
    <t xml:space="preserve">Las dimensiones y variables consideradas en este reporte son entidad emisora de tarjeta de débito, número de tarjetas de débito (con y sin chip), transacciones de consumos (no se incluyen transacciones en gaolineras) y niveles de facturación.
</t>
  </si>
  <si>
    <t>Facturación (USD)</t>
  </si>
  <si>
    <t>Facturación promedio (USD)</t>
  </si>
  <si>
    <t>Total de  transacciones de consumos  al año</t>
  </si>
  <si>
    <t>Promedio mensual de transacciones de consumos</t>
  </si>
  <si>
    <t>% Transacciones de consumos por emisor</t>
  </si>
  <si>
    <t>enero 2016</t>
  </si>
  <si>
    <t>febrero 2016</t>
  </si>
  <si>
    <t>marzo 2016</t>
  </si>
  <si>
    <t>abril 2016</t>
  </si>
  <si>
    <t>mayo 2016</t>
  </si>
  <si>
    <t>junio 2016</t>
  </si>
  <si>
    <t>julio 2016</t>
  </si>
  <si>
    <t>agosto 2016</t>
  </si>
  <si>
    <t>septiembre 2016</t>
  </si>
  <si>
    <t>octubre 2016</t>
  </si>
  <si>
    <t>noviembre 2016</t>
  </si>
  <si>
    <t>diciembre 2016</t>
  </si>
  <si>
    <t>DATOS AÑO 2016</t>
  </si>
  <si>
    <t>Enero a Diciembre 2016</t>
  </si>
  <si>
    <t>Fecha de publicación: Febrero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</si>
</sst>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###0"/>
    <numFmt numFmtId="165" formatCode="###0.0000"/>
    <numFmt numFmtId="166" formatCode="###0.00"/>
    <numFmt numFmtId="167" formatCode="_(* #,##0_);_(* \(#,##0\);_(* &quot;-&quot;??_);_(@_)"/>
    <numFmt numFmtId="168" formatCode="_(&quot;$&quot;\ * #,##0_);_(&quot;$&quot;\ * \(#,##0\);_(&quot;$&quot;\ * &quot;-&quot;??_);_(@_)"/>
    <numFmt numFmtId="169" formatCode="0.0%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Arial"/>
      <family val="2"/>
    </font>
    <font>
      <sz val="18"/>
      <color theme="1"/>
      <name val="Arial"/>
      <family val="2"/>
    </font>
    <font>
      <b/>
      <sz val="18"/>
      <color theme="3"/>
      <name val="Arial"/>
      <family val="2"/>
    </font>
    <font>
      <b/>
      <sz val="20"/>
      <color theme="3"/>
      <name val="Arial"/>
      <family val="2"/>
    </font>
    <font>
      <sz val="20"/>
      <color theme="3"/>
      <name val="Arial"/>
      <family val="2"/>
    </font>
    <font>
      <b/>
      <sz val="28"/>
      <color theme="1"/>
      <name val="Arial"/>
      <family val="2"/>
    </font>
    <font>
      <i/>
      <sz val="11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0"/>
      <color theme="1"/>
      <name val="Arial"/>
      <family val="2"/>
    </font>
    <font>
      <sz val="14"/>
      <color theme="5"/>
      <name val="Arial"/>
      <family val="2"/>
    </font>
    <font>
      <sz val="14"/>
      <color theme="3"/>
      <name val="Arial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  <font>
      <b/>
      <sz val="38"/>
      <color theme="1"/>
      <name val="Arial"/>
      <family val="2"/>
    </font>
    <font>
      <b/>
      <sz val="26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20"/>
      <color rgb="FFC00000"/>
      <name val="Arial"/>
      <family val="2"/>
    </font>
    <font>
      <sz val="12"/>
      <color indexed="8"/>
      <name val="Arial"/>
      <family val="2"/>
    </font>
    <font>
      <sz val="11"/>
      <color theme="0"/>
      <name val="Arial"/>
      <family val="2"/>
    </font>
    <font>
      <b/>
      <sz val="12"/>
      <color theme="3"/>
      <name val="Arial"/>
      <family val="2"/>
    </font>
    <font>
      <sz val="12"/>
      <color theme="0"/>
      <name val="Arial"/>
      <family val="2"/>
    </font>
    <font>
      <i/>
      <sz val="12"/>
      <color theme="1"/>
      <name val="Arial"/>
      <family val="2"/>
    </font>
    <font>
      <b/>
      <i/>
      <sz val="12"/>
      <color theme="1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8"/>
      </bottom>
      <diagonal/>
    </border>
    <border>
      <left/>
      <right/>
      <top style="thick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ck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/>
      <bottom style="medium">
        <color indexed="64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4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6" fillId="0" borderId="0"/>
  </cellStyleXfs>
  <cellXfs count="397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Border="1"/>
    <xf numFmtId="0" fontId="5" fillId="0" borderId="0" xfId="0" applyFont="1"/>
    <xf numFmtId="0" fontId="2" fillId="0" borderId="0" xfId="0" applyFont="1" applyFill="1"/>
    <xf numFmtId="0" fontId="3" fillId="3" borderId="0" xfId="0" applyFont="1" applyFill="1"/>
    <xf numFmtId="0" fontId="3" fillId="3" borderId="0" xfId="0" applyFont="1" applyFill="1" applyAlignment="1">
      <alignment horizontal="left"/>
    </xf>
    <xf numFmtId="0" fontId="4" fillId="3" borderId="0" xfId="0" applyFont="1" applyFill="1"/>
    <xf numFmtId="0" fontId="7" fillId="0" borderId="0" xfId="0" applyFont="1"/>
    <xf numFmtId="43" fontId="6" fillId="0" borderId="0" xfId="0" applyNumberFormat="1" applyFont="1" applyFill="1" applyBorder="1"/>
    <xf numFmtId="43" fontId="7" fillId="0" borderId="0" xfId="0" applyNumberFormat="1" applyFont="1"/>
    <xf numFmtId="0" fontId="6" fillId="3" borderId="0" xfId="0" applyFont="1" applyFill="1" applyAlignment="1">
      <alignment horizontal="right"/>
    </xf>
    <xf numFmtId="0" fontId="6" fillId="3" borderId="0" xfId="0" applyFont="1" applyFill="1" applyAlignment="1">
      <alignment horizontal="left"/>
    </xf>
    <xf numFmtId="0" fontId="7" fillId="3" borderId="0" xfId="0" applyFont="1" applyFill="1"/>
    <xf numFmtId="43" fontId="6" fillId="3" borderId="0" xfId="0" applyNumberFormat="1" applyFont="1" applyFill="1" applyBorder="1"/>
    <xf numFmtId="0" fontId="8" fillId="3" borderId="0" xfId="0" applyFont="1" applyFill="1" applyAlignment="1">
      <alignment horizontal="left"/>
    </xf>
    <xf numFmtId="0" fontId="10" fillId="3" borderId="0" xfId="0" applyFont="1" applyFill="1"/>
    <xf numFmtId="43" fontId="9" fillId="3" borderId="0" xfId="0" applyNumberFormat="1" applyFont="1" applyFill="1" applyBorder="1"/>
    <xf numFmtId="0" fontId="11" fillId="0" borderId="0" xfId="0" applyFont="1"/>
    <xf numFmtId="0" fontId="12" fillId="0" borderId="0" xfId="0" applyFont="1"/>
    <xf numFmtId="0" fontId="13" fillId="0" borderId="0" xfId="0" applyFont="1" applyFill="1"/>
    <xf numFmtId="0" fontId="0" fillId="0" borderId="0" xfId="0" applyFill="1"/>
    <xf numFmtId="0" fontId="15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19" fillId="0" borderId="0" xfId="0" applyFont="1" applyFill="1"/>
    <xf numFmtId="0" fontId="7" fillId="0" borderId="0" xfId="0" applyFont="1" applyAlignment="1">
      <alignment vertical="center" wrapText="1"/>
    </xf>
    <xf numFmtId="0" fontId="25" fillId="0" borderId="0" xfId="2" applyFont="1" applyBorder="1" applyAlignment="1">
      <alignment horizontal="left" vertical="top" wrapText="1"/>
    </xf>
    <xf numFmtId="165" fontId="0" fillId="0" borderId="0" xfId="0" applyNumberFormat="1"/>
    <xf numFmtId="0" fontId="26" fillId="0" borderId="0" xfId="0" applyFont="1" applyBorder="1"/>
    <xf numFmtId="0" fontId="26" fillId="0" borderId="0" xfId="0" applyFont="1"/>
    <xf numFmtId="0" fontId="27" fillId="0" borderId="0" xfId="0" applyFont="1"/>
    <xf numFmtId="3" fontId="26" fillId="0" borderId="0" xfId="0" applyNumberFormat="1" applyFont="1" applyBorder="1"/>
    <xf numFmtId="3" fontId="27" fillId="0" borderId="0" xfId="0" applyNumberFormat="1" applyFont="1" applyBorder="1"/>
    <xf numFmtId="166" fontId="25" fillId="0" borderId="0" xfId="2" applyNumberFormat="1" applyFont="1" applyBorder="1" applyAlignment="1">
      <alignment horizontal="right" vertical="top"/>
    </xf>
    <xf numFmtId="0" fontId="27" fillId="0" borderId="0" xfId="0" applyFont="1" applyBorder="1"/>
    <xf numFmtId="0" fontId="28" fillId="0" borderId="0" xfId="0" applyFont="1" applyFill="1" applyBorder="1" applyAlignment="1">
      <alignment horizontal="left" vertical="top"/>
    </xf>
    <xf numFmtId="0" fontId="28" fillId="0" borderId="0" xfId="0" applyFont="1"/>
    <xf numFmtId="0" fontId="29" fillId="0" borderId="0" xfId="2" applyFont="1" applyBorder="1" applyAlignment="1">
      <alignment horizontal="left" vertical="top" wrapText="1"/>
    </xf>
    <xf numFmtId="3" fontId="26" fillId="0" borderId="0" xfId="0" applyNumberFormat="1" applyFont="1" applyAlignment="1">
      <alignment vertical="center"/>
    </xf>
    <xf numFmtId="0" fontId="30" fillId="0" borderId="0" xfId="0" applyFont="1"/>
    <xf numFmtId="164" fontId="0" fillId="0" borderId="0" xfId="0" applyNumberFormat="1"/>
    <xf numFmtId="166" fontId="0" fillId="0" borderId="0" xfId="0" applyNumberFormat="1"/>
    <xf numFmtId="10" fontId="2" fillId="0" borderId="0" xfId="1" applyNumberFormat="1" applyFont="1"/>
    <xf numFmtId="3" fontId="2" fillId="0" borderId="0" xfId="0" applyNumberFormat="1" applyFont="1"/>
    <xf numFmtId="0" fontId="31" fillId="3" borderId="0" xfId="0" applyFont="1" applyFill="1" applyAlignment="1">
      <alignment horizontal="left"/>
    </xf>
    <xf numFmtId="3" fontId="26" fillId="0" borderId="0" xfId="0" applyNumberFormat="1" applyFont="1"/>
    <xf numFmtId="3" fontId="5" fillId="0" borderId="0" xfId="0" applyNumberFormat="1" applyFont="1"/>
    <xf numFmtId="3" fontId="26" fillId="0" borderId="0" xfId="0" applyNumberFormat="1" applyFont="1" applyBorder="1" applyAlignment="1">
      <alignment vertical="center"/>
    </xf>
    <xf numFmtId="0" fontId="25" fillId="0" borderId="8" xfId="2" applyFont="1" applyBorder="1" applyAlignment="1">
      <alignment horizontal="center" wrapText="1"/>
    </xf>
    <xf numFmtId="0" fontId="25" fillId="0" borderId="9" xfId="2" applyFont="1" applyBorder="1" applyAlignment="1">
      <alignment horizontal="center" wrapText="1"/>
    </xf>
    <xf numFmtId="0" fontId="25" fillId="0" borderId="5" xfId="2" applyFont="1" applyBorder="1" applyAlignment="1">
      <alignment horizontal="left" vertical="top" wrapText="1"/>
    </xf>
    <xf numFmtId="164" fontId="25" fillId="0" borderId="5" xfId="2" applyNumberFormat="1" applyFont="1" applyBorder="1" applyAlignment="1">
      <alignment horizontal="right" vertical="top"/>
    </xf>
    <xf numFmtId="0" fontId="25" fillId="0" borderId="5" xfId="2" applyFont="1" applyBorder="1" applyAlignment="1">
      <alignment horizontal="right" vertical="top"/>
    </xf>
    <xf numFmtId="164" fontId="25" fillId="0" borderId="0" xfId="2" applyNumberFormat="1" applyFont="1" applyBorder="1" applyAlignment="1">
      <alignment horizontal="right" vertical="top"/>
    </xf>
    <xf numFmtId="0" fontId="25" fillId="0" borderId="0" xfId="2" applyFont="1" applyBorder="1" applyAlignment="1">
      <alignment horizontal="right" vertical="top"/>
    </xf>
    <xf numFmtId="0" fontId="25" fillId="0" borderId="10" xfId="2" applyFont="1" applyBorder="1" applyAlignment="1">
      <alignment horizontal="left" vertical="top" wrapText="1"/>
    </xf>
    <xf numFmtId="166" fontId="25" fillId="0" borderId="10" xfId="2" applyNumberFormat="1" applyFont="1" applyBorder="1" applyAlignment="1">
      <alignment horizontal="right" vertical="top"/>
    </xf>
    <xf numFmtId="0" fontId="25" fillId="0" borderId="10" xfId="2" applyFont="1" applyBorder="1" applyAlignment="1">
      <alignment horizontal="right" vertical="top"/>
    </xf>
    <xf numFmtId="0" fontId="25" fillId="0" borderId="5" xfId="2" applyFont="1" applyBorder="1" applyAlignment="1">
      <alignment horizontal="left" vertical="top" wrapText="1"/>
    </xf>
    <xf numFmtId="0" fontId="25" fillId="0" borderId="0" xfId="2" applyFont="1" applyBorder="1" applyAlignment="1">
      <alignment horizontal="left" vertical="top" wrapText="1"/>
    </xf>
    <xf numFmtId="0" fontId="25" fillId="0" borderId="10" xfId="2" applyFont="1" applyBorder="1" applyAlignment="1">
      <alignment horizontal="left" vertical="top" wrapText="1"/>
    </xf>
    <xf numFmtId="164" fontId="25" fillId="0" borderId="10" xfId="2" applyNumberFormat="1" applyFont="1" applyBorder="1" applyAlignment="1">
      <alignment horizontal="right" vertical="top"/>
    </xf>
    <xf numFmtId="166" fontId="25" fillId="0" borderId="5" xfId="2" applyNumberFormat="1" applyFont="1" applyBorder="1" applyAlignment="1">
      <alignment horizontal="right" vertical="top"/>
    </xf>
    <xf numFmtId="0" fontId="32" fillId="0" borderId="0" xfId="0" applyFont="1"/>
    <xf numFmtId="0" fontId="25" fillId="0" borderId="0" xfId="2" applyFont="1" applyBorder="1" applyAlignment="1">
      <alignment horizontal="left" vertical="top"/>
    </xf>
    <xf numFmtId="0" fontId="25" fillId="0" borderId="10" xfId="2" applyFont="1" applyBorder="1" applyAlignment="1">
      <alignment horizontal="left" vertical="top"/>
    </xf>
    <xf numFmtId="4" fontId="26" fillId="0" borderId="0" xfId="0" applyNumberFormat="1" applyFont="1"/>
    <xf numFmtId="0" fontId="27" fillId="0" borderId="0" xfId="0" applyFont="1" applyBorder="1" applyAlignment="1">
      <alignment vertical="top" wrapText="1"/>
    </xf>
    <xf numFmtId="0" fontId="27" fillId="0" borderId="11" xfId="0" applyFont="1" applyBorder="1" applyAlignment="1">
      <alignment vertical="top" wrapText="1"/>
    </xf>
    <xf numFmtId="3" fontId="27" fillId="0" borderId="0" xfId="0" applyNumberFormat="1" applyFont="1" applyBorder="1" applyAlignment="1">
      <alignment vertical="center"/>
    </xf>
    <xf numFmtId="0" fontId="27" fillId="5" borderId="0" xfId="0" applyFont="1" applyFill="1" applyBorder="1" applyAlignment="1">
      <alignment vertical="top" wrapText="1"/>
    </xf>
    <xf numFmtId="3" fontId="26" fillId="5" borderId="0" xfId="0" applyNumberFormat="1" applyFont="1" applyFill="1" applyBorder="1" applyAlignment="1">
      <alignment vertical="center"/>
    </xf>
    <xf numFmtId="3" fontId="27" fillId="5" borderId="0" xfId="0" applyNumberFormat="1" applyFont="1" applyFill="1" applyBorder="1" applyAlignment="1">
      <alignment vertical="center"/>
    </xf>
    <xf numFmtId="3" fontId="33" fillId="5" borderId="0" xfId="0" applyNumberFormat="1" applyFont="1" applyFill="1" applyBorder="1" applyAlignment="1">
      <alignment vertical="center"/>
    </xf>
    <xf numFmtId="3" fontId="34" fillId="5" borderId="0" xfId="0" applyNumberFormat="1" applyFont="1" applyFill="1" applyBorder="1" applyAlignment="1">
      <alignment vertical="center"/>
    </xf>
    <xf numFmtId="3" fontId="33" fillId="0" borderId="0" xfId="0" applyNumberFormat="1" applyFont="1" applyBorder="1" applyAlignment="1">
      <alignment vertical="center"/>
    </xf>
    <xf numFmtId="3" fontId="34" fillId="0" borderId="0" xfId="0" applyNumberFormat="1" applyFont="1" applyBorder="1" applyAlignment="1">
      <alignment vertical="center"/>
    </xf>
    <xf numFmtId="167" fontId="0" fillId="0" borderId="0" xfId="3" applyNumberFormat="1" applyFont="1"/>
    <xf numFmtId="3" fontId="26" fillId="0" borderId="0" xfId="0" applyNumberFormat="1" applyFont="1" applyAlignment="1">
      <alignment horizontal="left" vertical="center"/>
    </xf>
    <xf numFmtId="3" fontId="27" fillId="0" borderId="0" xfId="0" applyNumberFormat="1" applyFont="1" applyAlignment="1">
      <alignment horizontal="right" vertical="center"/>
    </xf>
    <xf numFmtId="10" fontId="27" fillId="0" borderId="0" xfId="1" applyNumberFormat="1" applyFont="1"/>
    <xf numFmtId="10" fontId="5" fillId="0" borderId="0" xfId="1" applyNumberFormat="1" applyFont="1"/>
    <xf numFmtId="0" fontId="25" fillId="0" borderId="0" xfId="2" applyFont="1" applyBorder="1" applyAlignment="1">
      <alignment vertical="top" wrapText="1"/>
    </xf>
    <xf numFmtId="0" fontId="25" fillId="0" borderId="10" xfId="2" applyFont="1" applyBorder="1" applyAlignment="1">
      <alignment vertical="top" wrapText="1"/>
    </xf>
    <xf numFmtId="9" fontId="27" fillId="0" borderId="0" xfId="1" applyFont="1" applyBorder="1"/>
    <xf numFmtId="0" fontId="0" fillId="0" borderId="0" xfId="0"/>
    <xf numFmtId="17" fontId="27" fillId="2" borderId="39" xfId="0" quotePrefix="1" applyNumberFormat="1" applyFont="1" applyFill="1" applyBorder="1" applyAlignment="1">
      <alignment horizontal="center" vertical="center"/>
    </xf>
    <xf numFmtId="0" fontId="27" fillId="2" borderId="39" xfId="0" applyFont="1" applyFill="1" applyBorder="1" applyAlignment="1">
      <alignment horizontal="center" vertical="center"/>
    </xf>
    <xf numFmtId="0" fontId="27" fillId="2" borderId="39" xfId="0" applyFont="1" applyFill="1" applyBorder="1" applyAlignment="1">
      <alignment horizontal="center" vertical="center" wrapText="1"/>
    </xf>
    <xf numFmtId="0" fontId="27" fillId="2" borderId="39" xfId="0" quotePrefix="1" applyFont="1" applyFill="1" applyBorder="1" applyAlignment="1">
      <alignment horizontal="center" vertical="center"/>
    </xf>
    <xf numFmtId="0" fontId="27" fillId="2" borderId="39" xfId="0" quotePrefix="1" applyFont="1" applyFill="1" applyBorder="1" applyAlignment="1">
      <alignment horizontal="center" vertical="top"/>
    </xf>
    <xf numFmtId="17" fontId="27" fillId="2" borderId="39" xfId="0" quotePrefix="1" applyNumberFormat="1" applyFont="1" applyFill="1" applyBorder="1" applyAlignment="1">
      <alignment horizontal="center" vertical="center" wrapText="1"/>
    </xf>
    <xf numFmtId="0" fontId="27" fillId="2" borderId="39" xfId="0" quotePrefix="1" applyFont="1" applyFill="1" applyBorder="1" applyAlignment="1">
      <alignment horizontal="center" vertical="center" wrapText="1"/>
    </xf>
    <xf numFmtId="0" fontId="27" fillId="0" borderId="40" xfId="0" applyFont="1" applyBorder="1"/>
    <xf numFmtId="3" fontId="27" fillId="0" borderId="40" xfId="0" applyNumberFormat="1" applyFont="1" applyBorder="1"/>
    <xf numFmtId="4" fontId="27" fillId="0" borderId="40" xfId="0" applyNumberFormat="1" applyFont="1" applyBorder="1"/>
    <xf numFmtId="0" fontId="29" fillId="0" borderId="41" xfId="2" applyFont="1" applyBorder="1" applyAlignment="1">
      <alignment horizontal="left" vertical="top" wrapText="1"/>
    </xf>
    <xf numFmtId="3" fontId="26" fillId="0" borderId="41" xfId="0" applyNumberFormat="1" applyFont="1" applyBorder="1"/>
    <xf numFmtId="4" fontId="26" fillId="0" borderId="41" xfId="0" applyNumberFormat="1" applyFont="1" applyBorder="1"/>
    <xf numFmtId="3" fontId="27" fillId="0" borderId="40" xfId="0" applyNumberFormat="1" applyFont="1" applyBorder="1" applyAlignment="1">
      <alignment vertical="center"/>
    </xf>
    <xf numFmtId="9" fontId="27" fillId="0" borderId="40" xfId="1" applyFont="1" applyBorder="1" applyAlignment="1">
      <alignment vertical="center"/>
    </xf>
    <xf numFmtId="9" fontId="5" fillId="0" borderId="40" xfId="1" applyFont="1" applyBorder="1"/>
    <xf numFmtId="10" fontId="5" fillId="0" borderId="40" xfId="0" applyNumberFormat="1" applyFont="1" applyBorder="1"/>
    <xf numFmtId="3" fontId="27" fillId="0" borderId="40" xfId="0" applyNumberFormat="1" applyFont="1" applyBorder="1" applyAlignment="1">
      <alignment horizontal="right" vertical="center"/>
    </xf>
    <xf numFmtId="168" fontId="26" fillId="0" borderId="0" xfId="4" applyNumberFormat="1" applyFont="1" applyAlignment="1">
      <alignment vertical="center"/>
    </xf>
    <xf numFmtId="168" fontId="27" fillId="0" borderId="0" xfId="4" applyNumberFormat="1" applyFont="1" applyAlignment="1">
      <alignment vertical="center"/>
    </xf>
    <xf numFmtId="168" fontId="27" fillId="0" borderId="0" xfId="4" applyNumberFormat="1" applyFont="1" applyBorder="1"/>
    <xf numFmtId="168" fontId="27" fillId="0" borderId="40" xfId="4" applyNumberFormat="1" applyFont="1" applyBorder="1" applyAlignment="1">
      <alignment vertical="center"/>
    </xf>
    <xf numFmtId="168" fontId="26" fillId="0" borderId="0" xfId="4" applyNumberFormat="1" applyFont="1" applyBorder="1" applyAlignment="1">
      <alignment vertical="center"/>
    </xf>
    <xf numFmtId="168" fontId="27" fillId="0" borderId="0" xfId="4" applyNumberFormat="1" applyFont="1" applyBorder="1" applyAlignment="1">
      <alignment vertical="center"/>
    </xf>
    <xf numFmtId="168" fontId="33" fillId="5" borderId="0" xfId="4" applyNumberFormat="1" applyFont="1" applyFill="1" applyBorder="1" applyAlignment="1">
      <alignment vertical="center"/>
    </xf>
    <xf numFmtId="168" fontId="34" fillId="5" borderId="0" xfId="4" applyNumberFormat="1" applyFont="1" applyFill="1" applyBorder="1" applyAlignment="1">
      <alignment vertical="center"/>
    </xf>
    <xf numFmtId="168" fontId="33" fillId="0" borderId="11" xfId="4" applyNumberFormat="1" applyFont="1" applyBorder="1" applyAlignment="1">
      <alignment vertical="center"/>
    </xf>
    <xf numFmtId="168" fontId="34" fillId="0" borderId="11" xfId="4" applyNumberFormat="1" applyFont="1" applyBorder="1" applyAlignment="1">
      <alignment vertical="center"/>
    </xf>
    <xf numFmtId="168" fontId="5" fillId="0" borderId="0" xfId="4" applyNumberFormat="1" applyFont="1"/>
    <xf numFmtId="168" fontId="26" fillId="0" borderId="0" xfId="4" applyNumberFormat="1" applyFont="1"/>
    <xf numFmtId="168" fontId="26" fillId="0" borderId="41" xfId="4" applyNumberFormat="1" applyFont="1" applyBorder="1"/>
    <xf numFmtId="168" fontId="27" fillId="0" borderId="40" xfId="4" applyNumberFormat="1" applyFont="1" applyBorder="1"/>
    <xf numFmtId="0" fontId="35" fillId="0" borderId="18" xfId="5" applyFont="1" applyBorder="1" applyAlignment="1">
      <alignment horizontal="center" wrapText="1"/>
    </xf>
    <xf numFmtId="0" fontId="35" fillId="0" borderId="19" xfId="5" applyFont="1" applyBorder="1" applyAlignment="1">
      <alignment horizontal="center" wrapText="1"/>
    </xf>
    <xf numFmtId="0" fontId="35" fillId="0" borderId="20" xfId="5" applyFont="1" applyBorder="1" applyAlignment="1">
      <alignment horizontal="center" wrapText="1"/>
    </xf>
    <xf numFmtId="0" fontId="35" fillId="0" borderId="21" xfId="5" applyFont="1" applyBorder="1" applyAlignment="1">
      <alignment horizontal="center" wrapText="1"/>
    </xf>
    <xf numFmtId="0" fontId="35" fillId="0" borderId="22" xfId="5" applyFont="1" applyBorder="1" applyAlignment="1">
      <alignment horizontal="center" wrapText="1"/>
    </xf>
    <xf numFmtId="0" fontId="35" fillId="0" borderId="23" xfId="5" applyFont="1" applyBorder="1" applyAlignment="1">
      <alignment horizontal="center" wrapText="1"/>
    </xf>
    <xf numFmtId="0" fontId="35" fillId="0" borderId="12" xfId="5" applyFont="1" applyBorder="1" applyAlignment="1">
      <alignment horizontal="left" vertical="top" wrapText="1"/>
    </xf>
    <xf numFmtId="166" fontId="35" fillId="0" borderId="24" xfId="5" applyNumberFormat="1" applyFont="1" applyBorder="1" applyAlignment="1">
      <alignment horizontal="right" vertical="center"/>
    </xf>
    <xf numFmtId="166" fontId="35" fillId="0" borderId="25" xfId="5" applyNumberFormat="1" applyFont="1" applyBorder="1" applyAlignment="1">
      <alignment horizontal="right" vertical="center"/>
    </xf>
    <xf numFmtId="166" fontId="35" fillId="0" borderId="26" xfId="5" applyNumberFormat="1" applyFont="1" applyBorder="1" applyAlignment="1">
      <alignment horizontal="right" vertical="center"/>
    </xf>
    <xf numFmtId="0" fontId="35" fillId="0" borderId="13" xfId="5" applyFont="1" applyBorder="1" applyAlignment="1">
      <alignment horizontal="left" vertical="top" wrapText="1"/>
    </xf>
    <xf numFmtId="164" fontId="35" fillId="0" borderId="27" xfId="5" applyNumberFormat="1" applyFont="1" applyBorder="1" applyAlignment="1">
      <alignment horizontal="right" vertical="center"/>
    </xf>
    <xf numFmtId="164" fontId="35" fillId="0" borderId="28" xfId="5" applyNumberFormat="1" applyFont="1" applyBorder="1" applyAlignment="1">
      <alignment horizontal="right" vertical="center"/>
    </xf>
    <xf numFmtId="164" fontId="35" fillId="0" borderId="29" xfId="5" applyNumberFormat="1" applyFont="1" applyBorder="1" applyAlignment="1">
      <alignment horizontal="right" vertical="center"/>
    </xf>
    <xf numFmtId="166" fontId="35" fillId="0" borderId="27" xfId="5" applyNumberFormat="1" applyFont="1" applyBorder="1" applyAlignment="1">
      <alignment horizontal="right" vertical="center"/>
    </xf>
    <xf numFmtId="166" fontId="35" fillId="0" borderId="28" xfId="5" applyNumberFormat="1" applyFont="1" applyBorder="1" applyAlignment="1">
      <alignment horizontal="right" vertical="center"/>
    </xf>
    <xf numFmtId="166" fontId="35" fillId="0" borderId="29" xfId="5" applyNumberFormat="1" applyFont="1" applyBorder="1" applyAlignment="1">
      <alignment horizontal="right" vertical="center"/>
    </xf>
    <xf numFmtId="0" fontId="35" fillId="0" borderId="14" xfId="5" applyFont="1" applyBorder="1" applyAlignment="1">
      <alignment horizontal="left" vertical="top" wrapText="1"/>
    </xf>
    <xf numFmtId="166" fontId="35" fillId="0" borderId="30" xfId="5" applyNumberFormat="1" applyFont="1" applyBorder="1" applyAlignment="1">
      <alignment horizontal="right" vertical="center"/>
    </xf>
    <xf numFmtId="166" fontId="35" fillId="0" borderId="31" xfId="5" applyNumberFormat="1" applyFont="1" applyBorder="1" applyAlignment="1">
      <alignment horizontal="right" vertical="center"/>
    </xf>
    <xf numFmtId="166" fontId="35" fillId="0" borderId="32" xfId="5" applyNumberFormat="1" applyFont="1" applyBorder="1" applyAlignment="1">
      <alignment horizontal="right" vertical="center"/>
    </xf>
    <xf numFmtId="166" fontId="35" fillId="0" borderId="24" xfId="5" applyNumberFormat="1" applyFont="1" applyBorder="1" applyAlignment="1">
      <alignment horizontal="right" vertical="center"/>
    </xf>
    <xf numFmtId="166" fontId="35" fillId="0" borderId="25" xfId="5" applyNumberFormat="1" applyFont="1" applyBorder="1" applyAlignment="1">
      <alignment horizontal="right" vertical="center"/>
    </xf>
    <xf numFmtId="166" fontId="35" fillId="0" borderId="26" xfId="5" applyNumberFormat="1" applyFont="1" applyBorder="1" applyAlignment="1">
      <alignment horizontal="right" vertical="center"/>
    </xf>
    <xf numFmtId="166" fontId="35" fillId="0" borderId="27" xfId="5" applyNumberFormat="1" applyFont="1" applyBorder="1" applyAlignment="1">
      <alignment horizontal="right" vertical="center"/>
    </xf>
    <xf numFmtId="166" fontId="35" fillId="0" borderId="28" xfId="5" applyNumberFormat="1" applyFont="1" applyBorder="1" applyAlignment="1">
      <alignment horizontal="right" vertical="center"/>
    </xf>
    <xf numFmtId="166" fontId="35" fillId="0" borderId="29" xfId="5" applyNumberFormat="1" applyFont="1" applyBorder="1" applyAlignment="1">
      <alignment horizontal="right" vertical="center"/>
    </xf>
    <xf numFmtId="166" fontId="35" fillId="0" borderId="30" xfId="5" applyNumberFormat="1" applyFont="1" applyBorder="1" applyAlignment="1">
      <alignment horizontal="right" vertical="center"/>
    </xf>
    <xf numFmtId="166" fontId="35" fillId="0" borderId="31" xfId="5" applyNumberFormat="1" applyFont="1" applyBorder="1" applyAlignment="1">
      <alignment horizontal="right" vertical="center"/>
    </xf>
    <xf numFmtId="166" fontId="35" fillId="0" borderId="32" xfId="5" applyNumberFormat="1" applyFont="1" applyBorder="1" applyAlignment="1">
      <alignment horizontal="right" vertical="center"/>
    </xf>
    <xf numFmtId="0" fontId="35" fillId="0" borderId="27" xfId="5" applyFont="1" applyBorder="1" applyAlignment="1">
      <alignment horizontal="right" vertical="center"/>
    </xf>
    <xf numFmtId="0" fontId="35" fillId="0" borderId="28" xfId="5" applyFont="1" applyBorder="1" applyAlignment="1">
      <alignment horizontal="right" vertical="center"/>
    </xf>
    <xf numFmtId="0" fontId="35" fillId="0" borderId="29" xfId="5" applyFont="1" applyBorder="1" applyAlignment="1">
      <alignment horizontal="right" vertical="center"/>
    </xf>
    <xf numFmtId="0" fontId="35" fillId="0" borderId="34" xfId="5" applyFont="1" applyBorder="1" applyAlignment="1">
      <alignment horizontal="left" vertical="top"/>
    </xf>
    <xf numFmtId="0" fontId="35" fillId="0" borderId="36" xfId="5" applyFont="1" applyBorder="1" applyAlignment="1">
      <alignment horizontal="left" vertical="top"/>
    </xf>
    <xf numFmtId="0" fontId="35" fillId="0" borderId="38" xfId="5" applyFont="1" applyBorder="1" applyAlignment="1">
      <alignment horizontal="left" vertical="top"/>
    </xf>
    <xf numFmtId="0" fontId="35" fillId="0" borderId="18" xfId="5" applyFont="1" applyBorder="1" applyAlignment="1">
      <alignment horizontal="center"/>
    </xf>
    <xf numFmtId="0" fontId="35" fillId="0" borderId="19" xfId="5" applyFont="1" applyBorder="1" applyAlignment="1">
      <alignment horizontal="center"/>
    </xf>
    <xf numFmtId="0" fontId="35" fillId="0" borderId="20" xfId="5" applyFont="1" applyBorder="1" applyAlignment="1">
      <alignment horizontal="center"/>
    </xf>
    <xf numFmtId="0" fontId="35" fillId="0" borderId="21" xfId="5" applyFont="1" applyBorder="1" applyAlignment="1">
      <alignment horizontal="center"/>
    </xf>
    <xf numFmtId="0" fontId="35" fillId="0" borderId="22" xfId="5" applyFont="1" applyBorder="1" applyAlignment="1">
      <alignment horizontal="center"/>
    </xf>
    <xf numFmtId="0" fontId="35" fillId="0" borderId="23" xfId="5" applyFont="1" applyBorder="1" applyAlignment="1">
      <alignment horizontal="center"/>
    </xf>
    <xf numFmtId="0" fontId="35" fillId="0" borderId="5" xfId="5" applyFont="1" applyBorder="1" applyAlignment="1">
      <alignment horizontal="left" vertical="top"/>
    </xf>
    <xf numFmtId="0" fontId="35" fillId="0" borderId="0" xfId="5" applyFont="1" applyBorder="1" applyAlignment="1">
      <alignment horizontal="left" vertical="top"/>
    </xf>
    <xf numFmtId="0" fontId="35" fillId="0" borderId="4" xfId="5" applyFont="1" applyBorder="1" applyAlignment="1">
      <alignment horizontal="left" vertical="top"/>
    </xf>
    <xf numFmtId="164" fontId="35" fillId="0" borderId="27" xfId="5" applyNumberFormat="1" applyFont="1" applyBorder="1" applyAlignment="1">
      <alignment horizontal="right" vertical="center"/>
    </xf>
    <xf numFmtId="164" fontId="35" fillId="0" borderId="28" xfId="5" applyNumberFormat="1" applyFont="1" applyBorder="1" applyAlignment="1">
      <alignment horizontal="right" vertical="center"/>
    </xf>
    <xf numFmtId="164" fontId="35" fillId="0" borderId="29" xfId="5" applyNumberFormat="1" applyFont="1" applyBorder="1" applyAlignment="1">
      <alignment horizontal="right" vertical="center"/>
    </xf>
    <xf numFmtId="0" fontId="35" fillId="0" borderId="27" xfId="5" applyFont="1" applyBorder="1" applyAlignment="1">
      <alignment horizontal="right" vertical="center"/>
    </xf>
    <xf numFmtId="0" fontId="35" fillId="0" borderId="28" xfId="5" applyFont="1" applyBorder="1" applyAlignment="1">
      <alignment horizontal="right" vertical="center"/>
    </xf>
    <xf numFmtId="0" fontId="35" fillId="0" borderId="29" xfId="5" applyFont="1" applyBorder="1" applyAlignment="1">
      <alignment horizontal="right" vertical="center"/>
    </xf>
    <xf numFmtId="164" fontId="35" fillId="0" borderId="24" xfId="5" applyNumberFormat="1" applyFont="1" applyBorder="1" applyAlignment="1">
      <alignment horizontal="right" vertical="center"/>
    </xf>
    <xf numFmtId="164" fontId="35" fillId="0" borderId="25" xfId="5" applyNumberFormat="1" applyFont="1" applyBorder="1" applyAlignment="1">
      <alignment horizontal="right" vertical="center"/>
    </xf>
    <xf numFmtId="164" fontId="35" fillId="0" borderId="26" xfId="5" applyNumberFormat="1" applyFont="1" applyBorder="1" applyAlignment="1">
      <alignment horizontal="right" vertical="center"/>
    </xf>
    <xf numFmtId="164" fontId="35" fillId="0" borderId="30" xfId="5" applyNumberFormat="1" applyFont="1" applyBorder="1" applyAlignment="1">
      <alignment horizontal="right" vertical="center"/>
    </xf>
    <xf numFmtId="164" fontId="35" fillId="0" borderId="31" xfId="5" applyNumberFormat="1" applyFont="1" applyBorder="1" applyAlignment="1">
      <alignment horizontal="right" vertical="center"/>
    </xf>
    <xf numFmtId="164" fontId="35" fillId="0" borderId="32" xfId="5" applyNumberFormat="1" applyFont="1" applyBorder="1" applyAlignment="1">
      <alignment horizontal="right" vertical="center"/>
    </xf>
    <xf numFmtId="0" fontId="35" fillId="0" borderId="34" xfId="5" applyFont="1" applyBorder="1" applyAlignment="1">
      <alignment horizontal="left" vertical="top"/>
    </xf>
    <xf numFmtId="0" fontId="35" fillId="0" borderId="36" xfId="5" applyFont="1" applyBorder="1" applyAlignment="1">
      <alignment horizontal="left" vertical="top"/>
    </xf>
    <xf numFmtId="0" fontId="35" fillId="0" borderId="38" xfId="5" applyFont="1" applyBorder="1" applyAlignment="1">
      <alignment horizontal="left" vertical="top"/>
    </xf>
    <xf numFmtId="0" fontId="35" fillId="0" borderId="18" xfId="5" applyFont="1" applyBorder="1" applyAlignment="1">
      <alignment horizontal="center"/>
    </xf>
    <xf numFmtId="0" fontId="35" fillId="0" borderId="19" xfId="5" applyFont="1" applyBorder="1" applyAlignment="1">
      <alignment horizontal="center"/>
    </xf>
    <xf numFmtId="0" fontId="35" fillId="0" borderId="20" xfId="5" applyFont="1" applyBorder="1" applyAlignment="1">
      <alignment horizontal="center"/>
    </xf>
    <xf numFmtId="0" fontId="35" fillId="0" borderId="21" xfId="5" applyFont="1" applyBorder="1" applyAlignment="1">
      <alignment horizontal="center"/>
    </xf>
    <xf numFmtId="0" fontId="35" fillId="0" borderId="22" xfId="5" applyFont="1" applyBorder="1" applyAlignment="1">
      <alignment horizontal="center"/>
    </xf>
    <xf numFmtId="0" fontId="35" fillId="0" borderId="23" xfId="5" applyFont="1" applyBorder="1" applyAlignment="1">
      <alignment horizontal="center"/>
    </xf>
    <xf numFmtId="0" fontId="35" fillId="0" borderId="5" xfId="5" applyFont="1" applyBorder="1" applyAlignment="1">
      <alignment horizontal="left" vertical="top"/>
    </xf>
    <xf numFmtId="0" fontId="35" fillId="0" borderId="0" xfId="5" applyFont="1" applyBorder="1" applyAlignment="1">
      <alignment horizontal="left" vertical="top"/>
    </xf>
    <xf numFmtId="0" fontId="35" fillId="0" borderId="4" xfId="5" applyFont="1" applyBorder="1" applyAlignment="1">
      <alignment horizontal="left" vertical="top"/>
    </xf>
    <xf numFmtId="164" fontId="35" fillId="0" borderId="27" xfId="5" applyNumberFormat="1" applyFont="1" applyBorder="1" applyAlignment="1">
      <alignment horizontal="right" vertical="center"/>
    </xf>
    <xf numFmtId="164" fontId="35" fillId="0" borderId="28" xfId="5" applyNumberFormat="1" applyFont="1" applyBorder="1" applyAlignment="1">
      <alignment horizontal="right" vertical="center"/>
    </xf>
    <xf numFmtId="164" fontId="35" fillId="0" borderId="29" xfId="5" applyNumberFormat="1" applyFont="1" applyBorder="1" applyAlignment="1">
      <alignment horizontal="right" vertical="center"/>
    </xf>
    <xf numFmtId="0" fontId="35" fillId="0" borderId="27" xfId="5" applyFont="1" applyBorder="1" applyAlignment="1">
      <alignment horizontal="right" vertical="center"/>
    </xf>
    <xf numFmtId="0" fontId="35" fillId="0" borderId="28" xfId="5" applyFont="1" applyBorder="1" applyAlignment="1">
      <alignment horizontal="right" vertical="center"/>
    </xf>
    <xf numFmtId="0" fontId="35" fillId="0" borderId="29" xfId="5" applyFont="1" applyBorder="1" applyAlignment="1">
      <alignment horizontal="right" vertical="center"/>
    </xf>
    <xf numFmtId="164" fontId="35" fillId="0" borderId="24" xfId="5" applyNumberFormat="1" applyFont="1" applyBorder="1" applyAlignment="1">
      <alignment horizontal="right" vertical="center"/>
    </xf>
    <xf numFmtId="164" fontId="35" fillId="0" borderId="25" xfId="5" applyNumberFormat="1" applyFont="1" applyBorder="1" applyAlignment="1">
      <alignment horizontal="right" vertical="center"/>
    </xf>
    <xf numFmtId="164" fontId="35" fillId="0" borderId="26" xfId="5" applyNumberFormat="1" applyFont="1" applyBorder="1" applyAlignment="1">
      <alignment horizontal="right" vertical="center"/>
    </xf>
    <xf numFmtId="164" fontId="35" fillId="0" borderId="30" xfId="5" applyNumberFormat="1" applyFont="1" applyBorder="1" applyAlignment="1">
      <alignment horizontal="right" vertical="center"/>
    </xf>
    <xf numFmtId="164" fontId="35" fillId="0" borderId="31" xfId="5" applyNumberFormat="1" applyFont="1" applyBorder="1" applyAlignment="1">
      <alignment horizontal="right" vertical="center"/>
    </xf>
    <xf numFmtId="164" fontId="35" fillId="0" borderId="32" xfId="5" applyNumberFormat="1" applyFont="1" applyBorder="1" applyAlignment="1">
      <alignment horizontal="right" vertical="center"/>
    </xf>
    <xf numFmtId="0" fontId="35" fillId="0" borderId="34" xfId="5" applyFont="1" applyBorder="1" applyAlignment="1">
      <alignment horizontal="left" vertical="top"/>
    </xf>
    <xf numFmtId="0" fontId="35" fillId="0" borderId="36" xfId="5" applyFont="1" applyBorder="1" applyAlignment="1">
      <alignment horizontal="left" vertical="top"/>
    </xf>
    <xf numFmtId="0" fontId="35" fillId="0" borderId="38" xfId="5" applyFont="1" applyBorder="1" applyAlignment="1">
      <alignment horizontal="left" vertical="top"/>
    </xf>
    <xf numFmtId="0" fontId="35" fillId="0" borderId="18" xfId="5" applyFont="1" applyBorder="1" applyAlignment="1">
      <alignment horizontal="center"/>
    </xf>
    <xf numFmtId="0" fontId="35" fillId="0" borderId="19" xfId="5" applyFont="1" applyBorder="1" applyAlignment="1">
      <alignment horizontal="center"/>
    </xf>
    <xf numFmtId="0" fontId="35" fillId="0" borderId="20" xfId="5" applyFont="1" applyBorder="1" applyAlignment="1">
      <alignment horizontal="center"/>
    </xf>
    <xf numFmtId="0" fontId="35" fillId="0" borderId="21" xfId="5" applyFont="1" applyBorder="1" applyAlignment="1">
      <alignment horizontal="center"/>
    </xf>
    <xf numFmtId="0" fontId="35" fillId="0" borderId="22" xfId="5" applyFont="1" applyBorder="1" applyAlignment="1">
      <alignment horizontal="center"/>
    </xf>
    <xf numFmtId="0" fontId="35" fillId="0" borderId="23" xfId="5" applyFont="1" applyBorder="1" applyAlignment="1">
      <alignment horizontal="center"/>
    </xf>
    <xf numFmtId="0" fontId="35" fillId="0" borderId="5" xfId="5" applyFont="1" applyBorder="1" applyAlignment="1">
      <alignment horizontal="left" vertical="top"/>
    </xf>
    <xf numFmtId="0" fontId="35" fillId="0" borderId="0" xfId="5" applyFont="1" applyBorder="1" applyAlignment="1">
      <alignment horizontal="left" vertical="top"/>
    </xf>
    <xf numFmtId="0" fontId="35" fillId="0" borderId="4" xfId="5" applyFont="1" applyBorder="1" applyAlignment="1">
      <alignment horizontal="left" vertical="top"/>
    </xf>
    <xf numFmtId="166" fontId="35" fillId="0" borderId="24" xfId="5" applyNumberFormat="1" applyFont="1" applyBorder="1" applyAlignment="1">
      <alignment horizontal="right" vertical="center"/>
    </xf>
    <xf numFmtId="166" fontId="35" fillId="0" borderId="25" xfId="5" applyNumberFormat="1" applyFont="1" applyBorder="1" applyAlignment="1">
      <alignment horizontal="right" vertical="center"/>
    </xf>
    <xf numFmtId="166" fontId="35" fillId="0" borderId="26" xfId="5" applyNumberFormat="1" applyFont="1" applyBorder="1" applyAlignment="1">
      <alignment horizontal="right" vertical="center"/>
    </xf>
    <xf numFmtId="166" fontId="35" fillId="0" borderId="27" xfId="5" applyNumberFormat="1" applyFont="1" applyBorder="1" applyAlignment="1">
      <alignment horizontal="right" vertical="center"/>
    </xf>
    <xf numFmtId="166" fontId="35" fillId="0" borderId="28" xfId="5" applyNumberFormat="1" applyFont="1" applyBorder="1" applyAlignment="1">
      <alignment horizontal="right" vertical="center"/>
    </xf>
    <xf numFmtId="166" fontId="35" fillId="0" borderId="29" xfId="5" applyNumberFormat="1" applyFont="1" applyBorder="1" applyAlignment="1">
      <alignment horizontal="right" vertical="center"/>
    </xf>
    <xf numFmtId="166" fontId="35" fillId="0" borderId="30" xfId="5" applyNumberFormat="1" applyFont="1" applyBorder="1" applyAlignment="1">
      <alignment horizontal="right" vertical="center"/>
    </xf>
    <xf numFmtId="166" fontId="35" fillId="0" borderId="31" xfId="5" applyNumberFormat="1" applyFont="1" applyBorder="1" applyAlignment="1">
      <alignment horizontal="right" vertical="center"/>
    </xf>
    <xf numFmtId="166" fontId="35" fillId="0" borderId="32" xfId="5" applyNumberFormat="1" applyFont="1" applyBorder="1" applyAlignment="1">
      <alignment horizontal="right" vertical="center"/>
    </xf>
    <xf numFmtId="0" fontId="35" fillId="0" borderId="27" xfId="5" applyFont="1" applyBorder="1" applyAlignment="1">
      <alignment horizontal="right" vertical="center"/>
    </xf>
    <xf numFmtId="0" fontId="35" fillId="0" borderId="28" xfId="5" applyFont="1" applyBorder="1" applyAlignment="1">
      <alignment horizontal="right" vertical="center"/>
    </xf>
    <xf numFmtId="0" fontId="35" fillId="0" borderId="29" xfId="5" applyFont="1" applyBorder="1" applyAlignment="1">
      <alignment horizontal="right" vertical="center"/>
    </xf>
    <xf numFmtId="0" fontId="35" fillId="0" borderId="34" xfId="5" applyFont="1" applyBorder="1" applyAlignment="1">
      <alignment horizontal="left" vertical="top"/>
    </xf>
    <xf numFmtId="0" fontId="35" fillId="0" borderId="36" xfId="5" applyFont="1" applyBorder="1" applyAlignment="1">
      <alignment horizontal="left" vertical="top"/>
    </xf>
    <xf numFmtId="0" fontId="35" fillId="0" borderId="38" xfId="5" applyFont="1" applyBorder="1" applyAlignment="1">
      <alignment horizontal="left" vertical="top"/>
    </xf>
    <xf numFmtId="0" fontId="35" fillId="0" borderId="18" xfId="5" applyFont="1" applyBorder="1" applyAlignment="1">
      <alignment horizontal="center"/>
    </xf>
    <xf numFmtId="0" fontId="35" fillId="0" borderId="19" xfId="5" applyFont="1" applyBorder="1" applyAlignment="1">
      <alignment horizontal="center"/>
    </xf>
    <xf numFmtId="0" fontId="35" fillId="0" borderId="20" xfId="5" applyFont="1" applyBorder="1" applyAlignment="1">
      <alignment horizontal="center"/>
    </xf>
    <xf numFmtId="0" fontId="35" fillId="0" borderId="21" xfId="5" applyFont="1" applyBorder="1" applyAlignment="1">
      <alignment horizontal="center"/>
    </xf>
    <xf numFmtId="0" fontId="35" fillId="0" borderId="22" xfId="5" applyFont="1" applyBorder="1" applyAlignment="1">
      <alignment horizontal="center"/>
    </xf>
    <xf numFmtId="0" fontId="35" fillId="0" borderId="23" xfId="5" applyFont="1" applyBorder="1" applyAlignment="1">
      <alignment horizontal="center"/>
    </xf>
    <xf numFmtId="0" fontId="35" fillId="0" borderId="5" xfId="5" applyFont="1" applyBorder="1" applyAlignment="1">
      <alignment horizontal="left" vertical="top"/>
    </xf>
    <xf numFmtId="0" fontId="35" fillId="0" borderId="0" xfId="5" applyFont="1" applyBorder="1" applyAlignment="1">
      <alignment horizontal="left" vertical="top"/>
    </xf>
    <xf numFmtId="0" fontId="35" fillId="0" borderId="4" xfId="5" applyFont="1" applyBorder="1" applyAlignment="1">
      <alignment horizontal="left" vertical="top"/>
    </xf>
    <xf numFmtId="164" fontId="35" fillId="0" borderId="27" xfId="5" applyNumberFormat="1" applyFont="1" applyBorder="1" applyAlignment="1">
      <alignment horizontal="right" vertical="center"/>
    </xf>
    <xf numFmtId="164" fontId="35" fillId="0" borderId="28" xfId="5" applyNumberFormat="1" applyFont="1" applyBorder="1" applyAlignment="1">
      <alignment horizontal="right" vertical="center"/>
    </xf>
    <xf numFmtId="164" fontId="35" fillId="0" borderId="29" xfId="5" applyNumberFormat="1" applyFont="1" applyBorder="1" applyAlignment="1">
      <alignment horizontal="right" vertical="center"/>
    </xf>
    <xf numFmtId="0" fontId="35" fillId="0" borderId="27" xfId="5" applyFont="1" applyBorder="1" applyAlignment="1">
      <alignment horizontal="right" vertical="center"/>
    </xf>
    <xf numFmtId="0" fontId="35" fillId="0" borderId="28" xfId="5" applyFont="1" applyBorder="1" applyAlignment="1">
      <alignment horizontal="right" vertical="center"/>
    </xf>
    <xf numFmtId="0" fontId="35" fillId="0" borderId="29" xfId="5" applyFont="1" applyBorder="1" applyAlignment="1">
      <alignment horizontal="right" vertical="center"/>
    </xf>
    <xf numFmtId="164" fontId="35" fillId="0" borderId="24" xfId="5" applyNumberFormat="1" applyFont="1" applyBorder="1" applyAlignment="1">
      <alignment horizontal="right" vertical="center"/>
    </xf>
    <xf numFmtId="164" fontId="35" fillId="0" borderId="25" xfId="5" applyNumberFormat="1" applyFont="1" applyBorder="1" applyAlignment="1">
      <alignment horizontal="right" vertical="center"/>
    </xf>
    <xf numFmtId="164" fontId="35" fillId="0" borderId="26" xfId="5" applyNumberFormat="1" applyFont="1" applyBorder="1" applyAlignment="1">
      <alignment horizontal="right" vertical="center"/>
    </xf>
    <xf numFmtId="164" fontId="35" fillId="0" borderId="30" xfId="5" applyNumberFormat="1" applyFont="1" applyBorder="1" applyAlignment="1">
      <alignment horizontal="right" vertical="center"/>
    </xf>
    <xf numFmtId="164" fontId="35" fillId="0" borderId="31" xfId="5" applyNumberFormat="1" applyFont="1" applyBorder="1" applyAlignment="1">
      <alignment horizontal="right" vertical="center"/>
    </xf>
    <xf numFmtId="164" fontId="35" fillId="0" borderId="32" xfId="5" applyNumberFormat="1" applyFont="1" applyBorder="1" applyAlignment="1">
      <alignment horizontal="right" vertical="center"/>
    </xf>
    <xf numFmtId="0" fontId="35" fillId="0" borderId="34" xfId="5" applyFont="1" applyBorder="1" applyAlignment="1">
      <alignment horizontal="left" vertical="top"/>
    </xf>
    <xf numFmtId="0" fontId="35" fillId="0" borderId="36" xfId="5" applyFont="1" applyBorder="1" applyAlignment="1">
      <alignment horizontal="left" vertical="top"/>
    </xf>
    <xf numFmtId="0" fontId="35" fillId="0" borderId="38" xfId="5" applyFont="1" applyBorder="1" applyAlignment="1">
      <alignment horizontal="left" vertical="top"/>
    </xf>
    <xf numFmtId="0" fontId="35" fillId="0" borderId="18" xfId="5" applyFont="1" applyBorder="1" applyAlignment="1">
      <alignment horizontal="center"/>
    </xf>
    <xf numFmtId="0" fontId="35" fillId="0" borderId="19" xfId="5" applyFont="1" applyBorder="1" applyAlignment="1">
      <alignment horizontal="center"/>
    </xf>
    <xf numFmtId="0" fontId="35" fillId="0" borderId="20" xfId="5" applyFont="1" applyBorder="1" applyAlignment="1">
      <alignment horizontal="center"/>
    </xf>
    <xf numFmtId="0" fontId="35" fillId="0" borderId="21" xfId="5" applyFont="1" applyBorder="1" applyAlignment="1">
      <alignment horizontal="center"/>
    </xf>
    <xf numFmtId="0" fontId="35" fillId="0" borderId="22" xfId="5" applyFont="1" applyBorder="1" applyAlignment="1">
      <alignment horizontal="center"/>
    </xf>
    <xf numFmtId="0" fontId="35" fillId="0" borderId="23" xfId="5" applyFont="1" applyBorder="1" applyAlignment="1">
      <alignment horizontal="center"/>
    </xf>
    <xf numFmtId="0" fontId="35" fillId="0" borderId="5" xfId="5" applyFont="1" applyBorder="1" applyAlignment="1">
      <alignment horizontal="left" vertical="top"/>
    </xf>
    <xf numFmtId="0" fontId="35" fillId="0" borderId="0" xfId="5" applyFont="1" applyBorder="1" applyAlignment="1">
      <alignment horizontal="left" vertical="top"/>
    </xf>
    <xf numFmtId="0" fontId="35" fillId="0" borderId="4" xfId="5" applyFont="1" applyBorder="1" applyAlignment="1">
      <alignment horizontal="left" vertical="top"/>
    </xf>
    <xf numFmtId="164" fontId="35" fillId="0" borderId="27" xfId="5" applyNumberFormat="1" applyFont="1" applyBorder="1" applyAlignment="1">
      <alignment horizontal="right" vertical="center"/>
    </xf>
    <xf numFmtId="164" fontId="35" fillId="0" borderId="28" xfId="5" applyNumberFormat="1" applyFont="1" applyBorder="1" applyAlignment="1">
      <alignment horizontal="right" vertical="center"/>
    </xf>
    <xf numFmtId="164" fontId="35" fillId="0" borderId="29" xfId="5" applyNumberFormat="1" applyFont="1" applyBorder="1" applyAlignment="1">
      <alignment horizontal="right" vertical="center"/>
    </xf>
    <xf numFmtId="0" fontId="35" fillId="0" borderId="27" xfId="5" applyFont="1" applyBorder="1" applyAlignment="1">
      <alignment horizontal="right" vertical="center"/>
    </xf>
    <xf numFmtId="0" fontId="35" fillId="0" borderId="28" xfId="5" applyFont="1" applyBorder="1" applyAlignment="1">
      <alignment horizontal="right" vertical="center"/>
    </xf>
    <xf numFmtId="0" fontId="35" fillId="0" borderId="29" xfId="5" applyFont="1" applyBorder="1" applyAlignment="1">
      <alignment horizontal="right" vertical="center"/>
    </xf>
    <xf numFmtId="164" fontId="35" fillId="0" borderId="24" xfId="5" applyNumberFormat="1" applyFont="1" applyBorder="1" applyAlignment="1">
      <alignment horizontal="right" vertical="center"/>
    </xf>
    <xf numFmtId="164" fontId="35" fillId="0" borderId="25" xfId="5" applyNumberFormat="1" applyFont="1" applyBorder="1" applyAlignment="1">
      <alignment horizontal="right" vertical="center"/>
    </xf>
    <xf numFmtId="164" fontId="35" fillId="0" borderId="26" xfId="5" applyNumberFormat="1" applyFont="1" applyBorder="1" applyAlignment="1">
      <alignment horizontal="right" vertical="center"/>
    </xf>
    <xf numFmtId="164" fontId="35" fillId="0" borderId="30" xfId="5" applyNumberFormat="1" applyFont="1" applyBorder="1" applyAlignment="1">
      <alignment horizontal="right" vertical="center"/>
    </xf>
    <xf numFmtId="164" fontId="35" fillId="0" borderId="31" xfId="5" applyNumberFormat="1" applyFont="1" applyBorder="1" applyAlignment="1">
      <alignment horizontal="right" vertical="center"/>
    </xf>
    <xf numFmtId="164" fontId="35" fillId="0" borderId="32" xfId="5" applyNumberFormat="1" applyFont="1" applyBorder="1" applyAlignment="1">
      <alignment horizontal="right" vertical="center"/>
    </xf>
    <xf numFmtId="0" fontId="35" fillId="0" borderId="34" xfId="5" applyFont="1" applyBorder="1" applyAlignment="1">
      <alignment horizontal="left" vertical="top"/>
    </xf>
    <xf numFmtId="0" fontId="35" fillId="0" borderId="36" xfId="5" applyFont="1" applyBorder="1" applyAlignment="1">
      <alignment horizontal="left" vertical="top"/>
    </xf>
    <xf numFmtId="0" fontId="35" fillId="0" borderId="38" xfId="5" applyFont="1" applyBorder="1" applyAlignment="1">
      <alignment horizontal="left" vertical="top"/>
    </xf>
    <xf numFmtId="0" fontId="35" fillId="0" borderId="18" xfId="5" applyFont="1" applyBorder="1" applyAlignment="1">
      <alignment horizontal="center"/>
    </xf>
    <xf numFmtId="0" fontId="35" fillId="0" borderId="19" xfId="5" applyFont="1" applyBorder="1" applyAlignment="1">
      <alignment horizontal="center"/>
    </xf>
    <xf numFmtId="0" fontId="35" fillId="0" borderId="20" xfId="5" applyFont="1" applyBorder="1" applyAlignment="1">
      <alignment horizontal="center"/>
    </xf>
    <xf numFmtId="0" fontId="35" fillId="0" borderId="21" xfId="5" applyFont="1" applyBorder="1" applyAlignment="1">
      <alignment horizontal="center"/>
    </xf>
    <xf numFmtId="0" fontId="35" fillId="0" borderId="22" xfId="5" applyFont="1" applyBorder="1" applyAlignment="1">
      <alignment horizontal="center"/>
    </xf>
    <xf numFmtId="0" fontId="35" fillId="0" borderId="23" xfId="5" applyFont="1" applyBorder="1" applyAlignment="1">
      <alignment horizontal="center"/>
    </xf>
    <xf numFmtId="0" fontId="35" fillId="0" borderId="5" xfId="5" applyFont="1" applyBorder="1" applyAlignment="1">
      <alignment horizontal="left" vertical="top"/>
    </xf>
    <xf numFmtId="0" fontId="35" fillId="0" borderId="0" xfId="5" applyFont="1" applyBorder="1" applyAlignment="1">
      <alignment horizontal="left" vertical="top"/>
    </xf>
    <xf numFmtId="0" fontId="35" fillId="0" borderId="4" xfId="5" applyFont="1" applyBorder="1" applyAlignment="1">
      <alignment horizontal="left" vertical="top"/>
    </xf>
    <xf numFmtId="166" fontId="35" fillId="0" borderId="24" xfId="5" applyNumberFormat="1" applyFont="1" applyBorder="1" applyAlignment="1">
      <alignment horizontal="right" vertical="center"/>
    </xf>
    <xf numFmtId="166" fontId="35" fillId="0" borderId="25" xfId="5" applyNumberFormat="1" applyFont="1" applyBorder="1" applyAlignment="1">
      <alignment horizontal="right" vertical="center"/>
    </xf>
    <xf numFmtId="166" fontId="35" fillId="0" borderId="26" xfId="5" applyNumberFormat="1" applyFont="1" applyBorder="1" applyAlignment="1">
      <alignment horizontal="right" vertical="center"/>
    </xf>
    <xf numFmtId="166" fontId="35" fillId="0" borderId="27" xfId="5" applyNumberFormat="1" applyFont="1" applyBorder="1" applyAlignment="1">
      <alignment horizontal="right" vertical="center"/>
    </xf>
    <xf numFmtId="166" fontId="35" fillId="0" borderId="28" xfId="5" applyNumberFormat="1" applyFont="1" applyBorder="1" applyAlignment="1">
      <alignment horizontal="right" vertical="center"/>
    </xf>
    <xf numFmtId="166" fontId="35" fillId="0" borderId="29" xfId="5" applyNumberFormat="1" applyFont="1" applyBorder="1" applyAlignment="1">
      <alignment horizontal="right" vertical="center"/>
    </xf>
    <xf numFmtId="166" fontId="35" fillId="0" borderId="30" xfId="5" applyNumberFormat="1" applyFont="1" applyBorder="1" applyAlignment="1">
      <alignment horizontal="right" vertical="center"/>
    </xf>
    <xf numFmtId="166" fontId="35" fillId="0" borderId="31" xfId="5" applyNumberFormat="1" applyFont="1" applyBorder="1" applyAlignment="1">
      <alignment horizontal="right" vertical="center"/>
    </xf>
    <xf numFmtId="166" fontId="35" fillId="0" borderId="32" xfId="5" applyNumberFormat="1" applyFont="1" applyBorder="1" applyAlignment="1">
      <alignment horizontal="right" vertical="center"/>
    </xf>
    <xf numFmtId="0" fontId="35" fillId="0" borderId="27" xfId="5" applyFont="1" applyBorder="1" applyAlignment="1">
      <alignment horizontal="right" vertical="center"/>
    </xf>
    <xf numFmtId="0" fontId="35" fillId="0" borderId="28" xfId="5" applyFont="1" applyBorder="1" applyAlignment="1">
      <alignment horizontal="right" vertical="center"/>
    </xf>
    <xf numFmtId="0" fontId="35" fillId="0" borderId="29" xfId="5" applyFont="1" applyBorder="1" applyAlignment="1">
      <alignment horizontal="right" vertical="center"/>
    </xf>
    <xf numFmtId="0" fontId="35" fillId="0" borderId="34" xfId="5" applyFont="1" applyBorder="1" applyAlignment="1">
      <alignment horizontal="left" vertical="top"/>
    </xf>
    <xf numFmtId="0" fontId="35" fillId="0" borderId="36" xfId="5" applyFont="1" applyBorder="1" applyAlignment="1">
      <alignment horizontal="left" vertical="top"/>
    </xf>
    <xf numFmtId="0" fontId="35" fillId="0" borderId="38" xfId="5" applyFont="1" applyBorder="1" applyAlignment="1">
      <alignment horizontal="left" vertical="top"/>
    </xf>
    <xf numFmtId="0" fontId="35" fillId="0" borderId="18" xfId="5" applyFont="1" applyBorder="1" applyAlignment="1">
      <alignment horizontal="center"/>
    </xf>
    <xf numFmtId="0" fontId="35" fillId="0" borderId="19" xfId="5" applyFont="1" applyBorder="1" applyAlignment="1">
      <alignment horizontal="center"/>
    </xf>
    <xf numFmtId="0" fontId="35" fillId="0" borderId="20" xfId="5" applyFont="1" applyBorder="1" applyAlignment="1">
      <alignment horizontal="center"/>
    </xf>
    <xf numFmtId="0" fontId="35" fillId="0" borderId="21" xfId="5" applyFont="1" applyBorder="1" applyAlignment="1">
      <alignment horizontal="center"/>
    </xf>
    <xf numFmtId="0" fontId="35" fillId="0" borderId="22" xfId="5" applyFont="1" applyBorder="1" applyAlignment="1">
      <alignment horizontal="center"/>
    </xf>
    <xf numFmtId="0" fontId="35" fillId="0" borderId="23" xfId="5" applyFont="1" applyBorder="1" applyAlignment="1">
      <alignment horizontal="center"/>
    </xf>
    <xf numFmtId="0" fontId="35" fillId="0" borderId="5" xfId="5" applyFont="1" applyBorder="1" applyAlignment="1">
      <alignment horizontal="left" vertical="top"/>
    </xf>
    <xf numFmtId="0" fontId="35" fillId="0" borderId="0" xfId="5" applyFont="1" applyBorder="1" applyAlignment="1">
      <alignment horizontal="left" vertical="top"/>
    </xf>
    <xf numFmtId="0" fontId="35" fillId="0" borderId="4" xfId="5" applyFont="1" applyBorder="1" applyAlignment="1">
      <alignment horizontal="left" vertical="top"/>
    </xf>
    <xf numFmtId="166" fontId="35" fillId="0" borderId="24" xfId="5" applyNumberFormat="1" applyFont="1" applyBorder="1" applyAlignment="1">
      <alignment horizontal="right" vertical="center"/>
    </xf>
    <xf numFmtId="166" fontId="35" fillId="0" borderId="25" xfId="5" applyNumberFormat="1" applyFont="1" applyBorder="1" applyAlignment="1">
      <alignment horizontal="right" vertical="center"/>
    </xf>
    <xf numFmtId="166" fontId="35" fillId="0" borderId="26" xfId="5" applyNumberFormat="1" applyFont="1" applyBorder="1" applyAlignment="1">
      <alignment horizontal="right" vertical="center"/>
    </xf>
    <xf numFmtId="166" fontId="35" fillId="0" borderId="27" xfId="5" applyNumberFormat="1" applyFont="1" applyBorder="1" applyAlignment="1">
      <alignment horizontal="right" vertical="center"/>
    </xf>
    <xf numFmtId="166" fontId="35" fillId="0" borderId="28" xfId="5" applyNumberFormat="1" applyFont="1" applyBorder="1" applyAlignment="1">
      <alignment horizontal="right" vertical="center"/>
    </xf>
    <xf numFmtId="166" fontId="35" fillId="0" borderId="29" xfId="5" applyNumberFormat="1" applyFont="1" applyBorder="1" applyAlignment="1">
      <alignment horizontal="right" vertical="center"/>
    </xf>
    <xf numFmtId="166" fontId="35" fillId="0" borderId="30" xfId="5" applyNumberFormat="1" applyFont="1" applyBorder="1" applyAlignment="1">
      <alignment horizontal="right" vertical="center"/>
    </xf>
    <xf numFmtId="166" fontId="35" fillId="0" borderId="31" xfId="5" applyNumberFormat="1" applyFont="1" applyBorder="1" applyAlignment="1">
      <alignment horizontal="right" vertical="center"/>
    </xf>
    <xf numFmtId="166" fontId="35" fillId="0" borderId="32" xfId="5" applyNumberFormat="1" applyFont="1" applyBorder="1" applyAlignment="1">
      <alignment horizontal="right" vertical="center"/>
    </xf>
    <xf numFmtId="0" fontId="35" fillId="0" borderId="27" xfId="5" applyFont="1" applyBorder="1" applyAlignment="1">
      <alignment horizontal="right" vertical="center"/>
    </xf>
    <xf numFmtId="0" fontId="35" fillId="0" borderId="28" xfId="5" applyFont="1" applyBorder="1" applyAlignment="1">
      <alignment horizontal="right" vertical="center"/>
    </xf>
    <xf numFmtId="0" fontId="35" fillId="0" borderId="29" xfId="5" applyFont="1" applyBorder="1" applyAlignment="1">
      <alignment horizontal="right" vertical="center"/>
    </xf>
    <xf numFmtId="0" fontId="35" fillId="0" borderId="34" xfId="5" applyFont="1" applyBorder="1" applyAlignment="1">
      <alignment horizontal="left" vertical="top"/>
    </xf>
    <xf numFmtId="0" fontId="35" fillId="0" borderId="36" xfId="5" applyFont="1" applyBorder="1" applyAlignment="1">
      <alignment horizontal="left" vertical="top"/>
    </xf>
    <xf numFmtId="0" fontId="35" fillId="0" borderId="38" xfId="5" applyFont="1" applyBorder="1" applyAlignment="1">
      <alignment horizontal="left" vertical="top"/>
    </xf>
    <xf numFmtId="0" fontId="35" fillId="0" borderId="18" xfId="5" applyFont="1" applyBorder="1" applyAlignment="1">
      <alignment horizontal="center"/>
    </xf>
    <xf numFmtId="0" fontId="35" fillId="0" borderId="19" xfId="5" applyFont="1" applyBorder="1" applyAlignment="1">
      <alignment horizontal="center"/>
    </xf>
    <xf numFmtId="0" fontId="35" fillId="0" borderId="20" xfId="5" applyFont="1" applyBorder="1" applyAlignment="1">
      <alignment horizontal="center"/>
    </xf>
    <xf numFmtId="0" fontId="35" fillId="0" borderId="21" xfId="5" applyFont="1" applyBorder="1" applyAlignment="1">
      <alignment horizontal="center"/>
    </xf>
    <xf numFmtId="0" fontId="35" fillId="0" borderId="22" xfId="5" applyFont="1" applyBorder="1" applyAlignment="1">
      <alignment horizontal="center"/>
    </xf>
    <xf numFmtId="0" fontId="35" fillId="0" borderId="23" xfId="5" applyFont="1" applyBorder="1" applyAlignment="1">
      <alignment horizontal="center"/>
    </xf>
    <xf numFmtId="0" fontId="35" fillId="0" borderId="5" xfId="5" applyFont="1" applyBorder="1" applyAlignment="1">
      <alignment horizontal="left" vertical="top"/>
    </xf>
    <xf numFmtId="0" fontId="35" fillId="0" borderId="0" xfId="5" applyFont="1" applyBorder="1" applyAlignment="1">
      <alignment horizontal="left" vertical="top"/>
    </xf>
    <xf numFmtId="0" fontId="35" fillId="0" borderId="4" xfId="5" applyFont="1" applyBorder="1" applyAlignment="1">
      <alignment horizontal="left" vertical="top"/>
    </xf>
    <xf numFmtId="166" fontId="35" fillId="0" borderId="24" xfId="5" applyNumberFormat="1" applyFont="1" applyBorder="1" applyAlignment="1">
      <alignment horizontal="right" vertical="center"/>
    </xf>
    <xf numFmtId="166" fontId="35" fillId="0" borderId="25" xfId="5" applyNumberFormat="1" applyFont="1" applyBorder="1" applyAlignment="1">
      <alignment horizontal="right" vertical="center"/>
    </xf>
    <xf numFmtId="166" fontId="35" fillId="0" borderId="26" xfId="5" applyNumberFormat="1" applyFont="1" applyBorder="1" applyAlignment="1">
      <alignment horizontal="right" vertical="center"/>
    </xf>
    <xf numFmtId="166" fontId="35" fillId="0" borderId="27" xfId="5" applyNumberFormat="1" applyFont="1" applyBorder="1" applyAlignment="1">
      <alignment horizontal="right" vertical="center"/>
    </xf>
    <xf numFmtId="166" fontId="35" fillId="0" borderId="28" xfId="5" applyNumberFormat="1" applyFont="1" applyBorder="1" applyAlignment="1">
      <alignment horizontal="right" vertical="center"/>
    </xf>
    <xf numFmtId="166" fontId="35" fillId="0" borderId="29" xfId="5" applyNumberFormat="1" applyFont="1" applyBorder="1" applyAlignment="1">
      <alignment horizontal="right" vertical="center"/>
    </xf>
    <xf numFmtId="166" fontId="35" fillId="0" borderId="30" xfId="5" applyNumberFormat="1" applyFont="1" applyBorder="1" applyAlignment="1">
      <alignment horizontal="right" vertical="center"/>
    </xf>
    <xf numFmtId="166" fontId="35" fillId="0" borderId="31" xfId="5" applyNumberFormat="1" applyFont="1" applyBorder="1" applyAlignment="1">
      <alignment horizontal="right" vertical="center"/>
    </xf>
    <xf numFmtId="166" fontId="35" fillId="0" borderId="32" xfId="5" applyNumberFormat="1" applyFont="1" applyBorder="1" applyAlignment="1">
      <alignment horizontal="right" vertical="center"/>
    </xf>
    <xf numFmtId="0" fontId="35" fillId="0" borderId="27" xfId="5" applyFont="1" applyBorder="1" applyAlignment="1">
      <alignment horizontal="right" vertical="center"/>
    </xf>
    <xf numFmtId="0" fontId="35" fillId="0" borderId="28" xfId="5" applyFont="1" applyBorder="1" applyAlignment="1">
      <alignment horizontal="right" vertical="center"/>
    </xf>
    <xf numFmtId="0" fontId="35" fillId="0" borderId="29" xfId="5" applyFont="1" applyBorder="1" applyAlignment="1">
      <alignment horizontal="right" vertical="center"/>
    </xf>
    <xf numFmtId="0" fontId="35" fillId="0" borderId="34" xfId="5" applyFont="1" applyBorder="1" applyAlignment="1">
      <alignment horizontal="left" vertical="top"/>
    </xf>
    <xf numFmtId="0" fontId="35" fillId="0" borderId="36" xfId="5" applyFont="1" applyBorder="1" applyAlignment="1">
      <alignment horizontal="left" vertical="top"/>
    </xf>
    <xf numFmtId="0" fontId="35" fillId="0" borderId="38" xfId="5" applyFont="1" applyBorder="1" applyAlignment="1">
      <alignment horizontal="left" vertical="top"/>
    </xf>
    <xf numFmtId="0" fontId="35" fillId="0" borderId="18" xfId="5" applyFont="1" applyBorder="1" applyAlignment="1">
      <alignment horizontal="center"/>
    </xf>
    <xf numFmtId="0" fontId="35" fillId="0" borderId="19" xfId="5" applyFont="1" applyBorder="1" applyAlignment="1">
      <alignment horizontal="center"/>
    </xf>
    <xf numFmtId="0" fontId="35" fillId="0" borderId="20" xfId="5" applyFont="1" applyBorder="1" applyAlignment="1">
      <alignment horizontal="center"/>
    </xf>
    <xf numFmtId="0" fontId="35" fillId="0" borderId="21" xfId="5" applyFont="1" applyBorder="1" applyAlignment="1">
      <alignment horizontal="center"/>
    </xf>
    <xf numFmtId="0" fontId="35" fillId="0" borderId="22" xfId="5" applyFont="1" applyBorder="1" applyAlignment="1">
      <alignment horizontal="center"/>
    </xf>
    <xf numFmtId="0" fontId="35" fillId="0" borderId="23" xfId="5" applyFont="1" applyBorder="1" applyAlignment="1">
      <alignment horizontal="center"/>
    </xf>
    <xf numFmtId="0" fontId="35" fillId="0" borderId="5" xfId="5" applyFont="1" applyBorder="1" applyAlignment="1">
      <alignment horizontal="left" vertical="top"/>
    </xf>
    <xf numFmtId="0" fontId="35" fillId="0" borderId="0" xfId="5" applyFont="1" applyBorder="1" applyAlignment="1">
      <alignment horizontal="left" vertical="top"/>
    </xf>
    <xf numFmtId="0" fontId="35" fillId="0" borderId="4" xfId="5" applyFont="1" applyBorder="1" applyAlignment="1">
      <alignment horizontal="left" vertical="top"/>
    </xf>
    <xf numFmtId="169" fontId="5" fillId="0" borderId="0" xfId="1" applyNumberFormat="1" applyFont="1"/>
    <xf numFmtId="0" fontId="35" fillId="0" borderId="15" xfId="5" applyFont="1" applyBorder="1" applyAlignment="1">
      <alignment horizontal="center"/>
    </xf>
    <xf numFmtId="0" fontId="35" fillId="0" borderId="16" xfId="5" applyFont="1" applyBorder="1" applyAlignment="1">
      <alignment horizontal="center"/>
    </xf>
    <xf numFmtId="0" fontId="35" fillId="0" borderId="17" xfId="5" applyFont="1" applyBorder="1" applyAlignment="1">
      <alignment horizontal="center"/>
    </xf>
    <xf numFmtId="0" fontId="35" fillId="0" borderId="33" xfId="5" applyFont="1" applyBorder="1" applyAlignment="1">
      <alignment horizontal="left" vertical="top"/>
    </xf>
    <xf numFmtId="0" fontId="35" fillId="0" borderId="35" xfId="5" applyFont="1" applyBorder="1" applyAlignment="1">
      <alignment horizontal="left" vertical="top"/>
    </xf>
    <xf numFmtId="0" fontId="35" fillId="0" borderId="37" xfId="5" applyFont="1" applyBorder="1" applyAlignment="1">
      <alignment horizontal="left" vertical="top"/>
    </xf>
    <xf numFmtId="0" fontId="35" fillId="0" borderId="33" xfId="5" applyFont="1" applyBorder="1" applyAlignment="1">
      <alignment horizontal="left"/>
    </xf>
    <xf numFmtId="0" fontId="35" fillId="0" borderId="5" xfId="5" applyFont="1" applyBorder="1" applyAlignment="1">
      <alignment horizontal="left"/>
    </xf>
    <xf numFmtId="0" fontId="35" fillId="0" borderId="34" xfId="5" applyFont="1" applyBorder="1" applyAlignment="1">
      <alignment horizontal="left"/>
    </xf>
    <xf numFmtId="0" fontId="35" fillId="0" borderId="35" xfId="5" applyFont="1" applyBorder="1" applyAlignment="1">
      <alignment horizontal="left"/>
    </xf>
    <xf numFmtId="0" fontId="35" fillId="0" borderId="0" xfId="5" applyFont="1" applyBorder="1" applyAlignment="1">
      <alignment horizontal="left"/>
    </xf>
    <xf numFmtId="0" fontId="35" fillId="0" borderId="36" xfId="5" applyFont="1" applyBorder="1" applyAlignment="1">
      <alignment horizontal="left"/>
    </xf>
    <xf numFmtId="0" fontId="35" fillId="0" borderId="37" xfId="5" applyFont="1" applyBorder="1" applyAlignment="1">
      <alignment horizontal="left"/>
    </xf>
    <xf numFmtId="0" fontId="35" fillId="0" borderId="4" xfId="5" applyFont="1" applyBorder="1" applyAlignment="1">
      <alignment horizontal="left"/>
    </xf>
    <xf numFmtId="0" fontId="35" fillId="0" borderId="38" xfId="5" applyFont="1" applyBorder="1" applyAlignment="1">
      <alignment horizontal="left"/>
    </xf>
    <xf numFmtId="0" fontId="25" fillId="0" borderId="6" xfId="2" applyFont="1" applyBorder="1" applyAlignment="1">
      <alignment horizontal="left" wrapText="1"/>
    </xf>
    <xf numFmtId="0" fontId="25" fillId="0" borderId="0" xfId="2" applyFont="1" applyBorder="1" applyAlignment="1">
      <alignment horizontal="left" wrapText="1"/>
    </xf>
    <xf numFmtId="0" fontId="25" fillId="0" borderId="4" xfId="2" applyFont="1" applyBorder="1" applyAlignment="1">
      <alignment horizontal="left" wrapText="1"/>
    </xf>
    <xf numFmtId="0" fontId="25" fillId="0" borderId="7" xfId="2" applyFont="1" applyBorder="1" applyAlignment="1">
      <alignment horizontal="center" wrapText="1"/>
    </xf>
    <xf numFmtId="0" fontId="25" fillId="0" borderId="5" xfId="2" applyFont="1" applyBorder="1" applyAlignment="1">
      <alignment horizontal="left" vertical="top" wrapText="1"/>
    </xf>
    <xf numFmtId="0" fontId="25" fillId="0" borderId="0" xfId="2" applyFont="1" applyBorder="1" applyAlignment="1">
      <alignment horizontal="left" vertical="top" wrapText="1"/>
    </xf>
    <xf numFmtId="0" fontId="25" fillId="0" borderId="10" xfId="2" applyFont="1" applyBorder="1" applyAlignment="1">
      <alignment horizontal="left" vertical="top" wrapText="1"/>
    </xf>
    <xf numFmtId="0" fontId="35" fillId="0" borderId="12" xfId="5" applyFont="1" applyBorder="1" applyAlignment="1">
      <alignment horizontal="left" wrapText="1"/>
    </xf>
    <xf numFmtId="0" fontId="35" fillId="0" borderId="13" xfId="5" applyFont="1" applyBorder="1" applyAlignment="1">
      <alignment horizontal="left" wrapText="1"/>
    </xf>
    <xf numFmtId="0" fontId="35" fillId="0" borderId="14" xfId="5" applyFont="1" applyBorder="1" applyAlignment="1">
      <alignment horizontal="left" wrapText="1"/>
    </xf>
    <xf numFmtId="0" fontId="35" fillId="0" borderId="15" xfId="5" applyFont="1" applyBorder="1" applyAlignment="1">
      <alignment horizontal="center" wrapText="1"/>
    </xf>
    <xf numFmtId="0" fontId="35" fillId="0" borderId="16" xfId="5" applyFont="1" applyBorder="1" applyAlignment="1">
      <alignment horizontal="center" wrapText="1"/>
    </xf>
    <xf numFmtId="0" fontId="35" fillId="0" borderId="17" xfId="5" applyFont="1" applyBorder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14" fillId="4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11" fillId="4" borderId="1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22" fillId="4" borderId="3" xfId="0" applyFont="1" applyFill="1" applyBorder="1" applyAlignment="1">
      <alignment horizontal="center" vertical="top" wrapText="1"/>
    </xf>
  </cellXfs>
  <cellStyles count="6">
    <cellStyle name="Millares" xfId="3" builtinId="3"/>
    <cellStyle name="Moneda" xfId="4" builtinId="4"/>
    <cellStyle name="Normal" xfId="0" builtinId="0"/>
    <cellStyle name="Normal_Hoja1" xfId="2"/>
    <cellStyle name="Normal_Hoja1 2" xfId="5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2" Type="http://schemas.openxmlformats.org/officeDocument/2006/relationships/image" Target="../media/image4.jpg"/><Relationship Id="rId1" Type="http://schemas.openxmlformats.org/officeDocument/2006/relationships/image" Target="../media/image3.jpg"/><Relationship Id="rId6" Type="http://schemas.openxmlformats.org/officeDocument/2006/relationships/image" Target="../media/image8.jpg"/><Relationship Id="rId5" Type="http://schemas.openxmlformats.org/officeDocument/2006/relationships/image" Target="../media/image7.jpg"/><Relationship Id="rId4" Type="http://schemas.openxmlformats.org/officeDocument/2006/relationships/image" Target="../media/image6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Posicionamiento</a:t>
            </a:r>
            <a:r>
              <a:rPr lang="es-EC" baseline="0"/>
              <a:t> de emisores de tarjeta de débito</a:t>
            </a:r>
          </a:p>
          <a:p>
            <a:pPr>
              <a:defRPr/>
            </a:pPr>
            <a:r>
              <a:rPr lang="es-EC" baseline="0"/>
              <a:t>Año 2016</a:t>
            </a:r>
            <a:endParaRPr lang="es-EC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7171198449768646"/>
          <c:y val="0.1555202218175705"/>
          <c:w val="0.75823390542668756"/>
          <c:h val="0.68976481380411425"/>
        </c:manualLayout>
      </c:layout>
      <c:bubbleChart>
        <c:varyColors val="0"/>
        <c:ser>
          <c:idx val="0"/>
          <c:order val="0"/>
          <c:tx>
            <c:strRef>
              <c:f>'Tarjeta debito año 2016'!$B$519</c:f>
              <c:strCache>
                <c:ptCount val="1"/>
                <c:pt idx="0">
                  <c:v>Banco Pichincha</c:v>
                </c:pt>
              </c:strCache>
            </c:strRef>
          </c:tx>
          <c:invertIfNegative val="0"/>
          <c:dPt>
            <c:idx val="0"/>
            <c:invertIfNegative val="0"/>
            <c:bubble3D val="1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</c:spPr>
          </c:dPt>
          <c:xVal>
            <c:numRef>
              <c:f>'Tarjeta debito año 2016'!$C$519</c:f>
              <c:numCache>
                <c:formatCode>#,##0</c:formatCode>
                <c:ptCount val="1"/>
                <c:pt idx="0">
                  <c:v>2046714.75</c:v>
                </c:pt>
              </c:numCache>
            </c:numRef>
          </c:xVal>
          <c:yVal>
            <c:numRef>
              <c:f>'Tarjeta debito año 2016'!$D$519</c:f>
              <c:numCache>
                <c:formatCode>#,##0</c:formatCode>
                <c:ptCount val="1"/>
                <c:pt idx="0">
                  <c:v>8586827</c:v>
                </c:pt>
              </c:numCache>
            </c:numRef>
          </c:yVal>
          <c:bubbleSize>
            <c:numRef>
              <c:f>'Tarjeta debito año 2016'!$E$519</c:f>
              <c:numCache>
                <c:formatCode>_("$"\ * #,##0_);_("$"\ * \(#,##0\);_("$"\ * "-"??_);_(@_)</c:formatCode>
                <c:ptCount val="1"/>
                <c:pt idx="0">
                  <c:v>370365719.08000004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3E3-4A85-9A54-7F52CB675B25}"/>
            </c:ext>
          </c:extLst>
        </c:ser>
        <c:ser>
          <c:idx val="1"/>
          <c:order val="1"/>
          <c:tx>
            <c:strRef>
              <c:f>'Tarjeta debito año 2016'!$B$520</c:f>
              <c:strCache>
                <c:ptCount val="1"/>
                <c:pt idx="0">
                  <c:v>Produbanco Grupo Promerica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  <a:ln w="25400">
              <a:noFill/>
            </a:ln>
          </c:spPr>
          <c:invertIfNegative val="0"/>
          <c:dPt>
            <c:idx val="0"/>
            <c:invertIfNegative val="0"/>
            <c:bubble3D val="1"/>
          </c:dPt>
          <c:xVal>
            <c:numRef>
              <c:f>'Tarjeta debito año 2016'!$C$520</c:f>
              <c:numCache>
                <c:formatCode>#,##0</c:formatCode>
                <c:ptCount val="1"/>
                <c:pt idx="0">
                  <c:v>391242.16666666669</c:v>
                </c:pt>
              </c:numCache>
            </c:numRef>
          </c:xVal>
          <c:yVal>
            <c:numRef>
              <c:f>'Tarjeta debito año 2016'!$D$520</c:f>
              <c:numCache>
                <c:formatCode>#,##0</c:formatCode>
                <c:ptCount val="1"/>
                <c:pt idx="0">
                  <c:v>5809869</c:v>
                </c:pt>
              </c:numCache>
            </c:numRef>
          </c:yVal>
          <c:bubbleSize>
            <c:numRef>
              <c:f>'Tarjeta debito año 2016'!$E$520</c:f>
              <c:numCache>
                <c:formatCode>_("$"\ * #,##0_);_("$"\ * \(#,##0\);_("$"\ * "-"??_);_(@_)</c:formatCode>
                <c:ptCount val="1"/>
                <c:pt idx="0">
                  <c:v>202437696.01999998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3-A3E3-4A85-9A54-7F52CB675B25}"/>
            </c:ext>
          </c:extLst>
        </c:ser>
        <c:ser>
          <c:idx val="2"/>
          <c:order val="2"/>
          <c:tx>
            <c:strRef>
              <c:f>'Tarjeta debito año 2016'!$B$521</c:f>
              <c:strCache>
                <c:ptCount val="1"/>
                <c:pt idx="0">
                  <c:v>Banco Pacífico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'Tarjeta debito año 2016'!$C$521</c:f>
              <c:numCache>
                <c:formatCode>#,##0</c:formatCode>
                <c:ptCount val="1"/>
                <c:pt idx="0">
                  <c:v>770520.33333333337</c:v>
                </c:pt>
              </c:numCache>
            </c:numRef>
          </c:xVal>
          <c:yVal>
            <c:numRef>
              <c:f>'Tarjeta debito año 2016'!$D$521</c:f>
              <c:numCache>
                <c:formatCode>#,##0</c:formatCode>
                <c:ptCount val="1"/>
                <c:pt idx="0">
                  <c:v>4943049</c:v>
                </c:pt>
              </c:numCache>
            </c:numRef>
          </c:yVal>
          <c:bubbleSize>
            <c:numRef>
              <c:f>'Tarjeta debito año 2016'!$E$521</c:f>
              <c:numCache>
                <c:formatCode>_("$"\ * #,##0_);_("$"\ * \(#,##0\);_("$"\ * "-"??_);_(@_)</c:formatCode>
                <c:ptCount val="1"/>
                <c:pt idx="0">
                  <c:v>197147040.67000002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5-A3E3-4A85-9A54-7F52CB675B25}"/>
            </c:ext>
          </c:extLst>
        </c:ser>
        <c:ser>
          <c:idx val="3"/>
          <c:order val="3"/>
          <c:tx>
            <c:strRef>
              <c:f>'Tarjeta debito año 2016'!$B$522</c:f>
              <c:strCache>
                <c:ptCount val="1"/>
                <c:pt idx="0">
                  <c:v>Banco Guayaquil</c:v>
                </c:pt>
              </c:strCache>
            </c:strRef>
          </c:tx>
          <c:spPr>
            <a:blipFill>
              <a:blip xmlns:r="http://schemas.openxmlformats.org/officeDocument/2006/relationships" r:embed="rId4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'Tarjeta debito año 2016'!$C$522</c:f>
              <c:numCache>
                <c:formatCode>#,##0</c:formatCode>
                <c:ptCount val="1"/>
                <c:pt idx="0">
                  <c:v>630822.16666666663</c:v>
                </c:pt>
              </c:numCache>
            </c:numRef>
          </c:xVal>
          <c:yVal>
            <c:numRef>
              <c:f>'Tarjeta debito año 2016'!$D$522</c:f>
              <c:numCache>
                <c:formatCode>#,##0</c:formatCode>
                <c:ptCount val="1"/>
                <c:pt idx="0">
                  <c:v>3829995</c:v>
                </c:pt>
              </c:numCache>
            </c:numRef>
          </c:yVal>
          <c:bubbleSize>
            <c:numRef>
              <c:f>'Tarjeta debito año 2016'!$E$522</c:f>
              <c:numCache>
                <c:formatCode>_("$"\ * #,##0_);_("$"\ * \(#,##0\);_("$"\ * "-"??_);_(@_)</c:formatCode>
                <c:ptCount val="1"/>
                <c:pt idx="0">
                  <c:v>140104900.59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7-A3E3-4A85-9A54-7F52CB675B25}"/>
            </c:ext>
          </c:extLst>
        </c:ser>
        <c:ser>
          <c:idx val="4"/>
          <c:order val="4"/>
          <c:tx>
            <c:strRef>
              <c:f>'Tarjeta debito año 2016'!$B$524</c:f>
              <c:strCache>
                <c:ptCount val="1"/>
                <c:pt idx="0">
                  <c:v>Banco Internacional</c:v>
                </c:pt>
              </c:strCache>
            </c:strRef>
          </c:tx>
          <c:spPr>
            <a:blipFill>
              <a:blip xmlns:r="http://schemas.openxmlformats.org/officeDocument/2006/relationships" r:embed="rId5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'Tarjeta debito año 2016'!$C$524</c:f>
              <c:numCache>
                <c:formatCode>#,##0</c:formatCode>
                <c:ptCount val="1"/>
                <c:pt idx="0">
                  <c:v>299302.41666666669</c:v>
                </c:pt>
              </c:numCache>
            </c:numRef>
          </c:xVal>
          <c:yVal>
            <c:numRef>
              <c:f>'Tarjeta debito año 2016'!$D$524</c:f>
              <c:numCache>
                <c:formatCode>#,##0</c:formatCode>
                <c:ptCount val="1"/>
                <c:pt idx="0">
                  <c:v>1917399</c:v>
                </c:pt>
              </c:numCache>
            </c:numRef>
          </c:yVal>
          <c:bubbleSize>
            <c:numRef>
              <c:f>'Tarjeta debito año 2016'!$E$524</c:f>
              <c:numCache>
                <c:formatCode>_("$"\ * #,##0_);_("$"\ * \(#,##0\);_("$"\ * "-"??_);_(@_)</c:formatCode>
                <c:ptCount val="1"/>
                <c:pt idx="0">
                  <c:v>73391876.210000008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9-A3E3-4A85-9A54-7F52CB675B25}"/>
            </c:ext>
          </c:extLst>
        </c:ser>
        <c:ser>
          <c:idx val="5"/>
          <c:order val="5"/>
          <c:tx>
            <c:strRef>
              <c:f>'Tarjeta debito año 2016'!$B$523</c:f>
              <c:strCache>
                <c:ptCount val="1"/>
                <c:pt idx="0">
                  <c:v>Banco Bolivariano</c:v>
                </c:pt>
              </c:strCache>
            </c:strRef>
          </c:tx>
          <c:spPr>
            <a:blipFill>
              <a:blip xmlns:r="http://schemas.openxmlformats.org/officeDocument/2006/relationships" r:embed="rId6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'Tarjeta debito año 2016'!$C$523</c:f>
              <c:numCache>
                <c:formatCode>#,##0</c:formatCode>
                <c:ptCount val="1"/>
                <c:pt idx="0">
                  <c:v>374387.66666666669</c:v>
                </c:pt>
              </c:numCache>
            </c:numRef>
          </c:xVal>
          <c:yVal>
            <c:numRef>
              <c:f>'Tarjeta debito año 2016'!$D$523</c:f>
              <c:numCache>
                <c:formatCode>#,##0</c:formatCode>
                <c:ptCount val="1"/>
                <c:pt idx="0">
                  <c:v>3608334</c:v>
                </c:pt>
              </c:numCache>
            </c:numRef>
          </c:yVal>
          <c:bubbleSize>
            <c:numRef>
              <c:f>'Tarjeta debito año 2016'!$E$523</c:f>
              <c:numCache>
                <c:formatCode>_("$"\ * #,##0_);_("$"\ * \(#,##0\);_("$"\ * "-"??_);_(@_)</c:formatCode>
                <c:ptCount val="1"/>
                <c:pt idx="0">
                  <c:v>103776270.45999999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B-A3E3-4A85-9A54-7F52CB675B25}"/>
            </c:ext>
          </c:extLst>
        </c:ser>
        <c:ser>
          <c:idx val="7"/>
          <c:order val="6"/>
          <c:tx>
            <c:strRef>
              <c:f>'Tarjeta debito año 2016'!$B$525</c:f>
              <c:strCache>
                <c:ptCount val="1"/>
                <c:pt idx="0">
                  <c:v>Banco General Rumiñahui</c:v>
                </c:pt>
              </c:strCache>
            </c:strRef>
          </c:tx>
          <c:spPr>
            <a:blipFill>
              <a:blip xmlns:r="http://schemas.openxmlformats.org/officeDocument/2006/relationships" r:embed="rId7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'Tarjeta debito año 2016'!$C$525</c:f>
              <c:numCache>
                <c:formatCode>#,##0</c:formatCode>
                <c:ptCount val="1"/>
                <c:pt idx="0">
                  <c:v>155862.83333333334</c:v>
                </c:pt>
              </c:numCache>
            </c:numRef>
          </c:xVal>
          <c:yVal>
            <c:numRef>
              <c:f>'Tarjeta debito año 2016'!$D$525</c:f>
              <c:numCache>
                <c:formatCode>#,##0</c:formatCode>
                <c:ptCount val="1"/>
                <c:pt idx="0">
                  <c:v>953353</c:v>
                </c:pt>
              </c:numCache>
            </c:numRef>
          </c:yVal>
          <c:bubbleSize>
            <c:numRef>
              <c:f>'Tarjeta debito año 2016'!$E$525</c:f>
              <c:numCache>
                <c:formatCode>_("$"\ * #,##0_);_("$"\ * \(#,##0\);_("$"\ * "-"??_);_(@_)</c:formatCode>
                <c:ptCount val="1"/>
                <c:pt idx="0">
                  <c:v>43454831.480000004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D-A3E3-4A85-9A54-7F52CB675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95078272"/>
        <c:axId val="94838784"/>
      </c:bubbleChart>
      <c:valAx>
        <c:axId val="9507827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low"/>
        <c:crossAx val="94838784"/>
        <c:crosses val="autoZero"/>
        <c:crossBetween val="midCat"/>
      </c:valAx>
      <c:valAx>
        <c:axId val="94838784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 baseline="0"/>
                  <a:t>Transacciones de consumo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5078272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Evolución</a:t>
            </a:r>
            <a:r>
              <a:rPr lang="es-EC" baseline="0"/>
              <a:t> de facturación de tarjeta de débito</a:t>
            </a:r>
          </a:p>
          <a:p>
            <a:pPr>
              <a:defRPr/>
            </a:pPr>
            <a:r>
              <a:rPr lang="es-EC" baseline="0"/>
              <a:t>Año 2016</a:t>
            </a:r>
            <a:endParaRPr lang="es-EC"/>
          </a:p>
        </c:rich>
      </c:tx>
      <c:layout>
        <c:manualLayout>
          <c:xMode val="edge"/>
          <c:yMode val="edge"/>
          <c:x val="0.14406304049307364"/>
          <c:y val="6.8356562902839486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6655736111111111"/>
          <c:y val="0.20542008337347711"/>
          <c:w val="0.56332041666666666"/>
          <c:h val="0.51482422405881889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2016'!$B$20</c:f>
              <c:strCache>
                <c:ptCount val="1"/>
                <c:pt idx="0">
                  <c:v>Facturación total con tarjeta de débito</c:v>
                </c:pt>
              </c:strCache>
            </c:strRef>
          </c:tx>
          <c:cat>
            <c:strRef>
              <c:f>'Tarjeta debito año 2016'!$C$13:$N$13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2016'!$C$20:$N$20</c:f>
              <c:numCache>
                <c:formatCode>_("$"\ * #,##0_);_("$"\ * \(#,##0\);_("$"\ * "-"??_);_(@_)</c:formatCode>
                <c:ptCount val="12"/>
                <c:pt idx="0">
                  <c:v>88081527.00000003</c:v>
                </c:pt>
                <c:pt idx="1">
                  <c:v>80859760.299999997</c:v>
                </c:pt>
                <c:pt idx="2">
                  <c:v>86912040.300000012</c:v>
                </c:pt>
                <c:pt idx="3">
                  <c:v>98693205.599999994</c:v>
                </c:pt>
                <c:pt idx="4">
                  <c:v>96189913.300000027</c:v>
                </c:pt>
                <c:pt idx="5">
                  <c:v>83231033.400000006</c:v>
                </c:pt>
                <c:pt idx="6">
                  <c:v>90470815.200000003</c:v>
                </c:pt>
                <c:pt idx="7">
                  <c:v>95247349.700000003</c:v>
                </c:pt>
                <c:pt idx="8">
                  <c:v>93056975.200000003</c:v>
                </c:pt>
                <c:pt idx="9">
                  <c:v>95507389.099999994</c:v>
                </c:pt>
                <c:pt idx="10">
                  <c:v>96752074.919999957</c:v>
                </c:pt>
                <c:pt idx="11">
                  <c:v>156180662.25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'Tarjeta debito año 2016'!$B$21</c:f>
              <c:strCache>
                <c:ptCount val="1"/>
                <c:pt idx="0">
                  <c:v>Facturación con tarjeta de débito sin chip</c:v>
                </c:pt>
              </c:strCache>
            </c:strRef>
          </c:tx>
          <c:cat>
            <c:strRef>
              <c:f>'Tarjeta debito año 2016'!$C$13:$N$13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2016'!$C$21:$N$21</c:f>
              <c:numCache>
                <c:formatCode>_("$"\ * #,##0_);_("$"\ * \(#,##0\);_("$"\ * "-"??_);_(@_)</c:formatCode>
                <c:ptCount val="12"/>
                <c:pt idx="0">
                  <c:v>968807.3</c:v>
                </c:pt>
                <c:pt idx="1">
                  <c:v>429461.59999999992</c:v>
                </c:pt>
                <c:pt idx="2">
                  <c:v>269763.19999999995</c:v>
                </c:pt>
                <c:pt idx="3">
                  <c:v>338934.7</c:v>
                </c:pt>
                <c:pt idx="4">
                  <c:v>301356.89999999991</c:v>
                </c:pt>
                <c:pt idx="5">
                  <c:v>264152.8</c:v>
                </c:pt>
                <c:pt idx="6">
                  <c:v>283831.90000000002</c:v>
                </c:pt>
                <c:pt idx="7">
                  <c:v>286377.09999999998</c:v>
                </c:pt>
                <c:pt idx="8">
                  <c:v>273463.39999999997</c:v>
                </c:pt>
                <c:pt idx="9">
                  <c:v>35989.899999999994</c:v>
                </c:pt>
                <c:pt idx="10">
                  <c:v>259351.81</c:v>
                </c:pt>
                <c:pt idx="11">
                  <c:v>11653.710000000003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'Tarjeta debito año 2016'!$B$22</c:f>
              <c:strCache>
                <c:ptCount val="1"/>
                <c:pt idx="0">
                  <c:v>Facturación con tarjeta de débito con chip</c:v>
                </c:pt>
              </c:strCache>
            </c:strRef>
          </c:tx>
          <c:cat>
            <c:strRef>
              <c:f>'Tarjeta debito año 2016'!$C$13:$N$13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2016'!$C$22:$N$22</c:f>
              <c:numCache>
                <c:formatCode>_("$"\ * #,##0_);_("$"\ * \(#,##0\);_("$"\ * "-"??_);_(@_)</c:formatCode>
                <c:ptCount val="12"/>
                <c:pt idx="0">
                  <c:v>87112719.700000003</c:v>
                </c:pt>
                <c:pt idx="1">
                  <c:v>80430298.700000018</c:v>
                </c:pt>
                <c:pt idx="2">
                  <c:v>86642277.100000009</c:v>
                </c:pt>
                <c:pt idx="3">
                  <c:v>98354270.899999991</c:v>
                </c:pt>
                <c:pt idx="4">
                  <c:v>95888556.399999991</c:v>
                </c:pt>
                <c:pt idx="5">
                  <c:v>82966880.599999994</c:v>
                </c:pt>
                <c:pt idx="6">
                  <c:v>90186983.299999997</c:v>
                </c:pt>
                <c:pt idx="7">
                  <c:v>94960972.599999979</c:v>
                </c:pt>
                <c:pt idx="8">
                  <c:v>92783511.800000012</c:v>
                </c:pt>
                <c:pt idx="9">
                  <c:v>95471399.200000003</c:v>
                </c:pt>
                <c:pt idx="10">
                  <c:v>96492723.110000014</c:v>
                </c:pt>
                <c:pt idx="11">
                  <c:v>156169008.53999999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281280"/>
        <c:axId val="111282816"/>
      </c:lineChart>
      <c:catAx>
        <c:axId val="11128128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11282816"/>
        <c:crosses val="autoZero"/>
        <c:auto val="1"/>
        <c:lblAlgn val="ctr"/>
        <c:lblOffset val="100"/>
        <c:noMultiLvlLbl val="0"/>
      </c:catAx>
      <c:valAx>
        <c:axId val="1112828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 baseline="0"/>
                  <a:t>Facturación (USD)</a:t>
                </a:r>
                <a:endParaRPr lang="es-EC"/>
              </a:p>
            </c:rich>
          </c:tx>
          <c:layout/>
          <c:overlay val="0"/>
        </c:title>
        <c:numFmt formatCode="_(&quot;$&quot;\ * #,##0_);_(&quot;$&quot;\ * \(#,##0\);_(&quot;$&quot;\ * &quot;-&quot;??_);_(@_)" sourceLinked="1"/>
        <c:majorTickMark val="out"/>
        <c:minorTickMark val="none"/>
        <c:tickLblPos val="nextTo"/>
        <c:crossAx val="11128128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6531403119226471"/>
          <c:y val="0.27741596045007683"/>
          <c:w val="0.22502153886895476"/>
          <c:h val="0.4349143255440940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Participación de tarjeta de débito (con chip) por emisor</a:t>
            </a:r>
          </a:p>
          <a:p>
            <a:pPr>
              <a:defRPr sz="1400"/>
            </a:pPr>
            <a:r>
              <a:rPr lang="es-EC" sz="1400"/>
              <a:t>Año 2016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-3.0867850832946692E-3"/>
                  <c:y val="-2.353345264251258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6.2324198705563272E-2"/>
                  <c:y val="-3.40568792218754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245992276104735E-2"/>
                  <c:y val="-3.70456307547778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5679771852124972E-3"/>
                  <c:y val="4.525593647330366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3336051580276312E-2"/>
                  <c:y val="0.137392022072923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8.1178185452055338E-2"/>
                  <c:y val="7.74385065079515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5.4754103495882958E-2"/>
                  <c:y val="1.27727717356525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2016'!$B$102:$B$120</c:f>
              <c:strCache>
                <c:ptCount val="19"/>
                <c:pt idx="0">
                  <c:v>Banco Pichincha</c:v>
                </c:pt>
                <c:pt idx="1">
                  <c:v>Banco Guayaquil</c:v>
                </c:pt>
                <c:pt idx="2">
                  <c:v>Banco Pacífico</c:v>
                </c:pt>
                <c:pt idx="3">
                  <c:v>Produbanco Grupo Promerica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del Austro</c:v>
                </c:pt>
                <c:pt idx="8">
                  <c:v>Banco de Machala</c:v>
                </c:pt>
                <c:pt idx="9">
                  <c:v>Banco de Loja</c:v>
                </c:pt>
                <c:pt idx="10">
                  <c:v>Banco Procredit</c:v>
                </c:pt>
                <c:pt idx="11">
                  <c:v>Banco Solidario</c:v>
                </c:pt>
                <c:pt idx="12">
                  <c:v>BancoDesarrollo</c:v>
                </c:pt>
                <c:pt idx="13">
                  <c:v>Mutualista Azuay</c:v>
                </c:pt>
                <c:pt idx="14">
                  <c:v>Mutualista Pichincha</c:v>
                </c:pt>
                <c:pt idx="15">
                  <c:v>Banco Comercial de Manabí</c:v>
                </c:pt>
                <c:pt idx="16">
                  <c:v>Banco Delbank</c:v>
                </c:pt>
                <c:pt idx="17">
                  <c:v>Banco Amazonas</c:v>
                </c:pt>
                <c:pt idx="18">
                  <c:v>Banco Capital</c:v>
                </c:pt>
              </c:strCache>
            </c:strRef>
          </c:cat>
          <c:val>
            <c:numRef>
              <c:f>'Tarjeta debito año 2016'!$O$102:$O$120</c:f>
              <c:numCache>
                <c:formatCode>#,##0</c:formatCode>
                <c:ptCount val="19"/>
                <c:pt idx="0">
                  <c:v>2046677.4166666667</c:v>
                </c:pt>
                <c:pt idx="1">
                  <c:v>630822.16666666663</c:v>
                </c:pt>
                <c:pt idx="2">
                  <c:v>580120.66666666663</c:v>
                </c:pt>
                <c:pt idx="3">
                  <c:v>384351.5</c:v>
                </c:pt>
                <c:pt idx="4">
                  <c:v>374387.66666666669</c:v>
                </c:pt>
                <c:pt idx="5">
                  <c:v>281610.33333333331</c:v>
                </c:pt>
                <c:pt idx="6">
                  <c:v>155862.83333333334</c:v>
                </c:pt>
                <c:pt idx="7">
                  <c:v>72174.416666666672</c:v>
                </c:pt>
                <c:pt idx="8">
                  <c:v>46725.5</c:v>
                </c:pt>
                <c:pt idx="9">
                  <c:v>44507.083333333336</c:v>
                </c:pt>
                <c:pt idx="10">
                  <c:v>32672.583333333332</c:v>
                </c:pt>
                <c:pt idx="11">
                  <c:v>3259.1666666666665</c:v>
                </c:pt>
                <c:pt idx="12">
                  <c:v>2051.25</c:v>
                </c:pt>
                <c:pt idx="13">
                  <c:v>981.75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Participación de tarjeta de débito por emisor</a:t>
            </a:r>
          </a:p>
          <a:p>
            <a:pPr>
              <a:defRPr sz="1400"/>
            </a:pPr>
            <a:r>
              <a:rPr lang="en-US" sz="1400"/>
              <a:t>Año 2016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'Tarjeta debito año 2016'!$O$49</c:f>
              <c:strCache>
                <c:ptCount val="1"/>
                <c:pt idx="0">
                  <c:v>Promedio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3.3588793675764395E-2"/>
                  <c:y val="5.916692446748677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7374101972372535E-2"/>
                  <c:y val="-5.512777830380295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253588601320183E-2"/>
                  <c:y val="-1.78022192832686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6722349275105393E-2"/>
                  <c:y val="-2.603170142868923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1.6339761822200018E-2"/>
                  <c:y val="2.508245626512716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2.9330651965848047E-2"/>
                  <c:y val="3.817553814194040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2016'!$B$50:$B$68</c:f>
              <c:strCache>
                <c:ptCount val="19"/>
                <c:pt idx="0">
                  <c:v>Banco Pichincha</c:v>
                </c:pt>
                <c:pt idx="1">
                  <c:v>Banco Pacífico</c:v>
                </c:pt>
                <c:pt idx="2">
                  <c:v>Banco Guayaquil</c:v>
                </c:pt>
                <c:pt idx="3">
                  <c:v>Produbanco Grupo Promerica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del Austro</c:v>
                </c:pt>
                <c:pt idx="7">
                  <c:v>Banco General Rumiñahui</c:v>
                </c:pt>
                <c:pt idx="8">
                  <c:v>Mutualista Pichincha</c:v>
                </c:pt>
                <c:pt idx="9">
                  <c:v>Banco de Machala</c:v>
                </c:pt>
                <c:pt idx="10">
                  <c:v>Banco de Loja</c:v>
                </c:pt>
                <c:pt idx="11">
                  <c:v>Banco Procredit</c:v>
                </c:pt>
                <c:pt idx="12">
                  <c:v>Banco Solidario</c:v>
                </c:pt>
                <c:pt idx="13">
                  <c:v>Banco Comercial de Manabí</c:v>
                </c:pt>
                <c:pt idx="14">
                  <c:v>Mutualista Azuay</c:v>
                </c:pt>
                <c:pt idx="15">
                  <c:v>Banco Delbank</c:v>
                </c:pt>
                <c:pt idx="16">
                  <c:v>BancoDesarrollo</c:v>
                </c:pt>
                <c:pt idx="17">
                  <c:v>Banco Amazonas</c:v>
                </c:pt>
                <c:pt idx="18">
                  <c:v>Banco Capital</c:v>
                </c:pt>
              </c:strCache>
            </c:strRef>
          </c:cat>
          <c:val>
            <c:numRef>
              <c:f>'Tarjeta debito año 2016'!$O$50:$O$68</c:f>
              <c:numCache>
                <c:formatCode>#,##0</c:formatCode>
                <c:ptCount val="19"/>
                <c:pt idx="0">
                  <c:v>2046714.75</c:v>
                </c:pt>
                <c:pt idx="1">
                  <c:v>770520.33333333337</c:v>
                </c:pt>
                <c:pt idx="2">
                  <c:v>630822.16666666663</c:v>
                </c:pt>
                <c:pt idx="3">
                  <c:v>391242.16666666669</c:v>
                </c:pt>
                <c:pt idx="4">
                  <c:v>374387.66666666669</c:v>
                </c:pt>
                <c:pt idx="5">
                  <c:v>299302.41666666669</c:v>
                </c:pt>
                <c:pt idx="6">
                  <c:v>193262.66666666666</c:v>
                </c:pt>
                <c:pt idx="7">
                  <c:v>155862.83333333334</c:v>
                </c:pt>
                <c:pt idx="8">
                  <c:v>70195</c:v>
                </c:pt>
                <c:pt idx="9">
                  <c:v>69216</c:v>
                </c:pt>
                <c:pt idx="10">
                  <c:v>51243.5</c:v>
                </c:pt>
                <c:pt idx="11">
                  <c:v>33379.333333333336</c:v>
                </c:pt>
                <c:pt idx="12">
                  <c:v>29676.083333333332</c:v>
                </c:pt>
                <c:pt idx="13">
                  <c:v>17343.833333333332</c:v>
                </c:pt>
                <c:pt idx="14">
                  <c:v>12490.166666666666</c:v>
                </c:pt>
                <c:pt idx="15">
                  <c:v>6745.916666666667</c:v>
                </c:pt>
                <c:pt idx="16">
                  <c:v>7714.416666666667</c:v>
                </c:pt>
                <c:pt idx="17">
                  <c:v>6080.833333333333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2800"/>
            </a:pPr>
            <a:r>
              <a:rPr lang="es-EC" sz="1400"/>
              <a:t>Participación de tarjeta de débito (sin chip) por emisor</a:t>
            </a:r>
          </a:p>
          <a:p>
            <a:pPr>
              <a:defRPr sz="2800"/>
            </a:pPr>
            <a:r>
              <a:rPr lang="es-EC" sz="1400"/>
              <a:t>Año 2016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'Tarjeta debito año 2016'!$O$152</c:f>
              <c:strCache>
                <c:ptCount val="1"/>
                <c:pt idx="0">
                  <c:v>Promedio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4.3151128167802554E-2"/>
                  <c:y val="8.814411829108972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5263614107060145E-2"/>
                  <c:y val="-1.40707052722264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0920730496923178E-2"/>
                  <c:y val="1.478159759663542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5400383775557468E-2"/>
                  <c:y val="1.532031728521844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1.1909614239396546E-3"/>
                  <c:y val="4.107938965127096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3.9044531198306094E-2"/>
                  <c:y val="2.32097855003214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3.6063389135181631E-2"/>
                  <c:y val="2.52553966652924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4.9522464103751739E-2"/>
                  <c:y val="2.708203732250002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5.5939059088202209E-2"/>
                  <c:y val="-1.79897549663425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2016'!$B$153:$B$171</c:f>
              <c:strCache>
                <c:ptCount val="19"/>
                <c:pt idx="0">
                  <c:v>Banco Pacífico</c:v>
                </c:pt>
                <c:pt idx="1">
                  <c:v>Banco del Austro</c:v>
                </c:pt>
                <c:pt idx="2">
                  <c:v>Mutualista Pichincha</c:v>
                </c:pt>
                <c:pt idx="3">
                  <c:v>Banco Solidario</c:v>
                </c:pt>
                <c:pt idx="4">
                  <c:v>Banco de Machala</c:v>
                </c:pt>
                <c:pt idx="5">
                  <c:v>Banco Internacional</c:v>
                </c:pt>
                <c:pt idx="6">
                  <c:v>Banco Comercial de Manabí</c:v>
                </c:pt>
                <c:pt idx="7">
                  <c:v>Mutualista Azuay</c:v>
                </c:pt>
                <c:pt idx="8">
                  <c:v>Produbanco Grupo Promerica</c:v>
                </c:pt>
                <c:pt idx="9">
                  <c:v>Banco Delbank</c:v>
                </c:pt>
                <c:pt idx="10">
                  <c:v>Banco de Loja</c:v>
                </c:pt>
                <c:pt idx="11">
                  <c:v>Banco Amazonas</c:v>
                </c:pt>
                <c:pt idx="12">
                  <c:v>BancoDesarrollo</c:v>
                </c:pt>
                <c:pt idx="13">
                  <c:v>Banco Procredit</c:v>
                </c:pt>
                <c:pt idx="14">
                  <c:v>Banco Pichincha</c:v>
                </c:pt>
                <c:pt idx="15">
                  <c:v>Banco Guayaquil</c:v>
                </c:pt>
                <c:pt idx="16">
                  <c:v>Banco Bolivariano</c:v>
                </c:pt>
                <c:pt idx="17">
                  <c:v>Banco General Rumiñahui</c:v>
                </c:pt>
                <c:pt idx="18">
                  <c:v>Banco Capital</c:v>
                </c:pt>
              </c:strCache>
            </c:strRef>
          </c:cat>
          <c:val>
            <c:numRef>
              <c:f>'Tarjeta debito año 2016'!$O$153:$O$171</c:f>
              <c:numCache>
                <c:formatCode>#,##0</c:formatCode>
                <c:ptCount val="19"/>
                <c:pt idx="0">
                  <c:v>190399.66666666666</c:v>
                </c:pt>
                <c:pt idx="1">
                  <c:v>121088.25</c:v>
                </c:pt>
                <c:pt idx="2">
                  <c:v>70195</c:v>
                </c:pt>
                <c:pt idx="3">
                  <c:v>26416.916666666668</c:v>
                </c:pt>
                <c:pt idx="4">
                  <c:v>22490.5</c:v>
                </c:pt>
                <c:pt idx="5">
                  <c:v>17692.083333333332</c:v>
                </c:pt>
                <c:pt idx="6">
                  <c:v>17343.833333333332</c:v>
                </c:pt>
                <c:pt idx="7">
                  <c:v>11508.416666666666</c:v>
                </c:pt>
                <c:pt idx="8">
                  <c:v>6890.666666666667</c:v>
                </c:pt>
                <c:pt idx="9">
                  <c:v>6745.916666666667</c:v>
                </c:pt>
                <c:pt idx="10">
                  <c:v>6736.416666666667</c:v>
                </c:pt>
                <c:pt idx="11">
                  <c:v>6080.833333333333</c:v>
                </c:pt>
                <c:pt idx="12">
                  <c:v>5663.166666666667</c:v>
                </c:pt>
                <c:pt idx="13">
                  <c:v>706.75</c:v>
                </c:pt>
                <c:pt idx="14">
                  <c:v>37.333333333333336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Participación de transacciones de consumos con tarjeta débito por emisor</a:t>
            </a:r>
          </a:p>
          <a:p>
            <a:pPr>
              <a:defRPr sz="1400"/>
            </a:pPr>
            <a:r>
              <a:rPr lang="en-US" sz="1400"/>
              <a:t>Año 2016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'Tarjeta debito año 2016'!$O$204</c:f>
              <c:strCache>
                <c:ptCount val="1"/>
                <c:pt idx="0">
                  <c:v>Total de  transacciones de consumos  al año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3.7945229779988869E-2"/>
                  <c:y val="7.32446994751475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28322432649747E-2"/>
                  <c:y val="-3.17660991742413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7001518516328472E-3"/>
                  <c:y val="-1.977925168653063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4.6100320833056471E-3"/>
                  <c:y val="7.3015683174906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9.360257178510098E-2"/>
                  <c:y val="0.1211147395497500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0.13001145440458128"/>
                  <c:y val="8.90977407769480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6132353846613393"/>
                  <c:y val="1.70046227926035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2016'!$B$205:$B$223</c:f>
              <c:strCache>
                <c:ptCount val="19"/>
                <c:pt idx="0">
                  <c:v>Banco Pichincha</c:v>
                </c:pt>
                <c:pt idx="1">
                  <c:v>Produbanco Grupo Promerica</c:v>
                </c:pt>
                <c:pt idx="2">
                  <c:v>Banco Pacífico</c:v>
                </c:pt>
                <c:pt idx="3">
                  <c:v>Banco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Procredit</c:v>
                </c:pt>
                <c:pt idx="8">
                  <c:v>Banco de Machala</c:v>
                </c:pt>
                <c:pt idx="9">
                  <c:v>Banco del Austro</c:v>
                </c:pt>
                <c:pt idx="10">
                  <c:v>Banco de Loja</c:v>
                </c:pt>
                <c:pt idx="11">
                  <c:v>Banco Solidario</c:v>
                </c:pt>
                <c:pt idx="12">
                  <c:v>Mutualista Azuay</c:v>
                </c:pt>
                <c:pt idx="13">
                  <c:v>Mutualista Pichincha</c:v>
                </c:pt>
                <c:pt idx="14">
                  <c:v>Banco Comercial de Manabí</c:v>
                </c:pt>
                <c:pt idx="15">
                  <c:v>Banco Amazonas</c:v>
                </c:pt>
                <c:pt idx="16">
                  <c:v>Banco Delbank</c:v>
                </c:pt>
                <c:pt idx="17">
                  <c:v>Banco Capital</c:v>
                </c:pt>
                <c:pt idx="18">
                  <c:v>BancoDesarrollo</c:v>
                </c:pt>
              </c:strCache>
            </c:strRef>
          </c:cat>
          <c:val>
            <c:numRef>
              <c:f>'Tarjeta debito año 2016'!$O$205:$O$223</c:f>
              <c:numCache>
                <c:formatCode>#,##0</c:formatCode>
                <c:ptCount val="19"/>
                <c:pt idx="0">
                  <c:v>8586827</c:v>
                </c:pt>
                <c:pt idx="1">
                  <c:v>5809869</c:v>
                </c:pt>
                <c:pt idx="2">
                  <c:v>4943049</c:v>
                </c:pt>
                <c:pt idx="3">
                  <c:v>3829995</c:v>
                </c:pt>
                <c:pt idx="4">
                  <c:v>3608334</c:v>
                </c:pt>
                <c:pt idx="5">
                  <c:v>1917399</c:v>
                </c:pt>
                <c:pt idx="6">
                  <c:v>953353</c:v>
                </c:pt>
                <c:pt idx="7">
                  <c:v>181457</c:v>
                </c:pt>
                <c:pt idx="8">
                  <c:v>175734</c:v>
                </c:pt>
                <c:pt idx="9">
                  <c:v>125906</c:v>
                </c:pt>
                <c:pt idx="10">
                  <c:v>129200</c:v>
                </c:pt>
                <c:pt idx="11">
                  <c:v>66847</c:v>
                </c:pt>
                <c:pt idx="12">
                  <c:v>6029</c:v>
                </c:pt>
                <c:pt idx="13">
                  <c:v>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Facturación total con tarjeta de débito por emisor</a:t>
            </a:r>
          </a:p>
          <a:p>
            <a:pPr>
              <a:defRPr sz="1400"/>
            </a:pPr>
            <a:r>
              <a:rPr lang="es-EC" sz="1400" baseline="0"/>
              <a:t>Año 2016</a:t>
            </a:r>
            <a:endParaRPr lang="es-EC" sz="1400"/>
          </a:p>
        </c:rich>
      </c:tx>
      <c:layout>
        <c:manualLayout>
          <c:xMode val="edge"/>
          <c:yMode val="edge"/>
          <c:x val="0.15184061251076686"/>
          <c:y val="1.628195763330898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667934782608695"/>
          <c:y val="0.1549576923076923"/>
          <c:w val="0.59105132850241549"/>
          <c:h val="0.56537927350427353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2016'!$B$362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'Tarjeta debito año 2016'!$C$361:$N$361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2016'!$C$362:$N$362</c:f>
              <c:numCache>
                <c:formatCode>_("$"\ * #,##0_);_("$"\ * \(#,##0\);_("$"\ * "-"??_);_(@_)</c:formatCode>
                <c:ptCount val="12"/>
                <c:pt idx="0">
                  <c:v>28914799.100000001</c:v>
                </c:pt>
                <c:pt idx="1">
                  <c:v>26801564.799999997</c:v>
                </c:pt>
                <c:pt idx="2">
                  <c:v>27481247.100000001</c:v>
                </c:pt>
                <c:pt idx="3">
                  <c:v>31173379.900000002</c:v>
                </c:pt>
                <c:pt idx="4">
                  <c:v>31413485</c:v>
                </c:pt>
                <c:pt idx="5">
                  <c:v>27606111</c:v>
                </c:pt>
                <c:pt idx="6">
                  <c:v>29467207.199999999</c:v>
                </c:pt>
                <c:pt idx="7">
                  <c:v>30642235.800000001</c:v>
                </c:pt>
                <c:pt idx="8">
                  <c:v>28968601.300000001</c:v>
                </c:pt>
                <c:pt idx="9">
                  <c:v>30277021</c:v>
                </c:pt>
                <c:pt idx="10">
                  <c:v>29856576.960000001</c:v>
                </c:pt>
                <c:pt idx="11">
                  <c:v>47763489.920000002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'Tarjeta debito año 2016'!$B$363</c:f>
              <c:strCache>
                <c:ptCount val="1"/>
                <c:pt idx="0">
                  <c:v>Produbanco Grupo Promerica</c:v>
                </c:pt>
              </c:strCache>
            </c:strRef>
          </c:tx>
          <c:cat>
            <c:strRef>
              <c:f>'Tarjeta debito año 2016'!$C$361:$N$361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2016'!$C$363:$N$363</c:f>
              <c:numCache>
                <c:formatCode>_("$"\ * #,##0_);_("$"\ * \(#,##0\);_("$"\ * "-"??_);_(@_)</c:formatCode>
                <c:ptCount val="12"/>
                <c:pt idx="0">
                  <c:v>14793696.800000001</c:v>
                </c:pt>
                <c:pt idx="1">
                  <c:v>13090737.9</c:v>
                </c:pt>
                <c:pt idx="2">
                  <c:v>14411075</c:v>
                </c:pt>
                <c:pt idx="3">
                  <c:v>18766992.800000001</c:v>
                </c:pt>
                <c:pt idx="4">
                  <c:v>17153275.5</c:v>
                </c:pt>
                <c:pt idx="5">
                  <c:v>14895631.399999999</c:v>
                </c:pt>
                <c:pt idx="6">
                  <c:v>16459401.800000001</c:v>
                </c:pt>
                <c:pt idx="7">
                  <c:v>17143976.300000001</c:v>
                </c:pt>
                <c:pt idx="8">
                  <c:v>15879955.200000001</c:v>
                </c:pt>
                <c:pt idx="9">
                  <c:v>16029287</c:v>
                </c:pt>
                <c:pt idx="10">
                  <c:v>16682610.620000001</c:v>
                </c:pt>
                <c:pt idx="11">
                  <c:v>27131055.699999996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'Tarjeta debito año 2016'!$B$364</c:f>
              <c:strCache>
                <c:ptCount val="1"/>
                <c:pt idx="0">
                  <c:v>Banco Pacífico</c:v>
                </c:pt>
              </c:strCache>
            </c:strRef>
          </c:tx>
          <c:cat>
            <c:strRef>
              <c:f>'Tarjeta debito año 2016'!$C$361:$N$361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2016'!$C$364:$N$364</c:f>
              <c:numCache>
                <c:formatCode>_("$"\ * #,##0_);_("$"\ * \(#,##0\);_("$"\ * "-"??_);_(@_)</c:formatCode>
                <c:ptCount val="12"/>
                <c:pt idx="0">
                  <c:v>14966124.100000001</c:v>
                </c:pt>
                <c:pt idx="1">
                  <c:v>13485286.1</c:v>
                </c:pt>
                <c:pt idx="2">
                  <c:v>15056816.9</c:v>
                </c:pt>
                <c:pt idx="3">
                  <c:v>17309250.299999997</c:v>
                </c:pt>
                <c:pt idx="4">
                  <c:v>16575950</c:v>
                </c:pt>
                <c:pt idx="5">
                  <c:v>14044499.9</c:v>
                </c:pt>
                <c:pt idx="6">
                  <c:v>16268061.9</c:v>
                </c:pt>
                <c:pt idx="7">
                  <c:v>16440508.4</c:v>
                </c:pt>
                <c:pt idx="8">
                  <c:v>15287995.300000001</c:v>
                </c:pt>
                <c:pt idx="9">
                  <c:v>15802075.1</c:v>
                </c:pt>
                <c:pt idx="10">
                  <c:v>15896844.689999999</c:v>
                </c:pt>
                <c:pt idx="11">
                  <c:v>26013627.98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'Tarjeta debito año 2016'!$B$365</c:f>
              <c:strCache>
                <c:ptCount val="1"/>
                <c:pt idx="0">
                  <c:v>Banco Guayaquil</c:v>
                </c:pt>
              </c:strCache>
            </c:strRef>
          </c:tx>
          <c:cat>
            <c:strRef>
              <c:f>'Tarjeta debito año 2016'!$C$361:$N$361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2016'!$C$365:$N$365</c:f>
              <c:numCache>
                <c:formatCode>_("$"\ * #,##0_);_("$"\ * \(#,##0\);_("$"\ * "-"??_);_(@_)</c:formatCode>
                <c:ptCount val="12"/>
                <c:pt idx="0">
                  <c:v>10392351.4</c:v>
                </c:pt>
                <c:pt idx="1">
                  <c:v>10479030.4</c:v>
                </c:pt>
                <c:pt idx="2">
                  <c:v>11345260</c:v>
                </c:pt>
                <c:pt idx="3">
                  <c:v>10429214.69999999</c:v>
                </c:pt>
                <c:pt idx="4">
                  <c:v>10302304</c:v>
                </c:pt>
                <c:pt idx="5">
                  <c:v>8372668.2000000002</c:v>
                </c:pt>
                <c:pt idx="6">
                  <c:v>9379178.5999999996</c:v>
                </c:pt>
                <c:pt idx="7">
                  <c:v>9474792</c:v>
                </c:pt>
                <c:pt idx="8">
                  <c:v>12715792.9</c:v>
                </c:pt>
                <c:pt idx="9">
                  <c:v>12900779.800000001</c:v>
                </c:pt>
                <c:pt idx="10">
                  <c:v>13224542.5</c:v>
                </c:pt>
                <c:pt idx="11">
                  <c:v>21088986.09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'Tarjeta debito año 2016'!$B$366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'Tarjeta debito año 2016'!$C$361:$N$361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2016'!$C$366:$N$366</c:f>
              <c:numCache>
                <c:formatCode>_("$"\ * #,##0_);_("$"\ * \(#,##0\);_("$"\ * "-"??_);_(@_)</c:formatCode>
                <c:ptCount val="12"/>
                <c:pt idx="0">
                  <c:v>8860808.1999999993</c:v>
                </c:pt>
                <c:pt idx="1">
                  <c:v>7424189.7000000002</c:v>
                </c:pt>
                <c:pt idx="2">
                  <c:v>8296627.7000000002</c:v>
                </c:pt>
                <c:pt idx="3">
                  <c:v>9379626.6999999974</c:v>
                </c:pt>
                <c:pt idx="4">
                  <c:v>9166566</c:v>
                </c:pt>
                <c:pt idx="5">
                  <c:v>7750116</c:v>
                </c:pt>
                <c:pt idx="6">
                  <c:v>7424139.5999999996</c:v>
                </c:pt>
                <c:pt idx="7">
                  <c:v>8693287.0999999996</c:v>
                </c:pt>
                <c:pt idx="8">
                  <c:v>7621384.0999999996</c:v>
                </c:pt>
                <c:pt idx="9">
                  <c:v>7947355.7999999989</c:v>
                </c:pt>
                <c:pt idx="10">
                  <c:v>8036570.6100000003</c:v>
                </c:pt>
                <c:pt idx="11">
                  <c:v>13175598.949999999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'Tarjeta debito año 2016'!$B$367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'Tarjeta debito año 2016'!$C$361:$N$361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2016'!$C$367:$N$367</c:f>
              <c:numCache>
                <c:formatCode>_("$"\ * #,##0_);_("$"\ * \(#,##0\);_("$"\ * "-"??_);_(@_)</c:formatCode>
                <c:ptCount val="12"/>
                <c:pt idx="0">
                  <c:v>5313129.5</c:v>
                </c:pt>
                <c:pt idx="1">
                  <c:v>4880381.9000000004</c:v>
                </c:pt>
                <c:pt idx="2">
                  <c:v>5110015.2</c:v>
                </c:pt>
                <c:pt idx="3">
                  <c:v>6183549.2000000002</c:v>
                </c:pt>
                <c:pt idx="4">
                  <c:v>6086239.2999999998</c:v>
                </c:pt>
                <c:pt idx="5">
                  <c:v>5430821.7000000002</c:v>
                </c:pt>
                <c:pt idx="6">
                  <c:v>6126277.4000000004</c:v>
                </c:pt>
                <c:pt idx="7">
                  <c:v>6277237.7999999998</c:v>
                </c:pt>
                <c:pt idx="8">
                  <c:v>5957402.5</c:v>
                </c:pt>
                <c:pt idx="9">
                  <c:v>6060986.0999999996</c:v>
                </c:pt>
                <c:pt idx="10">
                  <c:v>5998212.0599999996</c:v>
                </c:pt>
                <c:pt idx="11">
                  <c:v>9967623.5500000007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'Tarjeta debito año 2016'!$B$368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'Tarjeta debito año 2016'!$C$361:$N$361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2016'!$C$368:$N$368</c:f>
              <c:numCache>
                <c:formatCode>_("$"\ * #,##0_);_("$"\ * \(#,##0\);_("$"\ * "-"??_);_(@_)</c:formatCode>
                <c:ptCount val="12"/>
                <c:pt idx="0">
                  <c:v>3262018.6</c:v>
                </c:pt>
                <c:pt idx="1">
                  <c:v>3131091.2</c:v>
                </c:pt>
                <c:pt idx="2">
                  <c:v>3070959</c:v>
                </c:pt>
                <c:pt idx="3">
                  <c:v>3026059.7</c:v>
                </c:pt>
                <c:pt idx="4">
                  <c:v>3133674.4</c:v>
                </c:pt>
                <c:pt idx="5">
                  <c:v>2868347.7</c:v>
                </c:pt>
                <c:pt idx="6">
                  <c:v>2778759.1</c:v>
                </c:pt>
                <c:pt idx="7">
                  <c:v>3757605.1</c:v>
                </c:pt>
                <c:pt idx="8">
                  <c:v>3938574.899999999</c:v>
                </c:pt>
                <c:pt idx="9">
                  <c:v>3767017.8</c:v>
                </c:pt>
                <c:pt idx="10">
                  <c:v>4057761.51</c:v>
                </c:pt>
                <c:pt idx="11">
                  <c:v>6662962.4699999997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'Tarjeta debito año 2016'!$B$369</c:f>
              <c:strCache>
                <c:ptCount val="1"/>
                <c:pt idx="0">
                  <c:v>Banco Procredit</c:v>
                </c:pt>
              </c:strCache>
            </c:strRef>
          </c:tx>
          <c:cat>
            <c:strRef>
              <c:f>'Tarjeta debito año 2016'!$C$361:$N$361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2016'!$C$369:$N$369</c:f>
              <c:numCache>
                <c:formatCode>_("$"\ * #,##0_);_("$"\ * \(#,##0\);_("$"\ * "-"??_);_(@_)</c:formatCode>
                <c:ptCount val="12"/>
                <c:pt idx="0">
                  <c:v>523826.9</c:v>
                </c:pt>
                <c:pt idx="1">
                  <c:v>527779.19999999995</c:v>
                </c:pt>
                <c:pt idx="2">
                  <c:v>664137.9</c:v>
                </c:pt>
                <c:pt idx="3">
                  <c:v>757540</c:v>
                </c:pt>
                <c:pt idx="4">
                  <c:v>713775</c:v>
                </c:pt>
                <c:pt idx="5">
                  <c:v>671073.9</c:v>
                </c:pt>
                <c:pt idx="6">
                  <c:v>720608.9</c:v>
                </c:pt>
                <c:pt idx="7">
                  <c:v>887568.89999999991</c:v>
                </c:pt>
                <c:pt idx="8">
                  <c:v>776529.8</c:v>
                </c:pt>
                <c:pt idx="9">
                  <c:v>883672.7</c:v>
                </c:pt>
                <c:pt idx="10">
                  <c:v>922820.09000000008</c:v>
                </c:pt>
                <c:pt idx="11">
                  <c:v>1124382.5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'Tarjeta debito año 2016'!$B$370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'Tarjeta debito año 2016'!$C$361:$N$361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2016'!$C$370:$N$370</c:f>
              <c:numCache>
                <c:formatCode>_("$"\ * #,##0_);_("$"\ * \(#,##0\);_("$"\ * "-"??_);_(@_)</c:formatCode>
                <c:ptCount val="12"/>
                <c:pt idx="0">
                  <c:v>410963.6</c:v>
                </c:pt>
                <c:pt idx="1">
                  <c:v>409168.8</c:v>
                </c:pt>
                <c:pt idx="2">
                  <c:v>557499.4</c:v>
                </c:pt>
                <c:pt idx="3">
                  <c:v>541754.4</c:v>
                </c:pt>
                <c:pt idx="4">
                  <c:v>522061.7</c:v>
                </c:pt>
                <c:pt idx="5">
                  <c:v>540531.80000000005</c:v>
                </c:pt>
                <c:pt idx="6">
                  <c:v>584581.19999999995</c:v>
                </c:pt>
                <c:pt idx="7">
                  <c:v>627044.69999999995</c:v>
                </c:pt>
                <c:pt idx="8">
                  <c:v>635666.1</c:v>
                </c:pt>
                <c:pt idx="9">
                  <c:v>647092.69999999995</c:v>
                </c:pt>
                <c:pt idx="10">
                  <c:v>754153.03</c:v>
                </c:pt>
                <c:pt idx="11">
                  <c:v>1061375.8700000001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'Tarjeta debito año 2016'!$B$371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'Tarjeta debito año 2016'!$C$361:$N$361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2016'!$C$371:$N$371</c:f>
              <c:numCache>
                <c:formatCode>_("$"\ * #,##0_);_("$"\ * \(#,##0\);_("$"\ * "-"??_);_(@_)</c:formatCode>
                <c:ptCount val="12"/>
                <c:pt idx="0">
                  <c:v>205414.1</c:v>
                </c:pt>
                <c:pt idx="1">
                  <c:v>222324.6</c:v>
                </c:pt>
                <c:pt idx="2">
                  <c:v>438072.9</c:v>
                </c:pt>
                <c:pt idx="3">
                  <c:v>519560.39999999997</c:v>
                </c:pt>
                <c:pt idx="4">
                  <c:v>527682.4</c:v>
                </c:pt>
                <c:pt idx="5">
                  <c:v>472425.9</c:v>
                </c:pt>
                <c:pt idx="6">
                  <c:v>548072.6</c:v>
                </c:pt>
                <c:pt idx="7">
                  <c:v>517593.4</c:v>
                </c:pt>
                <c:pt idx="8">
                  <c:v>488954.1</c:v>
                </c:pt>
                <c:pt idx="9">
                  <c:v>501862.5</c:v>
                </c:pt>
                <c:pt idx="10">
                  <c:v>484215.20999999996</c:v>
                </c:pt>
                <c:pt idx="11">
                  <c:v>919821.16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804608"/>
        <c:axId val="112806528"/>
      </c:lineChart>
      <c:catAx>
        <c:axId val="11280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12806528"/>
        <c:crosses val="autoZero"/>
        <c:auto val="1"/>
        <c:lblAlgn val="ctr"/>
        <c:lblOffset val="100"/>
        <c:noMultiLvlLbl val="0"/>
      </c:catAx>
      <c:valAx>
        <c:axId val="1128065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Facturación</a:t>
                </a:r>
                <a:r>
                  <a:rPr lang="es-EC" baseline="0"/>
                  <a:t> (USD)</a:t>
                </a:r>
                <a:endParaRPr lang="es-EC"/>
              </a:p>
            </c:rich>
          </c:tx>
          <c:layout/>
          <c:overlay val="0"/>
        </c:title>
        <c:numFmt formatCode="_(&quot;$&quot;\ * #,##0_);_(&quot;$&quot;\ * \(#,##0\);_(&quot;$&quot;\ * &quot;-&quot;??_);_(@_)" sourceLinked="1"/>
        <c:majorTickMark val="out"/>
        <c:minorTickMark val="none"/>
        <c:tickLblPos val="nextTo"/>
        <c:crossAx val="11280460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Participación de facturación de tarjeta de débito por emisor</a:t>
            </a:r>
          </a:p>
          <a:p>
            <a:pPr>
              <a:defRPr sz="1400"/>
            </a:pPr>
            <a:r>
              <a:rPr lang="en-US" sz="1400"/>
              <a:t>Año 2016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'Tarjeta debito año 2016'!$P$361</c:f>
              <c:strCache>
                <c:ptCount val="1"/>
                <c:pt idx="0">
                  <c:v>Facturación promedio (USD)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1.0720289855072463E-2"/>
                  <c:y val="3.201282051282051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6981038647342996E-2"/>
                  <c:y val="-2.44145299145299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4360688405797103E-2"/>
                  <c:y val="-6.05132478632478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0065157004830917E-2"/>
                  <c:y val="7.834615384615384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8049516908212565E-2"/>
                  <c:y val="6.22301282051282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8.2697705314009662E-2"/>
                  <c:y val="6.61583333333333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6.5790157004830915E-2"/>
                  <c:y val="2.84128205128205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2016'!$B$362:$B$380</c:f>
              <c:strCache>
                <c:ptCount val="19"/>
                <c:pt idx="0">
                  <c:v>Banco Pichincha</c:v>
                </c:pt>
                <c:pt idx="1">
                  <c:v>Produbanco Grupo Promerica</c:v>
                </c:pt>
                <c:pt idx="2">
                  <c:v>Banco Pacífico</c:v>
                </c:pt>
                <c:pt idx="3">
                  <c:v>Banco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Procredit</c:v>
                </c:pt>
                <c:pt idx="8">
                  <c:v>Banco de Machala</c:v>
                </c:pt>
                <c:pt idx="9">
                  <c:v>Banco del Austro</c:v>
                </c:pt>
                <c:pt idx="10">
                  <c:v>Banco de Loja</c:v>
                </c:pt>
                <c:pt idx="11">
                  <c:v>Banco Solidario</c:v>
                </c:pt>
                <c:pt idx="12">
                  <c:v>Mutualista Azuay</c:v>
                </c:pt>
                <c:pt idx="13">
                  <c:v>Mutualista Pichincha</c:v>
                </c:pt>
                <c:pt idx="14">
                  <c:v>Banco Comercial de Manabí</c:v>
                </c:pt>
                <c:pt idx="15">
                  <c:v>Banco Delbank</c:v>
                </c:pt>
                <c:pt idx="16">
                  <c:v>Banco Amazonas</c:v>
                </c:pt>
                <c:pt idx="17">
                  <c:v>BancoDesarrollo</c:v>
                </c:pt>
                <c:pt idx="18">
                  <c:v>Banco Capital</c:v>
                </c:pt>
              </c:strCache>
            </c:strRef>
          </c:cat>
          <c:val>
            <c:numRef>
              <c:f>'Tarjeta debito año 2016'!$P$362:$P$380</c:f>
              <c:numCache>
                <c:formatCode>_("$"\ * #,##0_);_("$"\ * \(#,##0\);_("$"\ * "-"??_);_(@_)</c:formatCode>
                <c:ptCount val="19"/>
                <c:pt idx="0">
                  <c:v>30863809.923333336</c:v>
                </c:pt>
                <c:pt idx="1">
                  <c:v>16869808.001666665</c:v>
                </c:pt>
                <c:pt idx="2">
                  <c:v>16428920.055833334</c:v>
                </c:pt>
                <c:pt idx="3">
                  <c:v>11675408.3825</c:v>
                </c:pt>
                <c:pt idx="4">
                  <c:v>8648022.5383333322</c:v>
                </c:pt>
                <c:pt idx="5">
                  <c:v>6115989.6841666671</c:v>
                </c:pt>
                <c:pt idx="6">
                  <c:v>3621235.956666667</c:v>
                </c:pt>
                <c:pt idx="7">
                  <c:v>764476.3158333333</c:v>
                </c:pt>
                <c:pt idx="8">
                  <c:v>607657.77500000002</c:v>
                </c:pt>
                <c:pt idx="9">
                  <c:v>487166.60583333339</c:v>
                </c:pt>
                <c:pt idx="10">
                  <c:v>453639.83749999997</c:v>
                </c:pt>
                <c:pt idx="11">
                  <c:v>209863.24</c:v>
                </c:pt>
                <c:pt idx="12">
                  <c:v>18990.524999999998</c:v>
                </c:pt>
                <c:pt idx="13">
                  <c:v>240.01416666666668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Participación de transacciones de consumos con tarjeta débito (con chip)</a:t>
            </a:r>
          </a:p>
          <a:p>
            <a:pPr>
              <a:defRPr sz="1400"/>
            </a:pPr>
            <a:r>
              <a:rPr lang="en-US" sz="1400" b="1" i="0" baseline="0">
                <a:effectLst/>
              </a:rPr>
              <a:t> por emisor</a:t>
            </a:r>
            <a:endParaRPr lang="es-EC" sz="1400">
              <a:effectLst/>
            </a:endParaRPr>
          </a:p>
          <a:p>
            <a:pPr>
              <a:defRPr sz="1400"/>
            </a:pPr>
            <a:r>
              <a:rPr lang="en-US" sz="1400" b="1" i="0" baseline="0">
                <a:effectLst/>
              </a:rPr>
              <a:t>Año 2016</a:t>
            </a:r>
            <a:endParaRPr lang="es-EC" sz="1400">
              <a:effectLst/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'Tarjeta debito año 2016'!$P$257</c:f>
              <c:strCache>
                <c:ptCount val="1"/>
                <c:pt idx="0">
                  <c:v>Promedio mensual de transacciones de consumos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3.1229583333333335E-2"/>
                  <c:y val="5.66306613234569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125111111111111E-2"/>
                  <c:y val="-1.201348180572292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3.8998402777777781E-2"/>
                  <c:y val="-8.70404000116817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7923125E-2"/>
                  <c:y val="4.744809438713570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5634652777777774E-2"/>
                  <c:y val="8.631774930330289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3.4147222222222225E-2"/>
                  <c:y val="2.749270261345882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2016'!$B$258:$B$276</c:f>
              <c:strCache>
                <c:ptCount val="19"/>
                <c:pt idx="0">
                  <c:v>Banco Pichincha</c:v>
                </c:pt>
                <c:pt idx="1">
                  <c:v>Produbanco Grupo Promerica</c:v>
                </c:pt>
                <c:pt idx="2">
                  <c:v>Banco Pacífico</c:v>
                </c:pt>
                <c:pt idx="3">
                  <c:v>Banco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Procredit</c:v>
                </c:pt>
                <c:pt idx="8">
                  <c:v>Banco de Machala</c:v>
                </c:pt>
                <c:pt idx="9">
                  <c:v>Banco de Loja</c:v>
                </c:pt>
                <c:pt idx="10">
                  <c:v>Banco del Austro</c:v>
                </c:pt>
                <c:pt idx="11">
                  <c:v>Banco Solidario</c:v>
                </c:pt>
                <c:pt idx="12">
                  <c:v>Mutualista Azuay</c:v>
                </c:pt>
                <c:pt idx="13">
                  <c:v>Mutualista Pichincha</c:v>
                </c:pt>
                <c:pt idx="14">
                  <c:v>Banco Comercial de Manabí</c:v>
                </c:pt>
                <c:pt idx="15">
                  <c:v>Banco Delbank</c:v>
                </c:pt>
                <c:pt idx="16">
                  <c:v>Banco Amazonas</c:v>
                </c:pt>
                <c:pt idx="17">
                  <c:v>BancoDesarrollo</c:v>
                </c:pt>
                <c:pt idx="18">
                  <c:v>Banco Capital</c:v>
                </c:pt>
              </c:strCache>
            </c:strRef>
          </c:cat>
          <c:val>
            <c:numRef>
              <c:f>'Tarjeta debito año 2016'!$P$258:$P$276</c:f>
              <c:numCache>
                <c:formatCode>#,##0</c:formatCode>
                <c:ptCount val="19"/>
                <c:pt idx="0">
                  <c:v>715564.41666666663</c:v>
                </c:pt>
                <c:pt idx="1">
                  <c:v>484155.75</c:v>
                </c:pt>
                <c:pt idx="2">
                  <c:v>411910.41666666669</c:v>
                </c:pt>
                <c:pt idx="3">
                  <c:v>318832.66666666669</c:v>
                </c:pt>
                <c:pt idx="4">
                  <c:v>300694.5</c:v>
                </c:pt>
                <c:pt idx="5">
                  <c:v>159783.25</c:v>
                </c:pt>
                <c:pt idx="6">
                  <c:v>79446.083333333328</c:v>
                </c:pt>
                <c:pt idx="7">
                  <c:v>14904.108333333332</c:v>
                </c:pt>
                <c:pt idx="8">
                  <c:v>14644.5</c:v>
                </c:pt>
                <c:pt idx="9">
                  <c:v>10766.666666666666</c:v>
                </c:pt>
                <c:pt idx="10">
                  <c:v>9136</c:v>
                </c:pt>
                <c:pt idx="11">
                  <c:v>732.5</c:v>
                </c:pt>
                <c:pt idx="12">
                  <c:v>502.41666666666669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>
                <a:latin typeface="+mn-lt"/>
              </a:defRPr>
            </a:pPr>
            <a:r>
              <a:rPr lang="en-US" sz="1400" b="1" i="0" baseline="0">
                <a:effectLst/>
                <a:latin typeface="+mn-lt"/>
                <a:cs typeface="Arial" panose="020B0604020202020204" pitchFamily="34" charset="0"/>
              </a:rPr>
              <a:t>Participación de transacciones de consumos con tarjeta débito (sin chip)</a:t>
            </a:r>
            <a:endParaRPr lang="es-EC" sz="1400">
              <a:effectLst/>
              <a:latin typeface="+mn-lt"/>
              <a:cs typeface="Arial" panose="020B0604020202020204" pitchFamily="34" charset="0"/>
            </a:endParaRPr>
          </a:p>
          <a:p>
            <a:pPr>
              <a:defRPr>
                <a:latin typeface="+mn-lt"/>
              </a:defRPr>
            </a:pPr>
            <a:r>
              <a:rPr lang="en-US" sz="1400" b="1" i="0" baseline="0">
                <a:effectLst/>
                <a:latin typeface="+mn-lt"/>
                <a:cs typeface="Arial" panose="020B0604020202020204" pitchFamily="34" charset="0"/>
              </a:rPr>
              <a:t> por emisor</a:t>
            </a:r>
            <a:endParaRPr lang="es-EC" sz="1400">
              <a:effectLst/>
              <a:latin typeface="+mn-lt"/>
              <a:cs typeface="Arial" panose="020B0604020202020204" pitchFamily="34" charset="0"/>
            </a:endParaRPr>
          </a:p>
          <a:p>
            <a:pPr>
              <a:defRPr>
                <a:latin typeface="+mn-lt"/>
              </a:defRPr>
            </a:pPr>
            <a:r>
              <a:rPr lang="en-US" sz="1400" b="1" i="0" baseline="0">
                <a:effectLst/>
                <a:latin typeface="+mn-lt"/>
                <a:cs typeface="Arial" panose="020B0604020202020204" pitchFamily="34" charset="0"/>
              </a:rPr>
              <a:t>Año 2016</a:t>
            </a:r>
            <a:endParaRPr lang="es-EC" sz="1400">
              <a:effectLst/>
              <a:latin typeface="+mn-lt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2152095254504729"/>
          <c:y val="0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'Tarjeta debito año 2016'!$O$309</c:f>
              <c:strCache>
                <c:ptCount val="1"/>
                <c:pt idx="0">
                  <c:v>Total de  transacciones de consumos  al año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5.5475773761482862E-2"/>
                  <c:y val="-3.72464004980585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2.2600152953729986E-2"/>
                  <c:y val="-7.86766889970648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6.3470477814152146E-2"/>
                  <c:y val="3.45980149800558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1.5809490990541655E-2"/>
                  <c:y val="-1.56413728852884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2016'!$B$310:$B$328</c:f>
              <c:strCache>
                <c:ptCount val="19"/>
                <c:pt idx="0">
                  <c:v>Banco Solidario</c:v>
                </c:pt>
                <c:pt idx="1">
                  <c:v>Banco del Austro</c:v>
                </c:pt>
                <c:pt idx="2">
                  <c:v>Banco Guayaquil</c:v>
                </c:pt>
                <c:pt idx="3">
                  <c:v>Banco Procredit</c:v>
                </c:pt>
                <c:pt idx="4">
                  <c:v>Banco Pacífico</c:v>
                </c:pt>
                <c:pt idx="5">
                  <c:v>Banco Pichincha</c:v>
                </c:pt>
                <c:pt idx="6">
                  <c:v>Mutualista Pichincha</c:v>
                </c:pt>
                <c:pt idx="7">
                  <c:v>Banco Bolivariano</c:v>
                </c:pt>
                <c:pt idx="8">
                  <c:v>Produbanco Grupo Promerica</c:v>
                </c:pt>
                <c:pt idx="9">
                  <c:v>Banco Internacional</c:v>
                </c:pt>
                <c:pt idx="10">
                  <c:v>Banco General Rumiñahui</c:v>
                </c:pt>
                <c:pt idx="11">
                  <c:v>Banco de Machala</c:v>
                </c:pt>
                <c:pt idx="12">
                  <c:v>Banco de Loja</c:v>
                </c:pt>
                <c:pt idx="13">
                  <c:v>Banco Comercial de Manabí</c:v>
                </c:pt>
                <c:pt idx="14">
                  <c:v>Mutualista Azuay</c:v>
                </c:pt>
                <c:pt idx="15">
                  <c:v>Banco Delbank</c:v>
                </c:pt>
                <c:pt idx="16">
                  <c:v>Banco Amazonas</c:v>
                </c:pt>
                <c:pt idx="17">
                  <c:v>BancoDesarrollo</c:v>
                </c:pt>
                <c:pt idx="18">
                  <c:v>Banco Capital</c:v>
                </c:pt>
              </c:strCache>
            </c:strRef>
          </c:cat>
          <c:val>
            <c:numRef>
              <c:f>'Tarjeta debito año 2016'!$O$310:$O$328</c:f>
              <c:numCache>
                <c:formatCode>#,##0</c:formatCode>
                <c:ptCount val="19"/>
                <c:pt idx="0">
                  <c:v>58057</c:v>
                </c:pt>
                <c:pt idx="1">
                  <c:v>16274</c:v>
                </c:pt>
                <c:pt idx="2">
                  <c:v>4003</c:v>
                </c:pt>
                <c:pt idx="3">
                  <c:v>2607.6999999999998</c:v>
                </c:pt>
                <c:pt idx="4">
                  <c:v>124</c:v>
                </c:pt>
                <c:pt idx="5">
                  <c:v>54</c:v>
                </c:pt>
                <c:pt idx="6">
                  <c:v>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Facturación</a:t>
            </a:r>
            <a:r>
              <a:rPr lang="es-EC" sz="1400" baseline="0"/>
              <a:t> con tarjeta de débito (con chip)</a:t>
            </a:r>
          </a:p>
          <a:p>
            <a:pPr>
              <a:defRPr sz="1400"/>
            </a:pPr>
            <a:r>
              <a:rPr lang="es-EC" sz="1400" baseline="0"/>
              <a:t>Año 2016</a:t>
            </a:r>
            <a:endParaRPr lang="es-EC" sz="1400"/>
          </a:p>
        </c:rich>
      </c:tx>
      <c:layout>
        <c:manualLayout>
          <c:xMode val="edge"/>
          <c:yMode val="edge"/>
          <c:x val="0.23633695652173914"/>
          <c:y val="2.985042735042734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943248792270531"/>
          <c:y val="0.16038504273504273"/>
          <c:w val="0.582162922705314"/>
          <c:h val="0.61749551282051285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2016'!$B$414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'Tarjeta debito año 2016'!$C$413:$N$413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2016'!$C$414:$N$414</c:f>
              <c:numCache>
                <c:formatCode>_("$"\ * #,##0_);_("$"\ * \(#,##0\);_("$"\ * "-"??_);_(@_)</c:formatCode>
                <c:ptCount val="12"/>
                <c:pt idx="0">
                  <c:v>28914437</c:v>
                </c:pt>
                <c:pt idx="1">
                  <c:v>26801328.899999999</c:v>
                </c:pt>
                <c:pt idx="2">
                  <c:v>27480846.100000001</c:v>
                </c:pt>
                <c:pt idx="3">
                  <c:v>31173305.100000001</c:v>
                </c:pt>
                <c:pt idx="4">
                  <c:v>31413485</c:v>
                </c:pt>
                <c:pt idx="5">
                  <c:v>27605680</c:v>
                </c:pt>
                <c:pt idx="6">
                  <c:v>29466904.899999999</c:v>
                </c:pt>
                <c:pt idx="7">
                  <c:v>30641976.199999999</c:v>
                </c:pt>
                <c:pt idx="8">
                  <c:v>28968061.5</c:v>
                </c:pt>
                <c:pt idx="9">
                  <c:v>30276947.100000001</c:v>
                </c:pt>
                <c:pt idx="10">
                  <c:v>29856418.5</c:v>
                </c:pt>
                <c:pt idx="11">
                  <c:v>47763489.920000002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'Tarjeta debito año 2016'!$B$415</c:f>
              <c:strCache>
                <c:ptCount val="1"/>
                <c:pt idx="0">
                  <c:v>Produbanco Grupo Promerica</c:v>
                </c:pt>
              </c:strCache>
            </c:strRef>
          </c:tx>
          <c:cat>
            <c:strRef>
              <c:f>'Tarjeta debito año 2016'!$C$413:$N$413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2016'!$C$415:$N$415</c:f>
              <c:numCache>
                <c:formatCode>_("$"\ * #,##0_);_("$"\ * \(#,##0\);_("$"\ * "-"??_);_(@_)</c:formatCode>
                <c:ptCount val="12"/>
                <c:pt idx="0">
                  <c:v>14793696.800000001</c:v>
                </c:pt>
                <c:pt idx="1">
                  <c:v>13090737.9</c:v>
                </c:pt>
                <c:pt idx="2">
                  <c:v>14411075</c:v>
                </c:pt>
                <c:pt idx="3">
                  <c:v>18766992.800000001</c:v>
                </c:pt>
                <c:pt idx="4">
                  <c:v>17153275.5</c:v>
                </c:pt>
                <c:pt idx="5">
                  <c:v>14895631.399999999</c:v>
                </c:pt>
                <c:pt idx="6">
                  <c:v>16459401.800000001</c:v>
                </c:pt>
                <c:pt idx="7">
                  <c:v>17143976.300000001</c:v>
                </c:pt>
                <c:pt idx="8">
                  <c:v>15879955.200000001</c:v>
                </c:pt>
                <c:pt idx="9">
                  <c:v>16029287</c:v>
                </c:pt>
                <c:pt idx="10">
                  <c:v>16682610.620000001</c:v>
                </c:pt>
                <c:pt idx="11">
                  <c:v>27131055.699999996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'Tarjeta debito año 2016'!$B$416</c:f>
              <c:strCache>
                <c:ptCount val="1"/>
                <c:pt idx="0">
                  <c:v>Banco Pacífico</c:v>
                </c:pt>
              </c:strCache>
            </c:strRef>
          </c:tx>
          <c:cat>
            <c:strRef>
              <c:f>'Tarjeta debito año 2016'!$C$413:$N$413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2016'!$C$416:$N$416</c:f>
              <c:numCache>
                <c:formatCode>_("$"\ * #,##0_);_("$"\ * \(#,##0\);_("$"\ * "-"??_);_(@_)</c:formatCode>
                <c:ptCount val="12"/>
                <c:pt idx="0">
                  <c:v>14963202.300000001</c:v>
                </c:pt>
                <c:pt idx="1">
                  <c:v>13485032.699999999</c:v>
                </c:pt>
                <c:pt idx="2">
                  <c:v>15056401.800000001</c:v>
                </c:pt>
                <c:pt idx="3">
                  <c:v>17308827.899999991</c:v>
                </c:pt>
                <c:pt idx="4">
                  <c:v>16575620.699999999</c:v>
                </c:pt>
                <c:pt idx="5">
                  <c:v>14044470</c:v>
                </c:pt>
                <c:pt idx="6">
                  <c:v>16268061.9</c:v>
                </c:pt>
                <c:pt idx="7">
                  <c:v>16440508.4</c:v>
                </c:pt>
                <c:pt idx="8">
                  <c:v>15287995.300000001</c:v>
                </c:pt>
                <c:pt idx="9">
                  <c:v>15802075.1</c:v>
                </c:pt>
                <c:pt idx="10">
                  <c:v>15896844.689999999</c:v>
                </c:pt>
                <c:pt idx="11">
                  <c:v>26013627.98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'Tarjeta debito año 2016'!$B$417</c:f>
              <c:strCache>
                <c:ptCount val="1"/>
                <c:pt idx="0">
                  <c:v>Banco Guayaquil</c:v>
                </c:pt>
              </c:strCache>
            </c:strRef>
          </c:tx>
          <c:cat>
            <c:strRef>
              <c:f>'Tarjeta debito año 2016'!$C$413:$N$413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2016'!$C$417:$N$417</c:f>
              <c:numCache>
                <c:formatCode>_("$"\ * #,##0_);_("$"\ * \(#,##0\);_("$"\ * "-"??_);_(@_)</c:formatCode>
                <c:ptCount val="12"/>
                <c:pt idx="0">
                  <c:v>10334470.1</c:v>
                </c:pt>
                <c:pt idx="1">
                  <c:v>10464937.5</c:v>
                </c:pt>
                <c:pt idx="2">
                  <c:v>11333756.5</c:v>
                </c:pt>
                <c:pt idx="3">
                  <c:v>10418416.59999999</c:v>
                </c:pt>
                <c:pt idx="4">
                  <c:v>10294812.1</c:v>
                </c:pt>
                <c:pt idx="5">
                  <c:v>8365692</c:v>
                </c:pt>
                <c:pt idx="6">
                  <c:v>9374390</c:v>
                </c:pt>
                <c:pt idx="7">
                  <c:v>9470814.3000000007</c:v>
                </c:pt>
                <c:pt idx="8">
                  <c:v>12715792.9</c:v>
                </c:pt>
                <c:pt idx="9">
                  <c:v>12900779.800000001</c:v>
                </c:pt>
                <c:pt idx="10">
                  <c:v>13224542.5</c:v>
                </c:pt>
                <c:pt idx="11">
                  <c:v>21088986.09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'Tarjeta debito año 2016'!$B$418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'Tarjeta debito año 2016'!$C$413:$N$413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2016'!$C$418:$N$418</c:f>
              <c:numCache>
                <c:formatCode>_("$"\ * #,##0_);_("$"\ * \(#,##0\);_("$"\ * "-"??_);_(@_)</c:formatCode>
                <c:ptCount val="12"/>
                <c:pt idx="0">
                  <c:v>8860808.1999999993</c:v>
                </c:pt>
                <c:pt idx="1">
                  <c:v>7424189.7000000002</c:v>
                </c:pt>
                <c:pt idx="2">
                  <c:v>8296627.7000000002</c:v>
                </c:pt>
                <c:pt idx="3">
                  <c:v>9379626.6999999974</c:v>
                </c:pt>
                <c:pt idx="4">
                  <c:v>9166566</c:v>
                </c:pt>
                <c:pt idx="5">
                  <c:v>7750116</c:v>
                </c:pt>
                <c:pt idx="6">
                  <c:v>7424139.5999999996</c:v>
                </c:pt>
                <c:pt idx="7">
                  <c:v>8693287.0999999996</c:v>
                </c:pt>
                <c:pt idx="8">
                  <c:v>7621384.0999999996</c:v>
                </c:pt>
                <c:pt idx="9">
                  <c:v>7947355.7999999989</c:v>
                </c:pt>
                <c:pt idx="10">
                  <c:v>8036570.6100000003</c:v>
                </c:pt>
                <c:pt idx="11">
                  <c:v>13175598.949999999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'Tarjeta debito año 2016'!$B$419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'Tarjeta debito año 2016'!$C$413:$N$413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2016'!$C$419:$N$419</c:f>
              <c:numCache>
                <c:formatCode>_("$"\ * #,##0_);_("$"\ * \(#,##0\);_("$"\ * "-"??_);_(@_)</c:formatCode>
                <c:ptCount val="12"/>
                <c:pt idx="0">
                  <c:v>5313129.5</c:v>
                </c:pt>
                <c:pt idx="1">
                  <c:v>4880381.9000000004</c:v>
                </c:pt>
                <c:pt idx="2">
                  <c:v>5110015.2</c:v>
                </c:pt>
                <c:pt idx="3">
                  <c:v>6183549.2000000002</c:v>
                </c:pt>
                <c:pt idx="4">
                  <c:v>6086239.2999999998</c:v>
                </c:pt>
                <c:pt idx="5">
                  <c:v>5430821.7000000002</c:v>
                </c:pt>
                <c:pt idx="6">
                  <c:v>6126277.4000000004</c:v>
                </c:pt>
                <c:pt idx="7">
                  <c:v>6277237.7999999998</c:v>
                </c:pt>
                <c:pt idx="8">
                  <c:v>5957402.5</c:v>
                </c:pt>
                <c:pt idx="9">
                  <c:v>6060986.0999999996</c:v>
                </c:pt>
                <c:pt idx="10">
                  <c:v>5998212.0599999996</c:v>
                </c:pt>
                <c:pt idx="11">
                  <c:v>9967623.5500000007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'Tarjeta debito año 2016'!$B$420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'Tarjeta debito año 2016'!$C$413:$N$413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2016'!$C$420:$N$420</c:f>
              <c:numCache>
                <c:formatCode>_("$"\ * #,##0_);_("$"\ * \(#,##0\);_("$"\ * "-"??_);_(@_)</c:formatCode>
                <c:ptCount val="12"/>
                <c:pt idx="0">
                  <c:v>3262018.6</c:v>
                </c:pt>
                <c:pt idx="1">
                  <c:v>3131091.2</c:v>
                </c:pt>
                <c:pt idx="2">
                  <c:v>3070959</c:v>
                </c:pt>
                <c:pt idx="3">
                  <c:v>3026059.7</c:v>
                </c:pt>
                <c:pt idx="4">
                  <c:v>3133674.4</c:v>
                </c:pt>
                <c:pt idx="5">
                  <c:v>2868347.7</c:v>
                </c:pt>
                <c:pt idx="6">
                  <c:v>2778759.1</c:v>
                </c:pt>
                <c:pt idx="7">
                  <c:v>3757605.1</c:v>
                </c:pt>
                <c:pt idx="8">
                  <c:v>3938574.899999999</c:v>
                </c:pt>
                <c:pt idx="9">
                  <c:v>3767017.8</c:v>
                </c:pt>
                <c:pt idx="10">
                  <c:v>4057761.51</c:v>
                </c:pt>
                <c:pt idx="11">
                  <c:v>6662962.4699999997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'Tarjeta debito año 2016'!$B$421</c:f>
              <c:strCache>
                <c:ptCount val="1"/>
                <c:pt idx="0">
                  <c:v>Banco Procredit</c:v>
                </c:pt>
              </c:strCache>
            </c:strRef>
          </c:tx>
          <c:cat>
            <c:strRef>
              <c:f>'Tarjeta debito año 2016'!$C$413:$N$413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2016'!$C$421:$N$421</c:f>
              <c:numCache>
                <c:formatCode>_("$"\ * #,##0_);_("$"\ * \(#,##0\);_("$"\ * "-"??_);_(@_)</c:formatCode>
                <c:ptCount val="12"/>
                <c:pt idx="0">
                  <c:v>237</c:v>
                </c:pt>
                <c:pt idx="1">
                  <c:v>481855.2</c:v>
                </c:pt>
                <c:pt idx="2">
                  <c:v>634028.30000000005</c:v>
                </c:pt>
                <c:pt idx="3">
                  <c:v>722384</c:v>
                </c:pt>
                <c:pt idx="4">
                  <c:v>689021.3</c:v>
                </c:pt>
                <c:pt idx="5">
                  <c:v>670685.5</c:v>
                </c:pt>
                <c:pt idx="6">
                  <c:v>717843.1</c:v>
                </c:pt>
                <c:pt idx="7">
                  <c:v>878580.7</c:v>
                </c:pt>
                <c:pt idx="8">
                  <c:v>773780.5</c:v>
                </c:pt>
                <c:pt idx="9">
                  <c:v>874459.2</c:v>
                </c:pt>
                <c:pt idx="10">
                  <c:v>920427.93</c:v>
                </c:pt>
                <c:pt idx="11">
                  <c:v>1122841.6399999999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'Tarjeta debito año 2016'!$B$422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'Tarjeta debito año 2016'!$C$413:$N$413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2016'!$C$422:$N$422</c:f>
              <c:numCache>
                <c:formatCode>_("$"\ * #,##0_);_("$"\ * \(#,##0\);_("$"\ * "-"??_);_(@_)</c:formatCode>
                <c:ptCount val="12"/>
                <c:pt idx="0">
                  <c:v>410963.6</c:v>
                </c:pt>
                <c:pt idx="1">
                  <c:v>409168.8</c:v>
                </c:pt>
                <c:pt idx="2">
                  <c:v>557499.4</c:v>
                </c:pt>
                <c:pt idx="3">
                  <c:v>541754.4</c:v>
                </c:pt>
                <c:pt idx="4">
                  <c:v>522061.7</c:v>
                </c:pt>
                <c:pt idx="5">
                  <c:v>540531.80000000005</c:v>
                </c:pt>
                <c:pt idx="6">
                  <c:v>584581.19999999995</c:v>
                </c:pt>
                <c:pt idx="7">
                  <c:v>627044.69999999995</c:v>
                </c:pt>
                <c:pt idx="8">
                  <c:v>635666.1</c:v>
                </c:pt>
                <c:pt idx="9">
                  <c:v>647092.69999999995</c:v>
                </c:pt>
                <c:pt idx="10">
                  <c:v>754153.03</c:v>
                </c:pt>
                <c:pt idx="11">
                  <c:v>1061375.8700000001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'Tarjeta debito año 2016'!$B$423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'Tarjeta debito año 2016'!$C$413:$N$413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2016'!$C$423:$N$423</c:f>
              <c:numCache>
                <c:formatCode>_("$"\ * #,##0_);_("$"\ * \(#,##0\);_("$"\ * "-"??_);_(@_)</c:formatCode>
                <c:ptCount val="12"/>
                <c:pt idx="0">
                  <c:v>259756.6</c:v>
                </c:pt>
                <c:pt idx="1">
                  <c:v>261574.9</c:v>
                </c:pt>
                <c:pt idx="2">
                  <c:v>295208.90000000002</c:v>
                </c:pt>
                <c:pt idx="3">
                  <c:v>357549.9</c:v>
                </c:pt>
                <c:pt idx="4">
                  <c:v>366645.2</c:v>
                </c:pt>
                <c:pt idx="5">
                  <c:v>352854.6</c:v>
                </c:pt>
                <c:pt idx="6">
                  <c:v>469215.8</c:v>
                </c:pt>
                <c:pt idx="7">
                  <c:v>537118.1</c:v>
                </c:pt>
                <c:pt idx="8">
                  <c:v>512785.6</c:v>
                </c:pt>
                <c:pt idx="9">
                  <c:v>524264</c:v>
                </c:pt>
                <c:pt idx="10">
                  <c:v>533708.73</c:v>
                </c:pt>
                <c:pt idx="11">
                  <c:v>972995.72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808576"/>
        <c:axId val="120810112"/>
      </c:lineChart>
      <c:catAx>
        <c:axId val="12080857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20810112"/>
        <c:crosses val="autoZero"/>
        <c:auto val="1"/>
        <c:lblAlgn val="ctr"/>
        <c:lblOffset val="100"/>
        <c:noMultiLvlLbl val="0"/>
      </c:catAx>
      <c:valAx>
        <c:axId val="1208101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facturación</a:t>
                </a:r>
                <a:r>
                  <a:rPr lang="es-EC" baseline="0"/>
                  <a:t> (USD)</a:t>
                </a:r>
                <a:endParaRPr lang="es-EC"/>
              </a:p>
            </c:rich>
          </c:tx>
          <c:overlay val="0"/>
        </c:title>
        <c:numFmt formatCode="_(&quot;$&quot;\ * #,##0_);_(&quot;$&quot;\ * \(#,##0\);_(&quot;$&quot;\ * &quot;-&quot;??_);_(@_)" sourceLinked="1"/>
        <c:majorTickMark val="out"/>
        <c:minorTickMark val="none"/>
        <c:tickLblPos val="nextTo"/>
        <c:crossAx val="12080857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Evolución</a:t>
            </a:r>
            <a:r>
              <a:rPr lang="es-EC" sz="1400" baseline="0"/>
              <a:t> de número de tarjetas de débito por emisor</a:t>
            </a:r>
          </a:p>
          <a:p>
            <a:pPr>
              <a:defRPr sz="1400"/>
            </a:pPr>
            <a:r>
              <a:rPr lang="es-EC" sz="1400" baseline="0"/>
              <a:t>Año 2016</a:t>
            </a:r>
            <a:endParaRPr lang="es-EC" sz="1400"/>
          </a:p>
        </c:rich>
      </c:tx>
      <c:layout>
        <c:manualLayout>
          <c:xMode val="edge"/>
          <c:yMode val="edge"/>
          <c:x val="0.15365325421843129"/>
          <c:y val="1.10002820585143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462767324599123"/>
          <c:w val="0.61348818894807644"/>
          <c:h val="0.56984161860016791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2016'!$B$50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'Tarjeta debito año 2016'!$C$49:$N$49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2016'!$C$50:$N$50</c:f>
              <c:numCache>
                <c:formatCode>#,##0</c:formatCode>
                <c:ptCount val="12"/>
                <c:pt idx="0">
                  <c:v>1949571</c:v>
                </c:pt>
                <c:pt idx="1">
                  <c:v>1973266</c:v>
                </c:pt>
                <c:pt idx="2">
                  <c:v>1996658</c:v>
                </c:pt>
                <c:pt idx="3">
                  <c:v>2008521</c:v>
                </c:pt>
                <c:pt idx="4">
                  <c:v>2008521</c:v>
                </c:pt>
                <c:pt idx="5">
                  <c:v>2034622</c:v>
                </c:pt>
                <c:pt idx="6">
                  <c:v>2050191</c:v>
                </c:pt>
                <c:pt idx="7">
                  <c:v>2069475</c:v>
                </c:pt>
                <c:pt idx="8">
                  <c:v>2097242</c:v>
                </c:pt>
                <c:pt idx="9">
                  <c:v>2107245</c:v>
                </c:pt>
                <c:pt idx="10">
                  <c:v>2123588</c:v>
                </c:pt>
                <c:pt idx="11">
                  <c:v>2141677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A5A9-40FD-9B4B-6896704A7C55}"/>
            </c:ext>
          </c:extLst>
        </c:ser>
        <c:ser>
          <c:idx val="1"/>
          <c:order val="1"/>
          <c:tx>
            <c:strRef>
              <c:f>'Tarjeta debito año 2016'!$B$51</c:f>
              <c:strCache>
                <c:ptCount val="1"/>
                <c:pt idx="0">
                  <c:v>Banco Pacífico</c:v>
                </c:pt>
              </c:strCache>
            </c:strRef>
          </c:tx>
          <c:cat>
            <c:strRef>
              <c:f>'Tarjeta debito año 2016'!$C$49:$N$49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2016'!$C$51:$N$51</c:f>
              <c:numCache>
                <c:formatCode>#,##0</c:formatCode>
                <c:ptCount val="12"/>
                <c:pt idx="0">
                  <c:v>696503</c:v>
                </c:pt>
                <c:pt idx="1">
                  <c:v>711978</c:v>
                </c:pt>
                <c:pt idx="2">
                  <c:v>726071</c:v>
                </c:pt>
                <c:pt idx="3">
                  <c:v>744993</c:v>
                </c:pt>
                <c:pt idx="4">
                  <c:v>756839</c:v>
                </c:pt>
                <c:pt idx="5">
                  <c:v>771107</c:v>
                </c:pt>
                <c:pt idx="6">
                  <c:v>783773</c:v>
                </c:pt>
                <c:pt idx="7">
                  <c:v>794857</c:v>
                </c:pt>
                <c:pt idx="8">
                  <c:v>800393</c:v>
                </c:pt>
                <c:pt idx="9">
                  <c:v>809876</c:v>
                </c:pt>
                <c:pt idx="10">
                  <c:v>820493</c:v>
                </c:pt>
                <c:pt idx="11">
                  <c:v>829361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5A9-40FD-9B4B-6896704A7C55}"/>
            </c:ext>
          </c:extLst>
        </c:ser>
        <c:ser>
          <c:idx val="2"/>
          <c:order val="2"/>
          <c:tx>
            <c:strRef>
              <c:f>'Tarjeta debito año 2016'!$B$52</c:f>
              <c:strCache>
                <c:ptCount val="1"/>
                <c:pt idx="0">
                  <c:v>Banco Guayaquil</c:v>
                </c:pt>
              </c:strCache>
            </c:strRef>
          </c:tx>
          <c:cat>
            <c:strRef>
              <c:f>'Tarjeta debito año 2016'!$C$49:$N$49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2016'!$C$52:$N$52</c:f>
              <c:numCache>
                <c:formatCode>#,##0</c:formatCode>
                <c:ptCount val="12"/>
                <c:pt idx="0">
                  <c:v>485138</c:v>
                </c:pt>
                <c:pt idx="1">
                  <c:v>502862</c:v>
                </c:pt>
                <c:pt idx="2">
                  <c:v>528193</c:v>
                </c:pt>
                <c:pt idx="3">
                  <c:v>535980</c:v>
                </c:pt>
                <c:pt idx="4">
                  <c:v>587542</c:v>
                </c:pt>
                <c:pt idx="5">
                  <c:v>651465</c:v>
                </c:pt>
                <c:pt idx="6">
                  <c:v>669663</c:v>
                </c:pt>
                <c:pt idx="7">
                  <c:v>690283</c:v>
                </c:pt>
                <c:pt idx="8">
                  <c:v>701627</c:v>
                </c:pt>
                <c:pt idx="9">
                  <c:v>723093</c:v>
                </c:pt>
                <c:pt idx="10">
                  <c:v>741303</c:v>
                </c:pt>
                <c:pt idx="11">
                  <c:v>752717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A5A9-40FD-9B4B-6896704A7C55}"/>
            </c:ext>
          </c:extLst>
        </c:ser>
        <c:ser>
          <c:idx val="3"/>
          <c:order val="3"/>
          <c:tx>
            <c:strRef>
              <c:f>'Tarjeta debito año 2016'!$B$53</c:f>
              <c:strCache>
                <c:ptCount val="1"/>
                <c:pt idx="0">
                  <c:v>Produbanco Grupo Promerica</c:v>
                </c:pt>
              </c:strCache>
            </c:strRef>
          </c:tx>
          <c:cat>
            <c:strRef>
              <c:f>'Tarjeta debito año 2016'!$C$49:$N$49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2016'!$C$53:$N$53</c:f>
              <c:numCache>
                <c:formatCode>#,##0</c:formatCode>
                <c:ptCount val="12"/>
                <c:pt idx="0">
                  <c:v>387165</c:v>
                </c:pt>
                <c:pt idx="1">
                  <c:v>387742</c:v>
                </c:pt>
                <c:pt idx="2">
                  <c:v>395795</c:v>
                </c:pt>
                <c:pt idx="3">
                  <c:v>385729</c:v>
                </c:pt>
                <c:pt idx="4">
                  <c:v>389153</c:v>
                </c:pt>
                <c:pt idx="5">
                  <c:v>388583</c:v>
                </c:pt>
                <c:pt idx="6">
                  <c:v>390690</c:v>
                </c:pt>
                <c:pt idx="7">
                  <c:v>394365</c:v>
                </c:pt>
                <c:pt idx="8">
                  <c:v>391623</c:v>
                </c:pt>
                <c:pt idx="9">
                  <c:v>397857</c:v>
                </c:pt>
                <c:pt idx="10">
                  <c:v>392697</c:v>
                </c:pt>
                <c:pt idx="11">
                  <c:v>393507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A5A9-40FD-9B4B-6896704A7C55}"/>
            </c:ext>
          </c:extLst>
        </c:ser>
        <c:ser>
          <c:idx val="4"/>
          <c:order val="4"/>
          <c:tx>
            <c:strRef>
              <c:f>'Tarjeta debito año 2016'!$B$54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'Tarjeta debito año 2016'!$C$49:$N$49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2016'!$C$54:$N$54</c:f>
              <c:numCache>
                <c:formatCode>#,##0</c:formatCode>
                <c:ptCount val="12"/>
                <c:pt idx="0">
                  <c:v>373556</c:v>
                </c:pt>
                <c:pt idx="1">
                  <c:v>373400</c:v>
                </c:pt>
                <c:pt idx="2">
                  <c:v>374262</c:v>
                </c:pt>
                <c:pt idx="3">
                  <c:v>377743</c:v>
                </c:pt>
                <c:pt idx="4">
                  <c:v>379495</c:v>
                </c:pt>
                <c:pt idx="5">
                  <c:v>377618</c:v>
                </c:pt>
                <c:pt idx="6">
                  <c:v>377139</c:v>
                </c:pt>
                <c:pt idx="7">
                  <c:v>375128</c:v>
                </c:pt>
                <c:pt idx="8">
                  <c:v>375310</c:v>
                </c:pt>
                <c:pt idx="9">
                  <c:v>373099</c:v>
                </c:pt>
                <c:pt idx="10">
                  <c:v>372314</c:v>
                </c:pt>
                <c:pt idx="11">
                  <c:v>363588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A5A9-40FD-9B4B-6896704A7C55}"/>
            </c:ext>
          </c:extLst>
        </c:ser>
        <c:ser>
          <c:idx val="5"/>
          <c:order val="5"/>
          <c:tx>
            <c:strRef>
              <c:f>'Tarjeta debito año 2016'!$B$55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'Tarjeta debito año 2016'!$C$49:$N$49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2016'!$C$55:$N$55</c:f>
              <c:numCache>
                <c:formatCode>#,##0</c:formatCode>
                <c:ptCount val="12"/>
                <c:pt idx="0">
                  <c:v>280329</c:v>
                </c:pt>
                <c:pt idx="1">
                  <c:v>283283</c:v>
                </c:pt>
                <c:pt idx="2">
                  <c:v>287116</c:v>
                </c:pt>
                <c:pt idx="3">
                  <c:v>291479</c:v>
                </c:pt>
                <c:pt idx="4">
                  <c:v>291477</c:v>
                </c:pt>
                <c:pt idx="5">
                  <c:v>296391</c:v>
                </c:pt>
                <c:pt idx="6">
                  <c:v>300904</c:v>
                </c:pt>
                <c:pt idx="7">
                  <c:v>304406</c:v>
                </c:pt>
                <c:pt idx="8">
                  <c:v>308707</c:v>
                </c:pt>
                <c:pt idx="9">
                  <c:v>312748</c:v>
                </c:pt>
                <c:pt idx="10">
                  <c:v>315649</c:v>
                </c:pt>
                <c:pt idx="11">
                  <c:v>319140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A5A9-40FD-9B4B-6896704A7C55}"/>
            </c:ext>
          </c:extLst>
        </c:ser>
        <c:ser>
          <c:idx val="6"/>
          <c:order val="6"/>
          <c:tx>
            <c:strRef>
              <c:f>'Tarjeta debito año 2016'!$B$56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'Tarjeta debito año 2016'!$C$49:$N$49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2016'!$C$56:$N$56</c:f>
              <c:numCache>
                <c:formatCode>#,##0</c:formatCode>
                <c:ptCount val="12"/>
                <c:pt idx="0">
                  <c:v>199868</c:v>
                </c:pt>
                <c:pt idx="1">
                  <c:v>202103</c:v>
                </c:pt>
                <c:pt idx="2">
                  <c:v>200142</c:v>
                </c:pt>
                <c:pt idx="3">
                  <c:v>200421</c:v>
                </c:pt>
                <c:pt idx="4">
                  <c:v>201419</c:v>
                </c:pt>
                <c:pt idx="5">
                  <c:v>200942</c:v>
                </c:pt>
                <c:pt idx="6">
                  <c:v>199510</c:v>
                </c:pt>
                <c:pt idx="7">
                  <c:v>200121</c:v>
                </c:pt>
                <c:pt idx="8">
                  <c:v>200749</c:v>
                </c:pt>
                <c:pt idx="9">
                  <c:v>201283</c:v>
                </c:pt>
                <c:pt idx="10">
                  <c:v>179109</c:v>
                </c:pt>
                <c:pt idx="11">
                  <c:v>133485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A5A9-40FD-9B4B-6896704A7C55}"/>
            </c:ext>
          </c:extLst>
        </c:ser>
        <c:ser>
          <c:idx val="7"/>
          <c:order val="7"/>
          <c:tx>
            <c:strRef>
              <c:f>'Tarjeta debito año 2016'!$B$57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'Tarjeta debito año 2016'!$C$49:$N$49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2016'!$C$57:$N$57</c:f>
              <c:numCache>
                <c:formatCode>#,##0</c:formatCode>
                <c:ptCount val="12"/>
                <c:pt idx="0">
                  <c:v>145760</c:v>
                </c:pt>
                <c:pt idx="1">
                  <c:v>146637</c:v>
                </c:pt>
                <c:pt idx="2">
                  <c:v>150612</c:v>
                </c:pt>
                <c:pt idx="3">
                  <c:v>152753</c:v>
                </c:pt>
                <c:pt idx="4">
                  <c:v>153354</c:v>
                </c:pt>
                <c:pt idx="5">
                  <c:v>156236</c:v>
                </c:pt>
                <c:pt idx="6">
                  <c:v>157794</c:v>
                </c:pt>
                <c:pt idx="7">
                  <c:v>158216</c:v>
                </c:pt>
                <c:pt idx="8">
                  <c:v>162968</c:v>
                </c:pt>
                <c:pt idx="9">
                  <c:v>163701</c:v>
                </c:pt>
                <c:pt idx="10">
                  <c:v>165096</c:v>
                </c:pt>
                <c:pt idx="11">
                  <c:v>157227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A5A9-40FD-9B4B-6896704A7C55}"/>
            </c:ext>
          </c:extLst>
        </c:ser>
        <c:ser>
          <c:idx val="8"/>
          <c:order val="8"/>
          <c:tx>
            <c:strRef>
              <c:f>'Tarjeta debito año 2016'!$B$58</c:f>
              <c:strCache>
                <c:ptCount val="1"/>
                <c:pt idx="0">
                  <c:v>Mutualista Pichincha</c:v>
                </c:pt>
              </c:strCache>
            </c:strRef>
          </c:tx>
          <c:cat>
            <c:strRef>
              <c:f>'Tarjeta debito año 2016'!$C$49:$N$49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2016'!$C$58:$N$58</c:f>
              <c:numCache>
                <c:formatCode>#,##0</c:formatCode>
                <c:ptCount val="12"/>
                <c:pt idx="0">
                  <c:v>69971</c:v>
                </c:pt>
                <c:pt idx="1">
                  <c:v>69730</c:v>
                </c:pt>
                <c:pt idx="2">
                  <c:v>69738</c:v>
                </c:pt>
                <c:pt idx="3">
                  <c:v>69635</c:v>
                </c:pt>
                <c:pt idx="4">
                  <c:v>69403</c:v>
                </c:pt>
                <c:pt idx="5">
                  <c:v>69927</c:v>
                </c:pt>
                <c:pt idx="6">
                  <c:v>69821</c:v>
                </c:pt>
                <c:pt idx="7">
                  <c:v>70196</c:v>
                </c:pt>
                <c:pt idx="8">
                  <c:v>70873</c:v>
                </c:pt>
                <c:pt idx="9">
                  <c:v>70851</c:v>
                </c:pt>
                <c:pt idx="10">
                  <c:v>71011</c:v>
                </c:pt>
                <c:pt idx="11">
                  <c:v>71184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A5A9-40FD-9B4B-6896704A7C55}"/>
            </c:ext>
          </c:extLst>
        </c:ser>
        <c:ser>
          <c:idx val="9"/>
          <c:order val="9"/>
          <c:tx>
            <c:strRef>
              <c:f>'Tarjeta debito año 2016'!$B$59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'Tarjeta debito año 2016'!$C$49:$N$49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2016'!$C$59:$N$59</c:f>
              <c:numCache>
                <c:formatCode>#,##0</c:formatCode>
                <c:ptCount val="12"/>
                <c:pt idx="0">
                  <c:v>60804</c:v>
                </c:pt>
                <c:pt idx="1">
                  <c:v>65138</c:v>
                </c:pt>
                <c:pt idx="2">
                  <c:v>65780</c:v>
                </c:pt>
                <c:pt idx="3">
                  <c:v>66725</c:v>
                </c:pt>
                <c:pt idx="4">
                  <c:v>67684</c:v>
                </c:pt>
                <c:pt idx="5">
                  <c:v>68950</c:v>
                </c:pt>
                <c:pt idx="6">
                  <c:v>69851</c:v>
                </c:pt>
                <c:pt idx="7">
                  <c:v>71022</c:v>
                </c:pt>
                <c:pt idx="8">
                  <c:v>72230</c:v>
                </c:pt>
                <c:pt idx="9">
                  <c:v>73170</c:v>
                </c:pt>
                <c:pt idx="10">
                  <c:v>74060</c:v>
                </c:pt>
                <c:pt idx="11">
                  <c:v>75178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A5A9-40FD-9B4B-6896704A7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882816"/>
        <c:axId val="94893184"/>
      </c:lineChart>
      <c:catAx>
        <c:axId val="9488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94893184"/>
        <c:crosses val="autoZero"/>
        <c:auto val="1"/>
        <c:lblAlgn val="ctr"/>
        <c:lblOffset val="100"/>
        <c:noMultiLvlLbl val="0"/>
      </c:catAx>
      <c:valAx>
        <c:axId val="948931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488281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Facturación</a:t>
            </a:r>
            <a:r>
              <a:rPr lang="es-EC" sz="1400" baseline="0"/>
              <a:t> con tarjeta de débito (sin chip)</a:t>
            </a:r>
          </a:p>
          <a:p>
            <a:pPr>
              <a:defRPr sz="1400"/>
            </a:pPr>
            <a:r>
              <a:rPr lang="es-EC" sz="1400" baseline="0"/>
              <a:t>Año 2016</a:t>
            </a:r>
            <a:endParaRPr lang="es-EC" sz="1400"/>
          </a:p>
        </c:rich>
      </c:tx>
      <c:layout>
        <c:manualLayout>
          <c:xMode val="edge"/>
          <c:yMode val="edge"/>
          <c:x val="0.20682246376811597"/>
          <c:y val="1.62820512820512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478405797101449"/>
          <c:y val="0.1370991452991453"/>
          <c:w val="0.68514384057971012"/>
          <c:h val="0.65434978632478635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2016'!$B$466</c:f>
              <c:strCache>
                <c:ptCount val="1"/>
                <c:pt idx="0">
                  <c:v>Banco Solidario</c:v>
                </c:pt>
              </c:strCache>
            </c:strRef>
          </c:tx>
          <c:cat>
            <c:strRef>
              <c:f>'Tarjeta debito año 2016'!$C$465:$N$465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2016'!$C$466:$N$466</c:f>
              <c:numCache>
                <c:formatCode>_("$"\ * #,##0_);_("$"\ * \(#,##0\);_("$"\ * "-"??_);_(@_)</c:formatCode>
                <c:ptCount val="12"/>
                <c:pt idx="0">
                  <c:v>178638.1</c:v>
                </c:pt>
                <c:pt idx="1">
                  <c:v>146630.79999999999</c:v>
                </c:pt>
                <c:pt idx="2">
                  <c:v>185120.3</c:v>
                </c:pt>
                <c:pt idx="3">
                  <c:v>248727.6</c:v>
                </c:pt>
                <c:pt idx="4">
                  <c:v>228254.8</c:v>
                </c:pt>
                <c:pt idx="5">
                  <c:v>225761.4</c:v>
                </c:pt>
                <c:pt idx="6">
                  <c:v>242652.6</c:v>
                </c:pt>
                <c:pt idx="7">
                  <c:v>239269.7</c:v>
                </c:pt>
                <c:pt idx="8">
                  <c:v>241360.3</c:v>
                </c:pt>
                <c:pt idx="9">
                  <c:v>1693.6</c:v>
                </c:pt>
                <c:pt idx="10">
                  <c:v>241894.3</c:v>
                </c:pt>
                <c:pt idx="11">
                  <c:v>1866.98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'Tarjeta debito año 2016'!$B$467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'Tarjeta debito año 2016'!$C$465:$N$465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2016'!$C$467:$N$467</c:f>
              <c:numCache>
                <c:formatCode>_("$"\ * #,##0_);_("$"\ * \(#,##0\);_("$"\ * "-"??_);_(@_)</c:formatCode>
                <c:ptCount val="12"/>
                <c:pt idx="0">
                  <c:v>205414.1</c:v>
                </c:pt>
                <c:pt idx="1">
                  <c:v>222324.6</c:v>
                </c:pt>
                <c:pt idx="2">
                  <c:v>42213.7</c:v>
                </c:pt>
                <c:pt idx="3">
                  <c:v>43755.8</c:v>
                </c:pt>
                <c:pt idx="4">
                  <c:v>40527.199999999997</c:v>
                </c:pt>
                <c:pt idx="5">
                  <c:v>30376</c:v>
                </c:pt>
                <c:pt idx="6">
                  <c:v>33133.599999999999</c:v>
                </c:pt>
                <c:pt idx="7">
                  <c:v>33197</c:v>
                </c:pt>
                <c:pt idx="8">
                  <c:v>28665.599999999999</c:v>
                </c:pt>
                <c:pt idx="9">
                  <c:v>24949.7</c:v>
                </c:pt>
                <c:pt idx="10">
                  <c:v>14664.22</c:v>
                </c:pt>
                <c:pt idx="11">
                  <c:v>6879.77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'Tarjeta debito año 2016'!$B$468</c:f>
              <c:strCache>
                <c:ptCount val="1"/>
                <c:pt idx="0">
                  <c:v>Banco Procredit</c:v>
                </c:pt>
              </c:strCache>
            </c:strRef>
          </c:tx>
          <c:cat>
            <c:strRef>
              <c:f>'Tarjeta debito año 2016'!$C$465:$N$465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2016'!$C$468:$N$468</c:f>
              <c:numCache>
                <c:formatCode>_("$"\ * #,##0_);_("$"\ * \(#,##0\);_("$"\ * "-"??_);_(@_)</c:formatCode>
                <c:ptCount val="12"/>
                <c:pt idx="0">
                  <c:v>523589.9</c:v>
                </c:pt>
                <c:pt idx="1">
                  <c:v>45924</c:v>
                </c:pt>
                <c:pt idx="2">
                  <c:v>30109.599999999999</c:v>
                </c:pt>
                <c:pt idx="3">
                  <c:v>35156</c:v>
                </c:pt>
                <c:pt idx="4">
                  <c:v>24753.7</c:v>
                </c:pt>
                <c:pt idx="5">
                  <c:v>388.4</c:v>
                </c:pt>
                <c:pt idx="6">
                  <c:v>2765.8</c:v>
                </c:pt>
                <c:pt idx="7">
                  <c:v>8988.2000000000007</c:v>
                </c:pt>
                <c:pt idx="8">
                  <c:v>2749.3</c:v>
                </c:pt>
                <c:pt idx="9">
                  <c:v>9213.5</c:v>
                </c:pt>
                <c:pt idx="10">
                  <c:v>2392.16</c:v>
                </c:pt>
                <c:pt idx="11">
                  <c:v>1540.86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'Tarjeta debito año 2016'!$B$469</c:f>
              <c:strCache>
                <c:ptCount val="1"/>
                <c:pt idx="0">
                  <c:v>Banco Guayaquil</c:v>
                </c:pt>
              </c:strCache>
            </c:strRef>
          </c:tx>
          <c:cat>
            <c:strRef>
              <c:f>'Tarjeta debito año 2016'!$C$465:$N$465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2016'!$C$469:$N$469</c:f>
              <c:numCache>
                <c:formatCode>_("$"\ * #,##0_);_("$"\ * \(#,##0\);_("$"\ * "-"??_);_(@_)</c:formatCode>
                <c:ptCount val="12"/>
                <c:pt idx="0">
                  <c:v>57881.3</c:v>
                </c:pt>
                <c:pt idx="1">
                  <c:v>14092.9</c:v>
                </c:pt>
                <c:pt idx="2">
                  <c:v>11503.5</c:v>
                </c:pt>
                <c:pt idx="3">
                  <c:v>10798.1</c:v>
                </c:pt>
                <c:pt idx="4">
                  <c:v>7491.9</c:v>
                </c:pt>
                <c:pt idx="5">
                  <c:v>6976.2</c:v>
                </c:pt>
                <c:pt idx="6">
                  <c:v>4788.6000000000004</c:v>
                </c:pt>
                <c:pt idx="7">
                  <c:v>3977.7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'Tarjeta debito año 2016'!$B$470</c:f>
              <c:strCache>
                <c:ptCount val="1"/>
                <c:pt idx="0">
                  <c:v>Banco Pacífico</c:v>
                </c:pt>
              </c:strCache>
            </c:strRef>
          </c:tx>
          <c:cat>
            <c:strRef>
              <c:f>'Tarjeta debito año 2016'!$C$465:$N$465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2016'!$C$470:$N$470</c:f>
              <c:numCache>
                <c:formatCode>_("$"\ * #,##0_);_("$"\ * \(#,##0\);_("$"\ * "-"??_);_(@_)</c:formatCode>
                <c:ptCount val="12"/>
                <c:pt idx="0">
                  <c:v>2921.8</c:v>
                </c:pt>
                <c:pt idx="1">
                  <c:v>253.4</c:v>
                </c:pt>
                <c:pt idx="2">
                  <c:v>415.1</c:v>
                </c:pt>
                <c:pt idx="3">
                  <c:v>422.4</c:v>
                </c:pt>
                <c:pt idx="4">
                  <c:v>329.3</c:v>
                </c:pt>
                <c:pt idx="5">
                  <c:v>29.9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'Tarjeta debito año 2016'!$B$471</c:f>
              <c:strCache>
                <c:ptCount val="1"/>
                <c:pt idx="0">
                  <c:v>Mutualista Pichincha</c:v>
                </c:pt>
              </c:strCache>
            </c:strRef>
          </c:tx>
          <c:cat>
            <c:strRef>
              <c:f>'Tarjeta debito año 2016'!$C$465:$N$465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2016'!$C$471:$N$471</c:f>
              <c:numCache>
                <c:formatCode>_("$"\ * #,##0_);_("$"\ * \(#,##0\);_("$"\ 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189.9</c:v>
                </c:pt>
                <c:pt idx="6">
                  <c:v>189</c:v>
                </c:pt>
                <c:pt idx="7">
                  <c:v>684.9</c:v>
                </c:pt>
                <c:pt idx="8">
                  <c:v>148.4</c:v>
                </c:pt>
                <c:pt idx="9">
                  <c:v>59.2</c:v>
                </c:pt>
                <c:pt idx="10">
                  <c:v>242.67</c:v>
                </c:pt>
                <c:pt idx="11">
                  <c:v>1366.1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860672"/>
        <c:axId val="120862208"/>
      </c:lineChart>
      <c:catAx>
        <c:axId val="12086067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20862208"/>
        <c:crosses val="autoZero"/>
        <c:auto val="1"/>
        <c:lblAlgn val="ctr"/>
        <c:lblOffset val="100"/>
        <c:noMultiLvlLbl val="0"/>
      </c:catAx>
      <c:valAx>
        <c:axId val="120862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Facturación</a:t>
                </a:r>
                <a:r>
                  <a:rPr lang="es-EC" baseline="0"/>
                  <a:t> (USD)</a:t>
                </a:r>
                <a:endParaRPr lang="es-EC"/>
              </a:p>
            </c:rich>
          </c:tx>
          <c:layout/>
          <c:overlay val="0"/>
        </c:title>
        <c:numFmt formatCode="_(&quot;$&quot;\ * #,##0_);_(&quot;$&quot;\ * \(#,##0\);_(&quot;$&quot;\ * &quot;-&quot;??_);_(@_)" sourceLinked="1"/>
        <c:majorTickMark val="out"/>
        <c:minorTickMark val="none"/>
        <c:tickLblPos val="nextTo"/>
        <c:crossAx val="12086067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Participación</a:t>
            </a:r>
            <a:r>
              <a:rPr lang="en-US" sz="1400" baseline="0"/>
              <a:t> de facturación de tarjeta de débito (sin chip) por emisor </a:t>
            </a:r>
          </a:p>
          <a:p>
            <a:pPr>
              <a:defRPr sz="1400"/>
            </a:pPr>
            <a:r>
              <a:rPr lang="en-US" sz="1400" baseline="0"/>
              <a:t>Año 2016</a:t>
            </a:r>
            <a:endParaRPr lang="en-US" sz="1400"/>
          </a:p>
        </c:rich>
      </c:tx>
      <c:layout>
        <c:manualLayout>
          <c:xMode val="edge"/>
          <c:yMode val="edge"/>
          <c:x val="0.15385109974512731"/>
          <c:y val="0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'Tarjeta debito año 2016'!$P$465</c:f>
              <c:strCache>
                <c:ptCount val="1"/>
                <c:pt idx="0">
                  <c:v>Facturación promedio (USD)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6.8402827894962118E-2"/>
                  <c:y val="-3.280651875136193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364459556063993"/>
                  <c:y val="0.1059656291708569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8314429745076061"/>
                  <c:y val="1.727635727210903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2016'!$B$466:$B$484</c:f>
              <c:strCache>
                <c:ptCount val="19"/>
                <c:pt idx="0">
                  <c:v>Banco Solidario</c:v>
                </c:pt>
                <c:pt idx="1">
                  <c:v>Banco del Austro</c:v>
                </c:pt>
                <c:pt idx="2">
                  <c:v>Banco Procredit</c:v>
                </c:pt>
                <c:pt idx="3">
                  <c:v>Banco Guayaquil</c:v>
                </c:pt>
                <c:pt idx="4">
                  <c:v>Banco Pacífico</c:v>
                </c:pt>
                <c:pt idx="5">
                  <c:v>Mutualista Pichincha</c:v>
                </c:pt>
                <c:pt idx="6">
                  <c:v>Banco Pichincha</c:v>
                </c:pt>
                <c:pt idx="7">
                  <c:v>Banco Bolivariano</c:v>
                </c:pt>
                <c:pt idx="8">
                  <c:v>Produbanco Grupo Promerica</c:v>
                </c:pt>
                <c:pt idx="9">
                  <c:v>Banco Internacional</c:v>
                </c:pt>
                <c:pt idx="10">
                  <c:v>Banco General Rumiñahui</c:v>
                </c:pt>
                <c:pt idx="11">
                  <c:v>Banco de Machala</c:v>
                </c:pt>
                <c:pt idx="12">
                  <c:v>Banco de Loja</c:v>
                </c:pt>
                <c:pt idx="13">
                  <c:v>Banco Comercial de Manabí</c:v>
                </c:pt>
                <c:pt idx="14">
                  <c:v>Mutualista Azuay</c:v>
                </c:pt>
                <c:pt idx="15">
                  <c:v>Banco Delbank</c:v>
                </c:pt>
                <c:pt idx="16">
                  <c:v>Banco Amazonas</c:v>
                </c:pt>
                <c:pt idx="17">
                  <c:v>BancoDesarrollo</c:v>
                </c:pt>
                <c:pt idx="18">
                  <c:v>Banco Capital</c:v>
                </c:pt>
              </c:strCache>
            </c:strRef>
          </c:cat>
          <c:val>
            <c:numRef>
              <c:f>'Tarjeta debito año 2016'!$P$466:$P$484</c:f>
              <c:numCache>
                <c:formatCode>_("$"\ * #,##0_);_("$"\ * \(#,##0\);_("$"\ * "-"??_);_(@_)</c:formatCode>
                <c:ptCount val="19"/>
                <c:pt idx="0">
                  <c:v>181822.54</c:v>
                </c:pt>
                <c:pt idx="1">
                  <c:v>60508.440833333327</c:v>
                </c:pt>
                <c:pt idx="2">
                  <c:v>57297.618333333339</c:v>
                </c:pt>
                <c:pt idx="3">
                  <c:v>9792.5166666666664</c:v>
                </c:pt>
                <c:pt idx="4">
                  <c:v>364.32499999999999</c:v>
                </c:pt>
                <c:pt idx="5">
                  <c:v>240.01416666666668</c:v>
                </c:pt>
                <c:pt idx="6">
                  <c:v>236.57166666666669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Participación de facturación de tarjeta de débito (con chip) por emisor </a:t>
            </a:r>
            <a:endParaRPr lang="es-EC" sz="1400">
              <a:effectLst/>
            </a:endParaRPr>
          </a:p>
          <a:p>
            <a:pPr>
              <a:defRPr sz="1400"/>
            </a:pPr>
            <a:r>
              <a:rPr lang="en-US" sz="1400" b="1" i="0" baseline="0">
                <a:effectLst/>
              </a:rPr>
              <a:t>Año 2016</a:t>
            </a:r>
            <a:endParaRPr lang="es-EC" sz="1400">
              <a:effectLst/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'Tarjeta debito año 2016'!$P$413</c:f>
              <c:strCache>
                <c:ptCount val="1"/>
                <c:pt idx="0">
                  <c:v>Facturación promedio (USD)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1.9257654101139266E-2"/>
                  <c:y val="1.64306036819074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2340163201670636"/>
                  <c:y val="-2.526860820536577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8.3741909645490498E-2"/>
                  <c:y val="-5.75795103004959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9850458066038749E-2"/>
                  <c:y val="3.43573498130511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7858425053816502E-2"/>
                  <c:y val="5.73892813187284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9.1144914787558928E-2"/>
                  <c:y val="7.77314684382306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5467470517139037"/>
                  <c:y val="1.65934447857195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2016'!$B$414:$B$432</c:f>
              <c:strCache>
                <c:ptCount val="19"/>
                <c:pt idx="0">
                  <c:v>Banco Pichincha</c:v>
                </c:pt>
                <c:pt idx="1">
                  <c:v>Produbanco Grupo Promerica</c:v>
                </c:pt>
                <c:pt idx="2">
                  <c:v>Banco Pacífico</c:v>
                </c:pt>
                <c:pt idx="3">
                  <c:v>Banco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Procredit</c:v>
                </c:pt>
                <c:pt idx="8">
                  <c:v>Banco de Machala</c:v>
                </c:pt>
                <c:pt idx="9">
                  <c:v>Banco de Loja</c:v>
                </c:pt>
                <c:pt idx="10">
                  <c:v>Banco del Austro</c:v>
                </c:pt>
                <c:pt idx="11">
                  <c:v>Banco Solidario</c:v>
                </c:pt>
                <c:pt idx="12">
                  <c:v>Mutualista Azuay</c:v>
                </c:pt>
                <c:pt idx="13">
                  <c:v>Mutualista Pichincha</c:v>
                </c:pt>
                <c:pt idx="14">
                  <c:v>Banco Comercial de Manabí</c:v>
                </c:pt>
                <c:pt idx="15">
                  <c:v>Banco Delbank</c:v>
                </c:pt>
                <c:pt idx="16">
                  <c:v>Banco Amazonas</c:v>
                </c:pt>
                <c:pt idx="17">
                  <c:v>BancoDesarrollo</c:v>
                </c:pt>
                <c:pt idx="18">
                  <c:v>Banco Capital</c:v>
                </c:pt>
              </c:strCache>
            </c:strRef>
          </c:cat>
          <c:val>
            <c:numRef>
              <c:f>'Tarjeta debito año 2016'!$P$414:$P$432</c:f>
              <c:numCache>
                <c:formatCode>_("$"\ * #,##0_);_("$"\ * \(#,##0\);_("$"\ * "-"??_);_(@_)</c:formatCode>
                <c:ptCount val="19"/>
                <c:pt idx="0">
                  <c:v>30863573.35166667</c:v>
                </c:pt>
                <c:pt idx="1">
                  <c:v>16869808.001666665</c:v>
                </c:pt>
                <c:pt idx="2">
                  <c:v>16428555.730833331</c:v>
                </c:pt>
                <c:pt idx="3">
                  <c:v>11665615.865833333</c:v>
                </c:pt>
                <c:pt idx="4">
                  <c:v>8648022.5383333322</c:v>
                </c:pt>
                <c:pt idx="5">
                  <c:v>6115989.6841666671</c:v>
                </c:pt>
                <c:pt idx="6">
                  <c:v>3621235.956666667</c:v>
                </c:pt>
                <c:pt idx="7">
                  <c:v>707178.69749999989</c:v>
                </c:pt>
                <c:pt idx="8">
                  <c:v>607657.77500000002</c:v>
                </c:pt>
                <c:pt idx="9">
                  <c:v>453639.83749999997</c:v>
                </c:pt>
                <c:pt idx="10">
                  <c:v>426658.16499999998</c:v>
                </c:pt>
                <c:pt idx="11">
                  <c:v>28040.7</c:v>
                </c:pt>
                <c:pt idx="12">
                  <c:v>18990.524999999998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Evolución</a:t>
            </a:r>
            <a:r>
              <a:rPr lang="es-EC" sz="1400" baseline="0"/>
              <a:t> del número de tarjeta de débito (con chip) por emisor</a:t>
            </a:r>
          </a:p>
          <a:p>
            <a:pPr>
              <a:defRPr sz="1400"/>
            </a:pPr>
            <a:r>
              <a:rPr lang="es-EC" sz="1400" baseline="0"/>
              <a:t>Año 2016</a:t>
            </a:r>
            <a:endParaRPr lang="es-EC" sz="1400"/>
          </a:p>
        </c:rich>
      </c:tx>
      <c:layout>
        <c:manualLayout>
          <c:xMode val="edge"/>
          <c:yMode val="edge"/>
          <c:x val="0.10165383605262698"/>
          <c:y val="1.6527660080256756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6555900255354516"/>
          <c:w val="0.61191413393572125"/>
          <c:h val="0.5505593485065351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2016'!$B$102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'Tarjeta debito año 2016'!$C$101:$N$101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2016'!$C$102:$N$102</c:f>
              <c:numCache>
                <c:formatCode>#,##0</c:formatCode>
                <c:ptCount val="12"/>
                <c:pt idx="0">
                  <c:v>1949434</c:v>
                </c:pt>
                <c:pt idx="1">
                  <c:v>1973188</c:v>
                </c:pt>
                <c:pt idx="2">
                  <c:v>1996606</c:v>
                </c:pt>
                <c:pt idx="3">
                  <c:v>2008469</c:v>
                </c:pt>
                <c:pt idx="4">
                  <c:v>2008469</c:v>
                </c:pt>
                <c:pt idx="5">
                  <c:v>2034611</c:v>
                </c:pt>
                <c:pt idx="6">
                  <c:v>2050180</c:v>
                </c:pt>
                <c:pt idx="7">
                  <c:v>2069464</c:v>
                </c:pt>
                <c:pt idx="8">
                  <c:v>2097231</c:v>
                </c:pt>
                <c:pt idx="9">
                  <c:v>2107234</c:v>
                </c:pt>
                <c:pt idx="10">
                  <c:v>2123577</c:v>
                </c:pt>
                <c:pt idx="11">
                  <c:v>2141666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D88-440E-815C-ACFCF2724A76}"/>
            </c:ext>
          </c:extLst>
        </c:ser>
        <c:ser>
          <c:idx val="1"/>
          <c:order val="1"/>
          <c:tx>
            <c:strRef>
              <c:f>'Tarjeta debito año 2016'!$B$103</c:f>
              <c:strCache>
                <c:ptCount val="1"/>
                <c:pt idx="0">
                  <c:v>Banco Guayaquil</c:v>
                </c:pt>
              </c:strCache>
            </c:strRef>
          </c:tx>
          <c:cat>
            <c:strRef>
              <c:f>'Tarjeta debito año 2016'!$C$101:$N$101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2016'!$C$103:$N$103</c:f>
              <c:numCache>
                <c:formatCode>#,##0</c:formatCode>
                <c:ptCount val="12"/>
                <c:pt idx="0">
                  <c:v>485138</c:v>
                </c:pt>
                <c:pt idx="1">
                  <c:v>502862</c:v>
                </c:pt>
                <c:pt idx="2">
                  <c:v>528193</c:v>
                </c:pt>
                <c:pt idx="3">
                  <c:v>535980</c:v>
                </c:pt>
                <c:pt idx="4">
                  <c:v>587542</c:v>
                </c:pt>
                <c:pt idx="5">
                  <c:v>651465</c:v>
                </c:pt>
                <c:pt idx="6">
                  <c:v>669663</c:v>
                </c:pt>
                <c:pt idx="7">
                  <c:v>690283</c:v>
                </c:pt>
                <c:pt idx="8">
                  <c:v>701627</c:v>
                </c:pt>
                <c:pt idx="9">
                  <c:v>723093</c:v>
                </c:pt>
                <c:pt idx="10">
                  <c:v>741303</c:v>
                </c:pt>
                <c:pt idx="11">
                  <c:v>752717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FD88-440E-815C-ACFCF2724A76}"/>
            </c:ext>
          </c:extLst>
        </c:ser>
        <c:ser>
          <c:idx val="2"/>
          <c:order val="2"/>
          <c:tx>
            <c:strRef>
              <c:f>'Tarjeta debito año 2016'!$B$104</c:f>
              <c:strCache>
                <c:ptCount val="1"/>
                <c:pt idx="0">
                  <c:v>Banco Pacífico</c:v>
                </c:pt>
              </c:strCache>
            </c:strRef>
          </c:tx>
          <c:cat>
            <c:strRef>
              <c:f>'Tarjeta debito año 2016'!$C$101:$N$101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2016'!$C$104:$N$104</c:f>
              <c:numCache>
                <c:formatCode>#,##0</c:formatCode>
                <c:ptCount val="12"/>
                <c:pt idx="0">
                  <c:v>514065</c:v>
                </c:pt>
                <c:pt idx="1">
                  <c:v>527886</c:v>
                </c:pt>
                <c:pt idx="2">
                  <c:v>538996</c:v>
                </c:pt>
                <c:pt idx="3">
                  <c:v>553156</c:v>
                </c:pt>
                <c:pt idx="4">
                  <c:v>564068</c:v>
                </c:pt>
                <c:pt idx="5">
                  <c:v>576655</c:v>
                </c:pt>
                <c:pt idx="6">
                  <c:v>589042</c:v>
                </c:pt>
                <c:pt idx="7">
                  <c:v>598948</c:v>
                </c:pt>
                <c:pt idx="8">
                  <c:v>609283</c:v>
                </c:pt>
                <c:pt idx="9">
                  <c:v>619829</c:v>
                </c:pt>
                <c:pt idx="10">
                  <c:v>630209</c:v>
                </c:pt>
                <c:pt idx="11">
                  <c:v>639311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D88-440E-815C-ACFCF2724A76}"/>
            </c:ext>
          </c:extLst>
        </c:ser>
        <c:ser>
          <c:idx val="3"/>
          <c:order val="3"/>
          <c:tx>
            <c:strRef>
              <c:f>'Tarjeta debito año 2016'!$B$105</c:f>
              <c:strCache>
                <c:ptCount val="1"/>
                <c:pt idx="0">
                  <c:v>Produbanco Grupo Promerica</c:v>
                </c:pt>
              </c:strCache>
            </c:strRef>
          </c:tx>
          <c:cat>
            <c:strRef>
              <c:f>'Tarjeta debito año 2016'!$C$101:$N$101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2016'!$C$105:$N$105</c:f>
              <c:numCache>
                <c:formatCode>#,##0</c:formatCode>
                <c:ptCount val="12"/>
                <c:pt idx="0">
                  <c:v>374250</c:v>
                </c:pt>
                <c:pt idx="1">
                  <c:v>374921</c:v>
                </c:pt>
                <c:pt idx="2">
                  <c:v>385043</c:v>
                </c:pt>
                <c:pt idx="3">
                  <c:v>379065</c:v>
                </c:pt>
                <c:pt idx="4">
                  <c:v>382574</c:v>
                </c:pt>
                <c:pt idx="5">
                  <c:v>382850</c:v>
                </c:pt>
                <c:pt idx="6">
                  <c:v>384957</c:v>
                </c:pt>
                <c:pt idx="7">
                  <c:v>389048</c:v>
                </c:pt>
                <c:pt idx="8">
                  <c:v>386307</c:v>
                </c:pt>
                <c:pt idx="9">
                  <c:v>393999</c:v>
                </c:pt>
                <c:pt idx="10">
                  <c:v>388862</c:v>
                </c:pt>
                <c:pt idx="11">
                  <c:v>390342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D88-440E-815C-ACFCF2724A76}"/>
            </c:ext>
          </c:extLst>
        </c:ser>
        <c:ser>
          <c:idx val="4"/>
          <c:order val="4"/>
          <c:tx>
            <c:strRef>
              <c:f>'Tarjeta debito año 2016'!$B$106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'Tarjeta debito año 2016'!$C$101:$N$101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2016'!$C$106:$N$106</c:f>
              <c:numCache>
                <c:formatCode>#,##0</c:formatCode>
                <c:ptCount val="12"/>
                <c:pt idx="0">
                  <c:v>373556</c:v>
                </c:pt>
                <c:pt idx="1">
                  <c:v>373400</c:v>
                </c:pt>
                <c:pt idx="2">
                  <c:v>374262</c:v>
                </c:pt>
                <c:pt idx="3">
                  <c:v>377743</c:v>
                </c:pt>
                <c:pt idx="4">
                  <c:v>379495</c:v>
                </c:pt>
                <c:pt idx="5">
                  <c:v>377618</c:v>
                </c:pt>
                <c:pt idx="6">
                  <c:v>377139</c:v>
                </c:pt>
                <c:pt idx="7">
                  <c:v>375128</c:v>
                </c:pt>
                <c:pt idx="8">
                  <c:v>375310</c:v>
                </c:pt>
                <c:pt idx="9">
                  <c:v>373099</c:v>
                </c:pt>
                <c:pt idx="10">
                  <c:v>372314</c:v>
                </c:pt>
                <c:pt idx="11">
                  <c:v>363588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D88-440E-815C-ACFCF2724A76}"/>
            </c:ext>
          </c:extLst>
        </c:ser>
        <c:ser>
          <c:idx val="5"/>
          <c:order val="5"/>
          <c:tx>
            <c:strRef>
              <c:f>'Tarjeta debito año 2016'!$B$107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'Tarjeta debito año 2016'!$C$101:$N$101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2016'!$C$107:$N$107</c:f>
              <c:numCache>
                <c:formatCode>#,##0</c:formatCode>
                <c:ptCount val="12"/>
                <c:pt idx="0">
                  <c:v>259418</c:v>
                </c:pt>
                <c:pt idx="1">
                  <c:v>262559</c:v>
                </c:pt>
                <c:pt idx="2">
                  <c:v>266608</c:v>
                </c:pt>
                <c:pt idx="3">
                  <c:v>271255</c:v>
                </c:pt>
                <c:pt idx="4">
                  <c:v>274661</c:v>
                </c:pt>
                <c:pt idx="5">
                  <c:v>279767</c:v>
                </c:pt>
                <c:pt idx="6">
                  <c:v>284495</c:v>
                </c:pt>
                <c:pt idx="7">
                  <c:v>288130</c:v>
                </c:pt>
                <c:pt idx="8">
                  <c:v>292563</c:v>
                </c:pt>
                <c:pt idx="9">
                  <c:v>296749</c:v>
                </c:pt>
                <c:pt idx="10">
                  <c:v>299754</c:v>
                </c:pt>
                <c:pt idx="11">
                  <c:v>303365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D88-440E-815C-ACFCF2724A76}"/>
            </c:ext>
          </c:extLst>
        </c:ser>
        <c:ser>
          <c:idx val="6"/>
          <c:order val="6"/>
          <c:tx>
            <c:strRef>
              <c:f>'Tarjeta debito año 2016'!$B$108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'Tarjeta debito año 2016'!$C$101:$N$101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2016'!$C$108:$N$108</c:f>
              <c:numCache>
                <c:formatCode>#,##0</c:formatCode>
                <c:ptCount val="12"/>
                <c:pt idx="0">
                  <c:v>145760</c:v>
                </c:pt>
                <c:pt idx="1">
                  <c:v>146637</c:v>
                </c:pt>
                <c:pt idx="2">
                  <c:v>150612</c:v>
                </c:pt>
                <c:pt idx="3">
                  <c:v>152753</c:v>
                </c:pt>
                <c:pt idx="4">
                  <c:v>153354</c:v>
                </c:pt>
                <c:pt idx="5">
                  <c:v>156236</c:v>
                </c:pt>
                <c:pt idx="6">
                  <c:v>157794</c:v>
                </c:pt>
                <c:pt idx="7">
                  <c:v>158216</c:v>
                </c:pt>
                <c:pt idx="8">
                  <c:v>162968</c:v>
                </c:pt>
                <c:pt idx="9">
                  <c:v>163701</c:v>
                </c:pt>
                <c:pt idx="10">
                  <c:v>165096</c:v>
                </c:pt>
                <c:pt idx="11">
                  <c:v>157227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FD88-440E-815C-ACFCF2724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954624"/>
        <c:axId val="94956544"/>
      </c:lineChart>
      <c:catAx>
        <c:axId val="9495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94956544"/>
        <c:crosses val="autoZero"/>
        <c:auto val="1"/>
        <c:lblAlgn val="ctr"/>
        <c:lblOffset val="100"/>
        <c:noMultiLvlLbl val="0"/>
      </c:catAx>
      <c:valAx>
        <c:axId val="949565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 de débito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495462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Evolución</a:t>
            </a:r>
            <a:r>
              <a:rPr lang="es-EC" sz="1400" baseline="0"/>
              <a:t> de tarjeta de débito (sin chip) por emisor</a:t>
            </a:r>
          </a:p>
          <a:p>
            <a:pPr>
              <a:defRPr sz="1400"/>
            </a:pPr>
            <a:r>
              <a:rPr lang="es-EC" sz="1400" baseline="0"/>
              <a:t>Año 2016</a:t>
            </a:r>
            <a:endParaRPr lang="es-EC" sz="1400"/>
          </a:p>
        </c:rich>
      </c:tx>
      <c:layout>
        <c:manualLayout>
          <c:xMode val="edge"/>
          <c:yMode val="edge"/>
          <c:x val="0.16652064311178033"/>
          <c:y val="1.652766366508099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5178598540880592"/>
          <c:w val="0.60446912664565178"/>
          <c:h val="0.56433230407777801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2016'!$B$153</c:f>
              <c:strCache>
                <c:ptCount val="1"/>
                <c:pt idx="0">
                  <c:v>Banco Pacífico</c:v>
                </c:pt>
              </c:strCache>
            </c:strRef>
          </c:tx>
          <c:cat>
            <c:strRef>
              <c:f>'Tarjeta debito año 2016'!$C$152:$N$152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2016'!$C$153:$N$153</c:f>
              <c:numCache>
                <c:formatCode>#,##0</c:formatCode>
                <c:ptCount val="12"/>
                <c:pt idx="0">
                  <c:v>182438</c:v>
                </c:pt>
                <c:pt idx="1">
                  <c:v>184092</c:v>
                </c:pt>
                <c:pt idx="2">
                  <c:v>187075</c:v>
                </c:pt>
                <c:pt idx="3">
                  <c:v>191837</c:v>
                </c:pt>
                <c:pt idx="4">
                  <c:v>192771</c:v>
                </c:pt>
                <c:pt idx="5">
                  <c:v>194452</c:v>
                </c:pt>
                <c:pt idx="6">
                  <c:v>194731</c:v>
                </c:pt>
                <c:pt idx="7">
                  <c:v>195909</c:v>
                </c:pt>
                <c:pt idx="8">
                  <c:v>191110</c:v>
                </c:pt>
                <c:pt idx="9">
                  <c:v>190047</c:v>
                </c:pt>
                <c:pt idx="10">
                  <c:v>190284</c:v>
                </c:pt>
                <c:pt idx="11">
                  <c:v>190050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8BE2-4266-958F-D186420CF113}"/>
            </c:ext>
          </c:extLst>
        </c:ser>
        <c:ser>
          <c:idx val="1"/>
          <c:order val="1"/>
          <c:tx>
            <c:strRef>
              <c:f>'Tarjeta debito año 2016'!$B$154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'Tarjeta debito año 2016'!$C$152:$N$152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2016'!$C$154:$N$154</c:f>
              <c:numCache>
                <c:formatCode>#,##0</c:formatCode>
                <c:ptCount val="12"/>
                <c:pt idx="0">
                  <c:v>199868</c:v>
                </c:pt>
                <c:pt idx="1">
                  <c:v>202103</c:v>
                </c:pt>
                <c:pt idx="2">
                  <c:v>133002</c:v>
                </c:pt>
                <c:pt idx="3">
                  <c:v>128736</c:v>
                </c:pt>
                <c:pt idx="4">
                  <c:v>124992</c:v>
                </c:pt>
                <c:pt idx="5">
                  <c:v>121419</c:v>
                </c:pt>
                <c:pt idx="6">
                  <c:v>117248</c:v>
                </c:pt>
                <c:pt idx="7">
                  <c:v>112911</c:v>
                </c:pt>
                <c:pt idx="8">
                  <c:v>108507</c:v>
                </c:pt>
                <c:pt idx="9">
                  <c:v>103390</c:v>
                </c:pt>
                <c:pt idx="10">
                  <c:v>77121</c:v>
                </c:pt>
                <c:pt idx="11">
                  <c:v>23762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8BE2-4266-958F-D186420CF113}"/>
            </c:ext>
          </c:extLst>
        </c:ser>
        <c:ser>
          <c:idx val="2"/>
          <c:order val="2"/>
          <c:tx>
            <c:strRef>
              <c:f>'Tarjeta debito año 2016'!$B$155</c:f>
              <c:strCache>
                <c:ptCount val="1"/>
                <c:pt idx="0">
                  <c:v>Mutualista Pichincha</c:v>
                </c:pt>
              </c:strCache>
            </c:strRef>
          </c:tx>
          <c:cat>
            <c:strRef>
              <c:f>'Tarjeta debito año 2016'!$C$152:$N$152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2016'!$C$155:$N$155</c:f>
              <c:numCache>
                <c:formatCode>#,##0</c:formatCode>
                <c:ptCount val="12"/>
                <c:pt idx="0">
                  <c:v>69971</c:v>
                </c:pt>
                <c:pt idx="1">
                  <c:v>69730</c:v>
                </c:pt>
                <c:pt idx="2">
                  <c:v>69738</c:v>
                </c:pt>
                <c:pt idx="3">
                  <c:v>69635</c:v>
                </c:pt>
                <c:pt idx="4">
                  <c:v>69403</c:v>
                </c:pt>
                <c:pt idx="5">
                  <c:v>69927</c:v>
                </c:pt>
                <c:pt idx="6">
                  <c:v>69821</c:v>
                </c:pt>
                <c:pt idx="7">
                  <c:v>70196</c:v>
                </c:pt>
                <c:pt idx="8">
                  <c:v>70873</c:v>
                </c:pt>
                <c:pt idx="9">
                  <c:v>70851</c:v>
                </c:pt>
                <c:pt idx="10">
                  <c:v>71011</c:v>
                </c:pt>
                <c:pt idx="11">
                  <c:v>71184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8BE2-4266-958F-D186420CF113}"/>
            </c:ext>
          </c:extLst>
        </c:ser>
        <c:ser>
          <c:idx val="3"/>
          <c:order val="3"/>
          <c:tx>
            <c:strRef>
              <c:f>'Tarjeta debito año 2016'!$B$156</c:f>
              <c:strCache>
                <c:ptCount val="1"/>
                <c:pt idx="0">
                  <c:v>Banco Solidario</c:v>
                </c:pt>
              </c:strCache>
            </c:strRef>
          </c:tx>
          <c:cat>
            <c:strRef>
              <c:f>'Tarjeta debito año 2016'!$C$152:$N$152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2016'!$C$156:$N$156</c:f>
              <c:numCache>
                <c:formatCode>#,##0</c:formatCode>
                <c:ptCount val="12"/>
                <c:pt idx="0">
                  <c:v>31857</c:v>
                </c:pt>
                <c:pt idx="1">
                  <c:v>32003</c:v>
                </c:pt>
                <c:pt idx="2">
                  <c:v>29153</c:v>
                </c:pt>
                <c:pt idx="3">
                  <c:v>29450</c:v>
                </c:pt>
                <c:pt idx="4">
                  <c:v>28676</c:v>
                </c:pt>
                <c:pt idx="5">
                  <c:v>29131</c:v>
                </c:pt>
                <c:pt idx="6">
                  <c:v>28576</c:v>
                </c:pt>
                <c:pt idx="7">
                  <c:v>29001</c:v>
                </c:pt>
                <c:pt idx="8">
                  <c:v>29348</c:v>
                </c:pt>
                <c:pt idx="9">
                  <c:v>16766</c:v>
                </c:pt>
                <c:pt idx="10">
                  <c:v>16603</c:v>
                </c:pt>
                <c:pt idx="11">
                  <c:v>16439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8BE2-4266-958F-D186420CF113}"/>
            </c:ext>
          </c:extLst>
        </c:ser>
        <c:ser>
          <c:idx val="4"/>
          <c:order val="4"/>
          <c:tx>
            <c:strRef>
              <c:f>'Tarjeta debito año 2016'!$B$157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'Tarjeta debito año 2016'!$C$152:$N$152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2016'!$C$157:$N$157</c:f>
              <c:numCache>
                <c:formatCode>#,##0</c:formatCode>
                <c:ptCount val="12"/>
                <c:pt idx="0">
                  <c:v>31490</c:v>
                </c:pt>
                <c:pt idx="1">
                  <c:v>29134</c:v>
                </c:pt>
                <c:pt idx="2">
                  <c:v>26757</c:v>
                </c:pt>
                <c:pt idx="3">
                  <c:v>24699</c:v>
                </c:pt>
                <c:pt idx="4">
                  <c:v>22846</c:v>
                </c:pt>
                <c:pt idx="5">
                  <c:v>21702</c:v>
                </c:pt>
                <c:pt idx="6">
                  <c:v>20741</c:v>
                </c:pt>
                <c:pt idx="7">
                  <c:v>19838</c:v>
                </c:pt>
                <c:pt idx="8">
                  <c:v>19245</c:v>
                </c:pt>
                <c:pt idx="9">
                  <c:v>18481</c:v>
                </c:pt>
                <c:pt idx="10">
                  <c:v>17820</c:v>
                </c:pt>
                <c:pt idx="11">
                  <c:v>17133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8BE2-4266-958F-D186420CF113}"/>
            </c:ext>
          </c:extLst>
        </c:ser>
        <c:ser>
          <c:idx val="5"/>
          <c:order val="5"/>
          <c:tx>
            <c:strRef>
              <c:f>'Tarjeta debito año 2016'!$B$158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'Tarjeta debito año 2016'!$C$152:$N$152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2016'!$C$158:$N$158</c:f>
              <c:numCache>
                <c:formatCode>#,##0</c:formatCode>
                <c:ptCount val="12"/>
                <c:pt idx="0">
                  <c:v>20911</c:v>
                </c:pt>
                <c:pt idx="1">
                  <c:v>20724</c:v>
                </c:pt>
                <c:pt idx="2">
                  <c:v>20508</c:v>
                </c:pt>
                <c:pt idx="3">
                  <c:v>20224</c:v>
                </c:pt>
                <c:pt idx="4">
                  <c:v>16816</c:v>
                </c:pt>
                <c:pt idx="5">
                  <c:v>16624</c:v>
                </c:pt>
                <c:pt idx="6">
                  <c:v>16409</c:v>
                </c:pt>
                <c:pt idx="7">
                  <c:v>16276</c:v>
                </c:pt>
                <c:pt idx="8">
                  <c:v>16144</c:v>
                </c:pt>
                <c:pt idx="9">
                  <c:v>15999</c:v>
                </c:pt>
                <c:pt idx="10">
                  <c:v>15895</c:v>
                </c:pt>
                <c:pt idx="11">
                  <c:v>15775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8BE2-4266-958F-D186420CF113}"/>
            </c:ext>
          </c:extLst>
        </c:ser>
        <c:ser>
          <c:idx val="6"/>
          <c:order val="6"/>
          <c:tx>
            <c:strRef>
              <c:f>'Tarjeta debito año 2016'!$B$159</c:f>
              <c:strCache>
                <c:ptCount val="1"/>
                <c:pt idx="0">
                  <c:v>Banco Comercial de Manabí</c:v>
                </c:pt>
              </c:strCache>
            </c:strRef>
          </c:tx>
          <c:cat>
            <c:strRef>
              <c:f>'Tarjeta debito año 2016'!$C$152:$N$152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2016'!$C$159:$N$159</c:f>
              <c:numCache>
                <c:formatCode>#,##0</c:formatCode>
                <c:ptCount val="12"/>
                <c:pt idx="0">
                  <c:v>19555</c:v>
                </c:pt>
                <c:pt idx="1">
                  <c:v>19572</c:v>
                </c:pt>
                <c:pt idx="2">
                  <c:v>19402</c:v>
                </c:pt>
                <c:pt idx="3">
                  <c:v>19535</c:v>
                </c:pt>
                <c:pt idx="4">
                  <c:v>19520</c:v>
                </c:pt>
                <c:pt idx="5">
                  <c:v>19593</c:v>
                </c:pt>
                <c:pt idx="6">
                  <c:v>20066</c:v>
                </c:pt>
                <c:pt idx="7">
                  <c:v>20299</c:v>
                </c:pt>
                <c:pt idx="8">
                  <c:v>20323</c:v>
                </c:pt>
                <c:pt idx="9">
                  <c:v>20303</c:v>
                </c:pt>
                <c:pt idx="10">
                  <c:v>4900</c:v>
                </c:pt>
                <c:pt idx="11">
                  <c:v>5058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8BE2-4266-958F-D186420CF113}"/>
            </c:ext>
          </c:extLst>
        </c:ser>
        <c:ser>
          <c:idx val="7"/>
          <c:order val="7"/>
          <c:tx>
            <c:strRef>
              <c:f>'Tarjeta debito año 2016'!$B$160</c:f>
              <c:strCache>
                <c:ptCount val="1"/>
                <c:pt idx="0">
                  <c:v>Mutualista Azuay</c:v>
                </c:pt>
              </c:strCache>
            </c:strRef>
          </c:tx>
          <c:cat>
            <c:strRef>
              <c:f>'Tarjeta debito año 2016'!$C$152:$N$152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2016'!$C$160:$N$160</c:f>
              <c:numCache>
                <c:formatCode>#,##0</c:formatCode>
                <c:ptCount val="12"/>
                <c:pt idx="0">
                  <c:v>13696</c:v>
                </c:pt>
                <c:pt idx="1">
                  <c:v>13696</c:v>
                </c:pt>
                <c:pt idx="2">
                  <c:v>13683</c:v>
                </c:pt>
                <c:pt idx="3">
                  <c:v>13694</c:v>
                </c:pt>
                <c:pt idx="4">
                  <c:v>13694</c:v>
                </c:pt>
                <c:pt idx="5">
                  <c:v>13695</c:v>
                </c:pt>
                <c:pt idx="6">
                  <c:v>13698</c:v>
                </c:pt>
                <c:pt idx="7">
                  <c:v>13857</c:v>
                </c:pt>
                <c:pt idx="8">
                  <c:v>13919</c:v>
                </c:pt>
                <c:pt idx="9">
                  <c:v>14469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8BE2-4266-958F-D186420CF113}"/>
            </c:ext>
          </c:extLst>
        </c:ser>
        <c:ser>
          <c:idx val="8"/>
          <c:order val="8"/>
          <c:tx>
            <c:strRef>
              <c:f>'Tarjeta debito año 2016'!$B$161</c:f>
              <c:strCache>
                <c:ptCount val="1"/>
                <c:pt idx="0">
                  <c:v>Produbanco Grupo Promerica</c:v>
                </c:pt>
              </c:strCache>
            </c:strRef>
          </c:tx>
          <c:cat>
            <c:strRef>
              <c:f>'Tarjeta debito año 2016'!$C$152:$N$152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2016'!$C$161:$N$161</c:f>
              <c:numCache>
                <c:formatCode>#,##0</c:formatCode>
                <c:ptCount val="12"/>
                <c:pt idx="0">
                  <c:v>12915</c:v>
                </c:pt>
                <c:pt idx="1">
                  <c:v>12821</c:v>
                </c:pt>
                <c:pt idx="2">
                  <c:v>10752</c:v>
                </c:pt>
                <c:pt idx="3">
                  <c:v>6664</c:v>
                </c:pt>
                <c:pt idx="4">
                  <c:v>6579</c:v>
                </c:pt>
                <c:pt idx="5">
                  <c:v>5733</c:v>
                </c:pt>
                <c:pt idx="6">
                  <c:v>5733</c:v>
                </c:pt>
                <c:pt idx="7">
                  <c:v>5317</c:v>
                </c:pt>
                <c:pt idx="8">
                  <c:v>5316</c:v>
                </c:pt>
                <c:pt idx="9">
                  <c:v>3858</c:v>
                </c:pt>
                <c:pt idx="10">
                  <c:v>3835</c:v>
                </c:pt>
                <c:pt idx="11">
                  <c:v>3165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8BE2-4266-958F-D186420CF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417856"/>
        <c:axId val="95419776"/>
      </c:lineChart>
      <c:catAx>
        <c:axId val="9541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95419776"/>
        <c:crosses val="autoZero"/>
        <c:auto val="1"/>
        <c:lblAlgn val="ctr"/>
        <c:lblOffset val="100"/>
        <c:noMultiLvlLbl val="0"/>
      </c:catAx>
      <c:valAx>
        <c:axId val="95419776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 débito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541785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Transacciones de consumos pagadas con tarjeta de débito por emisor</a:t>
            </a:r>
          </a:p>
          <a:p>
            <a:pPr>
              <a:defRPr sz="1400"/>
            </a:pPr>
            <a:r>
              <a:rPr lang="es-EC" sz="1400" baseline="0"/>
              <a:t>Año 2016</a:t>
            </a:r>
            <a:endParaRPr lang="es-EC" sz="1400"/>
          </a:p>
        </c:rich>
      </c:tx>
      <c:layout>
        <c:manualLayout>
          <c:xMode val="edge"/>
          <c:yMode val="edge"/>
          <c:x val="0.10695565270932152"/>
          <c:y val="1.37585012134466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6555907437255055"/>
          <c:w val="0.59459952879981526"/>
          <c:h val="0.55055915354051044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2016'!$B$205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'Tarjeta debito año 2016'!$C$204:$N$204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2016'!$C$205:$N$205</c:f>
              <c:numCache>
                <c:formatCode>#,##0</c:formatCode>
                <c:ptCount val="12"/>
                <c:pt idx="0">
                  <c:v>667601</c:v>
                </c:pt>
                <c:pt idx="1">
                  <c:v>632177</c:v>
                </c:pt>
                <c:pt idx="2">
                  <c:v>657311</c:v>
                </c:pt>
                <c:pt idx="3">
                  <c:v>705586</c:v>
                </c:pt>
                <c:pt idx="4">
                  <c:v>728328</c:v>
                </c:pt>
                <c:pt idx="5">
                  <c:v>666011</c:v>
                </c:pt>
                <c:pt idx="6">
                  <c:v>703597</c:v>
                </c:pt>
                <c:pt idx="7">
                  <c:v>724935</c:v>
                </c:pt>
                <c:pt idx="8">
                  <c:v>678860</c:v>
                </c:pt>
                <c:pt idx="9">
                  <c:v>711952</c:v>
                </c:pt>
                <c:pt idx="10">
                  <c:v>691135</c:v>
                </c:pt>
                <c:pt idx="11">
                  <c:v>1019334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CFCA-415D-8B5E-1CF9829EA9B8}"/>
            </c:ext>
          </c:extLst>
        </c:ser>
        <c:ser>
          <c:idx val="1"/>
          <c:order val="1"/>
          <c:tx>
            <c:strRef>
              <c:f>'Tarjeta debito año 2016'!$B$206</c:f>
              <c:strCache>
                <c:ptCount val="1"/>
                <c:pt idx="0">
                  <c:v>Produbanco Grupo Promerica</c:v>
                </c:pt>
              </c:strCache>
            </c:strRef>
          </c:tx>
          <c:cat>
            <c:strRef>
              <c:f>'Tarjeta debito año 2016'!$C$204:$N$204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2016'!$C$206:$N$206</c:f>
              <c:numCache>
                <c:formatCode>#,##0</c:formatCode>
                <c:ptCount val="12"/>
                <c:pt idx="0">
                  <c:v>423987</c:v>
                </c:pt>
                <c:pt idx="1">
                  <c:v>391844</c:v>
                </c:pt>
                <c:pt idx="2">
                  <c:v>431438</c:v>
                </c:pt>
                <c:pt idx="3">
                  <c:v>498680</c:v>
                </c:pt>
                <c:pt idx="4">
                  <c:v>485472</c:v>
                </c:pt>
                <c:pt idx="5">
                  <c:v>454045</c:v>
                </c:pt>
                <c:pt idx="6">
                  <c:v>484975</c:v>
                </c:pt>
                <c:pt idx="7">
                  <c:v>498266</c:v>
                </c:pt>
                <c:pt idx="8">
                  <c:v>471430</c:v>
                </c:pt>
                <c:pt idx="9">
                  <c:v>480509</c:v>
                </c:pt>
                <c:pt idx="10">
                  <c:v>477394</c:v>
                </c:pt>
                <c:pt idx="11">
                  <c:v>711829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CFCA-415D-8B5E-1CF9829EA9B8}"/>
            </c:ext>
          </c:extLst>
        </c:ser>
        <c:ser>
          <c:idx val="2"/>
          <c:order val="2"/>
          <c:tx>
            <c:strRef>
              <c:f>'Tarjeta debito año 2016'!$B$207</c:f>
              <c:strCache>
                <c:ptCount val="1"/>
                <c:pt idx="0">
                  <c:v>Banco Pacífico</c:v>
                </c:pt>
              </c:strCache>
            </c:strRef>
          </c:tx>
          <c:cat>
            <c:strRef>
              <c:f>'Tarjeta debito año 2016'!$C$204:$N$204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2016'!$C$207:$N$207</c:f>
              <c:numCache>
                <c:formatCode>#,##0</c:formatCode>
                <c:ptCount val="12"/>
                <c:pt idx="0">
                  <c:v>376107</c:v>
                </c:pt>
                <c:pt idx="1">
                  <c:v>348620</c:v>
                </c:pt>
                <c:pt idx="2">
                  <c:v>389945</c:v>
                </c:pt>
                <c:pt idx="3">
                  <c:v>410454</c:v>
                </c:pt>
                <c:pt idx="4">
                  <c:v>414433</c:v>
                </c:pt>
                <c:pt idx="5">
                  <c:v>372821</c:v>
                </c:pt>
                <c:pt idx="6">
                  <c:v>420728</c:v>
                </c:pt>
                <c:pt idx="7">
                  <c:v>417904</c:v>
                </c:pt>
                <c:pt idx="8">
                  <c:v>393196</c:v>
                </c:pt>
                <c:pt idx="9">
                  <c:v>409849</c:v>
                </c:pt>
                <c:pt idx="10">
                  <c:v>396960</c:v>
                </c:pt>
                <c:pt idx="11">
                  <c:v>592032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CFCA-415D-8B5E-1CF9829EA9B8}"/>
            </c:ext>
          </c:extLst>
        </c:ser>
        <c:ser>
          <c:idx val="3"/>
          <c:order val="3"/>
          <c:tx>
            <c:strRef>
              <c:f>'Tarjeta debito año 2016'!$B$208</c:f>
              <c:strCache>
                <c:ptCount val="1"/>
                <c:pt idx="0">
                  <c:v>Banco Guayaquil</c:v>
                </c:pt>
              </c:strCache>
            </c:strRef>
          </c:tx>
          <c:cat>
            <c:strRef>
              <c:f>'Tarjeta debito año 2016'!$C$204:$N$204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2016'!$C$208:$N$208</c:f>
              <c:numCache>
                <c:formatCode>#,##0</c:formatCode>
                <c:ptCount val="12"/>
                <c:pt idx="0">
                  <c:v>272485</c:v>
                </c:pt>
                <c:pt idx="1">
                  <c:v>282195</c:v>
                </c:pt>
                <c:pt idx="2">
                  <c:v>309757</c:v>
                </c:pt>
                <c:pt idx="3">
                  <c:v>232407</c:v>
                </c:pt>
                <c:pt idx="4">
                  <c:v>350086</c:v>
                </c:pt>
                <c:pt idx="5">
                  <c:v>312436</c:v>
                </c:pt>
                <c:pt idx="6">
                  <c:v>295063</c:v>
                </c:pt>
                <c:pt idx="7">
                  <c:v>352603</c:v>
                </c:pt>
                <c:pt idx="8">
                  <c:v>313465</c:v>
                </c:pt>
                <c:pt idx="9">
                  <c:v>322399</c:v>
                </c:pt>
                <c:pt idx="10">
                  <c:v>336808</c:v>
                </c:pt>
                <c:pt idx="11">
                  <c:v>450291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CFCA-415D-8B5E-1CF9829EA9B8}"/>
            </c:ext>
          </c:extLst>
        </c:ser>
        <c:ser>
          <c:idx val="4"/>
          <c:order val="4"/>
          <c:tx>
            <c:strRef>
              <c:f>'Tarjeta debito año 2016'!$B$209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'Tarjeta debito año 2016'!$C$204:$N$204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2016'!$C$209:$N$209</c:f>
              <c:numCache>
                <c:formatCode>#,##0</c:formatCode>
                <c:ptCount val="12"/>
                <c:pt idx="0">
                  <c:v>318510</c:v>
                </c:pt>
                <c:pt idx="1">
                  <c:v>269227</c:v>
                </c:pt>
                <c:pt idx="2">
                  <c:v>300925</c:v>
                </c:pt>
                <c:pt idx="3">
                  <c:v>301765</c:v>
                </c:pt>
                <c:pt idx="4">
                  <c:v>309356</c:v>
                </c:pt>
                <c:pt idx="5">
                  <c:v>281428</c:v>
                </c:pt>
                <c:pt idx="6">
                  <c:v>267253</c:v>
                </c:pt>
                <c:pt idx="7">
                  <c:v>312853</c:v>
                </c:pt>
                <c:pt idx="8">
                  <c:v>278159</c:v>
                </c:pt>
                <c:pt idx="9">
                  <c:v>285134</c:v>
                </c:pt>
                <c:pt idx="10">
                  <c:v>288000</c:v>
                </c:pt>
                <c:pt idx="11">
                  <c:v>395724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CFCA-415D-8B5E-1CF9829EA9B8}"/>
            </c:ext>
          </c:extLst>
        </c:ser>
        <c:ser>
          <c:idx val="5"/>
          <c:order val="5"/>
          <c:tx>
            <c:strRef>
              <c:f>'Tarjeta debito año 2016'!$B$210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'Tarjeta debito año 2016'!$C$204:$N$204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2016'!$C$210:$N$210</c:f>
              <c:numCache>
                <c:formatCode>#,##0</c:formatCode>
                <c:ptCount val="12"/>
                <c:pt idx="0">
                  <c:v>138488</c:v>
                </c:pt>
                <c:pt idx="1">
                  <c:v>131010</c:v>
                </c:pt>
                <c:pt idx="2">
                  <c:v>140178</c:v>
                </c:pt>
                <c:pt idx="3">
                  <c:v>156364</c:v>
                </c:pt>
                <c:pt idx="4">
                  <c:v>158836</c:v>
                </c:pt>
                <c:pt idx="5">
                  <c:v>147476</c:v>
                </c:pt>
                <c:pt idx="6">
                  <c:v>161628</c:v>
                </c:pt>
                <c:pt idx="7">
                  <c:v>165638</c:v>
                </c:pt>
                <c:pt idx="8">
                  <c:v>158970</c:v>
                </c:pt>
                <c:pt idx="9">
                  <c:v>162060</c:v>
                </c:pt>
                <c:pt idx="10">
                  <c:v>158738</c:v>
                </c:pt>
                <c:pt idx="11">
                  <c:v>238013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CFCA-415D-8B5E-1CF9829EA9B8}"/>
            </c:ext>
          </c:extLst>
        </c:ser>
        <c:ser>
          <c:idx val="6"/>
          <c:order val="6"/>
          <c:tx>
            <c:strRef>
              <c:f>'Tarjeta debito año 2016'!$B$211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'Tarjeta debito año 2016'!$C$204:$N$204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2016'!$C$211:$N$211</c:f>
              <c:numCache>
                <c:formatCode>#,##0</c:formatCode>
                <c:ptCount val="12"/>
                <c:pt idx="0">
                  <c:v>72552</c:v>
                </c:pt>
                <c:pt idx="1">
                  <c:v>70431</c:v>
                </c:pt>
                <c:pt idx="2">
                  <c:v>70213</c:v>
                </c:pt>
                <c:pt idx="3">
                  <c:v>66792</c:v>
                </c:pt>
                <c:pt idx="4">
                  <c:v>70496</c:v>
                </c:pt>
                <c:pt idx="5">
                  <c:v>70496</c:v>
                </c:pt>
                <c:pt idx="6">
                  <c:v>65524</c:v>
                </c:pt>
                <c:pt idx="7">
                  <c:v>86075</c:v>
                </c:pt>
                <c:pt idx="8">
                  <c:v>83423</c:v>
                </c:pt>
                <c:pt idx="9">
                  <c:v>82401</c:v>
                </c:pt>
                <c:pt idx="10">
                  <c:v>88171</c:v>
                </c:pt>
                <c:pt idx="11">
                  <c:v>126779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CFCA-415D-8B5E-1CF9829EA9B8}"/>
            </c:ext>
          </c:extLst>
        </c:ser>
        <c:ser>
          <c:idx val="7"/>
          <c:order val="7"/>
          <c:tx>
            <c:strRef>
              <c:f>'Tarjeta debito año 2016'!$B$212</c:f>
              <c:strCache>
                <c:ptCount val="1"/>
                <c:pt idx="0">
                  <c:v>Banco Procredit</c:v>
                </c:pt>
              </c:strCache>
            </c:strRef>
          </c:tx>
          <c:cat>
            <c:strRef>
              <c:f>'Tarjeta debito año 2016'!$C$204:$N$204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2016'!$C$212:$N$212</c:f>
              <c:numCache>
                <c:formatCode>#,##0</c:formatCode>
                <c:ptCount val="12"/>
                <c:pt idx="0">
                  <c:v>55871</c:v>
                </c:pt>
                <c:pt idx="1">
                  <c:v>8421</c:v>
                </c:pt>
                <c:pt idx="2">
                  <c:v>10181</c:v>
                </c:pt>
                <c:pt idx="3">
                  <c:v>10996</c:v>
                </c:pt>
                <c:pt idx="4">
                  <c:v>11110</c:v>
                </c:pt>
                <c:pt idx="5">
                  <c:v>10409</c:v>
                </c:pt>
                <c:pt idx="6">
                  <c:v>10779</c:v>
                </c:pt>
                <c:pt idx="7">
                  <c:v>12567</c:v>
                </c:pt>
                <c:pt idx="8">
                  <c:v>11614</c:v>
                </c:pt>
                <c:pt idx="9">
                  <c:v>11729</c:v>
                </c:pt>
                <c:pt idx="10">
                  <c:v>12610</c:v>
                </c:pt>
                <c:pt idx="11">
                  <c:v>15170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CFCA-415D-8B5E-1CF9829EA9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195328"/>
        <c:axId val="96197248"/>
      </c:lineChart>
      <c:catAx>
        <c:axId val="96195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96197248"/>
        <c:crosses val="autoZero"/>
        <c:auto val="1"/>
        <c:lblAlgn val="ctr"/>
        <c:lblOffset val="100"/>
        <c:noMultiLvlLbl val="0"/>
      </c:catAx>
      <c:valAx>
        <c:axId val="961972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Transacciones de consumo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619532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5282502593782386"/>
          <c:y val="0.20434291569306343"/>
          <c:w val="0.23773064398804561"/>
          <c:h val="0.3984911671331069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="1" i="0" baseline="0">
                <a:effectLst/>
              </a:rPr>
              <a:t>Transacciones de consumos pagadas con tarjeta de débito (con chip)</a:t>
            </a:r>
          </a:p>
          <a:p>
            <a:pPr>
              <a:defRPr sz="1400"/>
            </a:pPr>
            <a:r>
              <a:rPr lang="es-EC" sz="1400" b="1" i="0" baseline="0">
                <a:effectLst/>
              </a:rPr>
              <a:t>por emisor</a:t>
            </a:r>
            <a:endParaRPr lang="es-EC" sz="1400">
              <a:effectLst/>
            </a:endParaRPr>
          </a:p>
          <a:p>
            <a:pPr>
              <a:defRPr sz="1400"/>
            </a:pPr>
            <a:r>
              <a:rPr lang="es-EC" sz="1400" b="1" i="0" baseline="0">
                <a:effectLst/>
              </a:rPr>
              <a:t>Año 2016</a:t>
            </a:r>
            <a:endParaRPr lang="es-EC" sz="1400">
              <a:effectLst/>
            </a:endParaRPr>
          </a:p>
        </c:rich>
      </c:tx>
      <c:layout>
        <c:manualLayout>
          <c:xMode val="edge"/>
          <c:yMode val="edge"/>
          <c:x val="0.11422052667242162"/>
          <c:y val="8.1481326233693568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184641660401177"/>
          <c:y val="0.17410527729528191"/>
          <c:w val="0.61090151887846189"/>
          <c:h val="0.54598754725809995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2016'!$B$258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'Tarjeta debito año 2016'!$C$257:$N$257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2016'!$C$258:$N$258</c:f>
              <c:numCache>
                <c:formatCode>#,##0</c:formatCode>
                <c:ptCount val="12"/>
                <c:pt idx="0">
                  <c:v>667592</c:v>
                </c:pt>
                <c:pt idx="1">
                  <c:v>632170</c:v>
                </c:pt>
                <c:pt idx="2">
                  <c:v>657302</c:v>
                </c:pt>
                <c:pt idx="3">
                  <c:v>705582</c:v>
                </c:pt>
                <c:pt idx="4">
                  <c:v>728328</c:v>
                </c:pt>
                <c:pt idx="5">
                  <c:v>666007</c:v>
                </c:pt>
                <c:pt idx="6">
                  <c:v>703594</c:v>
                </c:pt>
                <c:pt idx="7">
                  <c:v>724932</c:v>
                </c:pt>
                <c:pt idx="8">
                  <c:v>678853</c:v>
                </c:pt>
                <c:pt idx="9">
                  <c:v>711950</c:v>
                </c:pt>
                <c:pt idx="10">
                  <c:v>691129</c:v>
                </c:pt>
                <c:pt idx="11">
                  <c:v>1019334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DFC3-4EEE-A2CD-49963A2E8906}"/>
            </c:ext>
          </c:extLst>
        </c:ser>
        <c:ser>
          <c:idx val="1"/>
          <c:order val="1"/>
          <c:tx>
            <c:strRef>
              <c:f>'Tarjeta debito año 2016'!$B$259</c:f>
              <c:strCache>
                <c:ptCount val="1"/>
                <c:pt idx="0">
                  <c:v>Produbanco Grupo Promerica</c:v>
                </c:pt>
              </c:strCache>
            </c:strRef>
          </c:tx>
          <c:cat>
            <c:strRef>
              <c:f>'Tarjeta debito año 2016'!$C$257:$N$257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2016'!$C$259:$N$259</c:f>
              <c:numCache>
                <c:formatCode>#,##0</c:formatCode>
                <c:ptCount val="12"/>
                <c:pt idx="0">
                  <c:v>423987</c:v>
                </c:pt>
                <c:pt idx="1">
                  <c:v>391844</c:v>
                </c:pt>
                <c:pt idx="2">
                  <c:v>431438</c:v>
                </c:pt>
                <c:pt idx="3">
                  <c:v>498680</c:v>
                </c:pt>
                <c:pt idx="4">
                  <c:v>485472</c:v>
                </c:pt>
                <c:pt idx="5">
                  <c:v>454045</c:v>
                </c:pt>
                <c:pt idx="6">
                  <c:v>484975</c:v>
                </c:pt>
                <c:pt idx="7">
                  <c:v>498266</c:v>
                </c:pt>
                <c:pt idx="8">
                  <c:v>471430</c:v>
                </c:pt>
                <c:pt idx="9">
                  <c:v>480509</c:v>
                </c:pt>
                <c:pt idx="10">
                  <c:v>477394</c:v>
                </c:pt>
                <c:pt idx="11">
                  <c:v>711829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DFC3-4EEE-A2CD-49963A2E8906}"/>
            </c:ext>
          </c:extLst>
        </c:ser>
        <c:ser>
          <c:idx val="2"/>
          <c:order val="2"/>
          <c:tx>
            <c:strRef>
              <c:f>'Tarjeta debito año 2016'!$B$260</c:f>
              <c:strCache>
                <c:ptCount val="1"/>
                <c:pt idx="0">
                  <c:v>Banco Pacífico</c:v>
                </c:pt>
              </c:strCache>
            </c:strRef>
          </c:tx>
          <c:cat>
            <c:strRef>
              <c:f>'Tarjeta debito año 2016'!$C$257:$N$257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2016'!$C$260:$N$260</c:f>
              <c:numCache>
                <c:formatCode>#,##0</c:formatCode>
                <c:ptCount val="12"/>
                <c:pt idx="0">
                  <c:v>376028</c:v>
                </c:pt>
                <c:pt idx="1">
                  <c:v>348607</c:v>
                </c:pt>
                <c:pt idx="2">
                  <c:v>389928</c:v>
                </c:pt>
                <c:pt idx="3">
                  <c:v>410443</c:v>
                </c:pt>
                <c:pt idx="4">
                  <c:v>414430</c:v>
                </c:pt>
                <c:pt idx="5">
                  <c:v>372820</c:v>
                </c:pt>
                <c:pt idx="6">
                  <c:v>420728</c:v>
                </c:pt>
                <c:pt idx="7">
                  <c:v>417904</c:v>
                </c:pt>
                <c:pt idx="8">
                  <c:v>393196</c:v>
                </c:pt>
                <c:pt idx="9">
                  <c:v>409849</c:v>
                </c:pt>
                <c:pt idx="10">
                  <c:v>396960</c:v>
                </c:pt>
                <c:pt idx="11">
                  <c:v>592032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FC3-4EEE-A2CD-49963A2E8906}"/>
            </c:ext>
          </c:extLst>
        </c:ser>
        <c:ser>
          <c:idx val="3"/>
          <c:order val="3"/>
          <c:tx>
            <c:strRef>
              <c:f>'Tarjeta debito año 2016'!$B$261</c:f>
              <c:strCache>
                <c:ptCount val="1"/>
                <c:pt idx="0">
                  <c:v>Banco Guayaquil</c:v>
                </c:pt>
              </c:strCache>
            </c:strRef>
          </c:tx>
          <c:cat>
            <c:strRef>
              <c:f>'Tarjeta debito año 2016'!$C$257:$N$257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2016'!$C$261:$N$261</c:f>
              <c:numCache>
                <c:formatCode>#,##0</c:formatCode>
                <c:ptCount val="12"/>
                <c:pt idx="0">
                  <c:v>270907</c:v>
                </c:pt>
                <c:pt idx="1">
                  <c:v>281824</c:v>
                </c:pt>
                <c:pt idx="2">
                  <c:v>309318</c:v>
                </c:pt>
                <c:pt idx="3">
                  <c:v>232214</c:v>
                </c:pt>
                <c:pt idx="4">
                  <c:v>349753</c:v>
                </c:pt>
                <c:pt idx="5">
                  <c:v>312070</c:v>
                </c:pt>
                <c:pt idx="6">
                  <c:v>294790</c:v>
                </c:pt>
                <c:pt idx="7">
                  <c:v>352153</c:v>
                </c:pt>
                <c:pt idx="8">
                  <c:v>313465</c:v>
                </c:pt>
                <c:pt idx="9">
                  <c:v>322399</c:v>
                </c:pt>
                <c:pt idx="10">
                  <c:v>336808</c:v>
                </c:pt>
                <c:pt idx="11">
                  <c:v>450291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DFC3-4EEE-A2CD-49963A2E8906}"/>
            </c:ext>
          </c:extLst>
        </c:ser>
        <c:ser>
          <c:idx val="4"/>
          <c:order val="4"/>
          <c:tx>
            <c:strRef>
              <c:f>'Tarjeta debito año 2016'!$B$262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'Tarjeta debito año 2016'!$C$257:$N$257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2016'!$C$262:$N$262</c:f>
              <c:numCache>
                <c:formatCode>#,##0</c:formatCode>
                <c:ptCount val="12"/>
                <c:pt idx="0">
                  <c:v>318510</c:v>
                </c:pt>
                <c:pt idx="1">
                  <c:v>269227</c:v>
                </c:pt>
                <c:pt idx="2">
                  <c:v>300925</c:v>
                </c:pt>
                <c:pt idx="3">
                  <c:v>301765</c:v>
                </c:pt>
                <c:pt idx="4">
                  <c:v>309356</c:v>
                </c:pt>
                <c:pt idx="5">
                  <c:v>281428</c:v>
                </c:pt>
                <c:pt idx="6">
                  <c:v>267253</c:v>
                </c:pt>
                <c:pt idx="7">
                  <c:v>312853</c:v>
                </c:pt>
                <c:pt idx="8">
                  <c:v>278159</c:v>
                </c:pt>
                <c:pt idx="9">
                  <c:v>285134</c:v>
                </c:pt>
                <c:pt idx="10">
                  <c:v>288000</c:v>
                </c:pt>
                <c:pt idx="11">
                  <c:v>395724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DFC3-4EEE-A2CD-49963A2E8906}"/>
            </c:ext>
          </c:extLst>
        </c:ser>
        <c:ser>
          <c:idx val="5"/>
          <c:order val="5"/>
          <c:tx>
            <c:strRef>
              <c:f>'Tarjeta debito año 2016'!$B$263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'Tarjeta debito año 2016'!$C$257:$N$257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2016'!$C$263:$N$263</c:f>
              <c:numCache>
                <c:formatCode>#,##0</c:formatCode>
                <c:ptCount val="12"/>
                <c:pt idx="0">
                  <c:v>138488</c:v>
                </c:pt>
                <c:pt idx="1">
                  <c:v>131010</c:v>
                </c:pt>
                <c:pt idx="2">
                  <c:v>140178</c:v>
                </c:pt>
                <c:pt idx="3">
                  <c:v>156364</c:v>
                </c:pt>
                <c:pt idx="4">
                  <c:v>158836</c:v>
                </c:pt>
                <c:pt idx="5">
                  <c:v>147476</c:v>
                </c:pt>
                <c:pt idx="6">
                  <c:v>161628</c:v>
                </c:pt>
                <c:pt idx="7">
                  <c:v>165638</c:v>
                </c:pt>
                <c:pt idx="8">
                  <c:v>158970</c:v>
                </c:pt>
                <c:pt idx="9">
                  <c:v>162060</c:v>
                </c:pt>
                <c:pt idx="10">
                  <c:v>158738</c:v>
                </c:pt>
                <c:pt idx="11">
                  <c:v>238013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DFC3-4EEE-A2CD-49963A2E8906}"/>
            </c:ext>
          </c:extLst>
        </c:ser>
        <c:ser>
          <c:idx val="6"/>
          <c:order val="6"/>
          <c:tx>
            <c:strRef>
              <c:f>'Tarjeta debito año 2016'!$B$264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'Tarjeta debito año 2016'!$C$257:$N$257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2016'!$C$264:$N$264</c:f>
              <c:numCache>
                <c:formatCode>#,##0</c:formatCode>
                <c:ptCount val="12"/>
                <c:pt idx="0">
                  <c:v>72552</c:v>
                </c:pt>
                <c:pt idx="1">
                  <c:v>70431</c:v>
                </c:pt>
                <c:pt idx="2">
                  <c:v>70213</c:v>
                </c:pt>
                <c:pt idx="3">
                  <c:v>66792</c:v>
                </c:pt>
                <c:pt idx="4">
                  <c:v>70496</c:v>
                </c:pt>
                <c:pt idx="5">
                  <c:v>70496</c:v>
                </c:pt>
                <c:pt idx="6">
                  <c:v>65524</c:v>
                </c:pt>
                <c:pt idx="7">
                  <c:v>86075</c:v>
                </c:pt>
                <c:pt idx="8">
                  <c:v>83423</c:v>
                </c:pt>
                <c:pt idx="9">
                  <c:v>82401</c:v>
                </c:pt>
                <c:pt idx="10">
                  <c:v>88171</c:v>
                </c:pt>
                <c:pt idx="11">
                  <c:v>126779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DFC3-4EEE-A2CD-49963A2E8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263168"/>
        <c:axId val="97789056"/>
      </c:lineChart>
      <c:catAx>
        <c:axId val="9626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97789056"/>
        <c:crosses val="autoZero"/>
        <c:auto val="1"/>
        <c:lblAlgn val="ctr"/>
        <c:lblOffset val="100"/>
        <c:noMultiLvlLbl val="0"/>
      </c:catAx>
      <c:valAx>
        <c:axId val="9778905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Transacciones</a:t>
                </a:r>
                <a:r>
                  <a:rPr lang="es-EC" baseline="0"/>
                  <a:t> de consumo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6263168"/>
        <c:crosses val="autoZero"/>
        <c:crossBetween val="between"/>
      </c:valAx>
      <c:spPr>
        <a:noFill/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5160937997951727"/>
          <c:y val="0.20316288694540835"/>
          <c:w val="0.23738811073054061"/>
          <c:h val="0.3437979451307743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Transacciones</a:t>
            </a:r>
            <a:r>
              <a:rPr lang="es-EC" sz="1400" baseline="0"/>
              <a:t> de consumo pagadas con tarjeta de débito (sin chip) </a:t>
            </a:r>
          </a:p>
          <a:p>
            <a:pPr>
              <a:defRPr sz="1400"/>
            </a:pPr>
            <a:r>
              <a:rPr lang="es-EC" sz="1400" baseline="0"/>
              <a:t>por emisor</a:t>
            </a:r>
          </a:p>
          <a:p>
            <a:pPr>
              <a:defRPr sz="1400"/>
            </a:pPr>
            <a:r>
              <a:rPr lang="es-EC" sz="1400" baseline="0"/>
              <a:t>Año 2016</a:t>
            </a:r>
            <a:endParaRPr lang="es-EC" sz="1400"/>
          </a:p>
        </c:rich>
      </c:tx>
      <c:layout>
        <c:manualLayout>
          <c:xMode val="edge"/>
          <c:yMode val="edge"/>
          <c:x val="0.12366696679135765"/>
          <c:y val="8.307692508968928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9908632143045"/>
          <c:y val="0.17474544336148864"/>
          <c:w val="0.68124740484964375"/>
          <c:h val="0.53986613058427935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2016'!$B$310</c:f>
              <c:strCache>
                <c:ptCount val="1"/>
                <c:pt idx="0">
                  <c:v>Banco Solidario</c:v>
                </c:pt>
              </c:strCache>
            </c:strRef>
          </c:tx>
          <c:cat>
            <c:strRef>
              <c:f>'Tarjeta debito año 2016'!$C$309:$N$309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2016'!$C$310:$N$310</c:f>
              <c:numCache>
                <c:formatCode>#,##0</c:formatCode>
                <c:ptCount val="12"/>
                <c:pt idx="0">
                  <c:v>4496</c:v>
                </c:pt>
                <c:pt idx="1">
                  <c:v>4104</c:v>
                </c:pt>
                <c:pt idx="2">
                  <c:v>4993</c:v>
                </c:pt>
                <c:pt idx="3">
                  <c:v>6412</c:v>
                </c:pt>
                <c:pt idx="4">
                  <c:v>6124</c:v>
                </c:pt>
                <c:pt idx="5">
                  <c:v>5894</c:v>
                </c:pt>
                <c:pt idx="6">
                  <c:v>6252</c:v>
                </c:pt>
                <c:pt idx="7">
                  <c:v>6672</c:v>
                </c:pt>
                <c:pt idx="8">
                  <c:v>6612</c:v>
                </c:pt>
                <c:pt idx="9">
                  <c:v>60</c:v>
                </c:pt>
                <c:pt idx="10">
                  <c:v>6388</c:v>
                </c:pt>
                <c:pt idx="11">
                  <c:v>50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459D-4744-B363-9174AEBE172C}"/>
            </c:ext>
          </c:extLst>
        </c:ser>
        <c:ser>
          <c:idx val="1"/>
          <c:order val="1"/>
          <c:tx>
            <c:strRef>
              <c:f>'Tarjeta debito año 2016'!$B$311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'Tarjeta debito año 2016'!$C$309:$N$309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2016'!$C$311:$N$311</c:f>
              <c:numCache>
                <c:formatCode>#,##0</c:formatCode>
                <c:ptCount val="12"/>
                <c:pt idx="0">
                  <c:v>4760</c:v>
                </c:pt>
                <c:pt idx="1">
                  <c:v>4926</c:v>
                </c:pt>
                <c:pt idx="2">
                  <c:v>954</c:v>
                </c:pt>
                <c:pt idx="3">
                  <c:v>978</c:v>
                </c:pt>
                <c:pt idx="4">
                  <c:v>880</c:v>
                </c:pt>
                <c:pt idx="5">
                  <c:v>754</c:v>
                </c:pt>
                <c:pt idx="6">
                  <c:v>670</c:v>
                </c:pt>
                <c:pt idx="7">
                  <c:v>699</c:v>
                </c:pt>
                <c:pt idx="8">
                  <c:v>643</c:v>
                </c:pt>
                <c:pt idx="9">
                  <c:v>530</c:v>
                </c:pt>
                <c:pt idx="10">
                  <c:v>342</c:v>
                </c:pt>
                <c:pt idx="11">
                  <c:v>138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459D-4744-B363-9174AEBE172C}"/>
            </c:ext>
          </c:extLst>
        </c:ser>
        <c:ser>
          <c:idx val="2"/>
          <c:order val="2"/>
          <c:tx>
            <c:strRef>
              <c:f>'Tarjeta debito año 2016'!$B$312</c:f>
              <c:strCache>
                <c:ptCount val="1"/>
                <c:pt idx="0">
                  <c:v>Banco Guayaquil</c:v>
                </c:pt>
              </c:strCache>
            </c:strRef>
          </c:tx>
          <c:cat>
            <c:strRef>
              <c:f>'Tarjeta debito año 2016'!$C$309:$N$309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2016'!$C$312:$N$312</c:f>
              <c:numCache>
                <c:formatCode>#,##0</c:formatCode>
                <c:ptCount val="12"/>
                <c:pt idx="0">
                  <c:v>1578</c:v>
                </c:pt>
                <c:pt idx="1">
                  <c:v>371</c:v>
                </c:pt>
                <c:pt idx="2">
                  <c:v>439</c:v>
                </c:pt>
                <c:pt idx="3">
                  <c:v>193</c:v>
                </c:pt>
                <c:pt idx="4">
                  <c:v>333</c:v>
                </c:pt>
                <c:pt idx="5">
                  <c:v>366</c:v>
                </c:pt>
                <c:pt idx="6">
                  <c:v>273</c:v>
                </c:pt>
                <c:pt idx="7">
                  <c:v>450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459D-4744-B363-9174AEBE172C}"/>
            </c:ext>
          </c:extLst>
        </c:ser>
        <c:ser>
          <c:idx val="3"/>
          <c:order val="3"/>
          <c:tx>
            <c:strRef>
              <c:f>'Tarjeta debito año 2016'!$B$313</c:f>
              <c:strCache>
                <c:ptCount val="1"/>
                <c:pt idx="0">
                  <c:v>Banco Procredit</c:v>
                </c:pt>
              </c:strCache>
            </c:strRef>
          </c:tx>
          <c:cat>
            <c:strRef>
              <c:f>'Tarjeta debito año 2016'!$C$309:$N$309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2016'!$C$313:$N$313</c:f>
              <c:numCache>
                <c:formatCode>#,##0</c:formatCode>
                <c:ptCount val="12"/>
                <c:pt idx="0">
                  <c:v>8.6999999999999993</c:v>
                </c:pt>
                <c:pt idx="1">
                  <c:v>736</c:v>
                </c:pt>
                <c:pt idx="2">
                  <c:v>556</c:v>
                </c:pt>
                <c:pt idx="3">
                  <c:v>573</c:v>
                </c:pt>
                <c:pt idx="4">
                  <c:v>444</c:v>
                </c:pt>
                <c:pt idx="5">
                  <c:v>14</c:v>
                </c:pt>
                <c:pt idx="6">
                  <c:v>28</c:v>
                </c:pt>
                <c:pt idx="7">
                  <c:v>80</c:v>
                </c:pt>
                <c:pt idx="8">
                  <c:v>40</c:v>
                </c:pt>
                <c:pt idx="9">
                  <c:v>42</c:v>
                </c:pt>
                <c:pt idx="10">
                  <c:v>55</c:v>
                </c:pt>
                <c:pt idx="11">
                  <c:v>31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459D-4744-B363-9174AEBE172C}"/>
            </c:ext>
          </c:extLst>
        </c:ser>
        <c:ser>
          <c:idx val="4"/>
          <c:order val="4"/>
          <c:tx>
            <c:strRef>
              <c:f>'Tarjeta debito año 2016'!$B$314</c:f>
              <c:strCache>
                <c:ptCount val="1"/>
                <c:pt idx="0">
                  <c:v>Banco Pacífico</c:v>
                </c:pt>
              </c:strCache>
            </c:strRef>
          </c:tx>
          <c:cat>
            <c:strRef>
              <c:f>'Tarjeta debito año 2016'!$C$309:$N$309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2016'!$C$314:$N$314</c:f>
              <c:numCache>
                <c:formatCode>#,##0</c:formatCode>
                <c:ptCount val="12"/>
                <c:pt idx="0">
                  <c:v>79</c:v>
                </c:pt>
                <c:pt idx="1">
                  <c:v>13</c:v>
                </c:pt>
                <c:pt idx="2">
                  <c:v>17</c:v>
                </c:pt>
                <c:pt idx="3">
                  <c:v>11</c:v>
                </c:pt>
                <c:pt idx="4">
                  <c:v>3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59D-4744-B363-9174AEBE172C}"/>
            </c:ext>
          </c:extLst>
        </c:ser>
        <c:ser>
          <c:idx val="5"/>
          <c:order val="5"/>
          <c:tx>
            <c:strRef>
              <c:f>'Tarjeta debito año 2016'!$B$315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'Tarjeta debito año 2016'!$C$309:$N$309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2016'!$C$315:$N$315</c:f>
              <c:numCache>
                <c:formatCode>#,##0</c:formatCode>
                <c:ptCount val="12"/>
                <c:pt idx="0">
                  <c:v>9</c:v>
                </c:pt>
                <c:pt idx="1">
                  <c:v>7</c:v>
                </c:pt>
                <c:pt idx="2">
                  <c:v>9</c:v>
                </c:pt>
                <c:pt idx="3">
                  <c:v>4</c:v>
                </c:pt>
                <c:pt idx="4">
                  <c:v>0</c:v>
                </c:pt>
                <c:pt idx="5">
                  <c:v>4</c:v>
                </c:pt>
                <c:pt idx="6">
                  <c:v>3</c:v>
                </c:pt>
                <c:pt idx="7">
                  <c:v>3</c:v>
                </c:pt>
                <c:pt idx="8">
                  <c:v>7</c:v>
                </c:pt>
                <c:pt idx="9">
                  <c:v>2</c:v>
                </c:pt>
                <c:pt idx="10">
                  <c:v>6</c:v>
                </c:pt>
                <c:pt idx="11">
                  <c:v>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459D-4744-B363-9174AEBE172C}"/>
            </c:ext>
          </c:extLst>
        </c:ser>
        <c:ser>
          <c:idx val="6"/>
          <c:order val="6"/>
          <c:tx>
            <c:strRef>
              <c:f>'Tarjeta debito año 2016'!$B$316</c:f>
              <c:strCache>
                <c:ptCount val="1"/>
                <c:pt idx="0">
                  <c:v>Mutualista Pichincha</c:v>
                </c:pt>
              </c:strCache>
            </c:strRef>
          </c:tx>
          <c:cat>
            <c:strRef>
              <c:f>'Tarjeta debito año 2016'!$C$309:$N$309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2016'!$C$316:$N$316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459D-4744-B363-9174AEBE172C}"/>
            </c:ext>
          </c:extLst>
        </c:ser>
        <c:ser>
          <c:idx val="7"/>
          <c:order val="7"/>
          <c:tx>
            <c:strRef>
              <c:f>'Tarjeta debito año 2016'!$B$317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'Tarjeta debito año 2016'!$C$309:$N$309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2016'!$C$317:$N$317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459D-4744-B363-9174AEBE17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166464"/>
        <c:axId val="99180928"/>
      </c:lineChart>
      <c:catAx>
        <c:axId val="9916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99180928"/>
        <c:crosses val="autoZero"/>
        <c:auto val="1"/>
        <c:lblAlgn val="ctr"/>
        <c:lblOffset val="100"/>
        <c:noMultiLvlLbl val="0"/>
      </c:catAx>
      <c:valAx>
        <c:axId val="99180928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Transacciones</a:t>
                </a:r>
                <a:r>
                  <a:rPr lang="es-EC" baseline="0"/>
                  <a:t> de consumo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916646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Evolución</a:t>
            </a:r>
            <a:r>
              <a:rPr lang="es-EC" baseline="0"/>
              <a:t> del número de tarjeta de débito</a:t>
            </a:r>
          </a:p>
          <a:p>
            <a:pPr>
              <a:defRPr/>
            </a:pPr>
            <a:r>
              <a:rPr lang="es-EC" baseline="0"/>
              <a:t>Año 2016</a:t>
            </a:r>
            <a:endParaRPr lang="es-EC"/>
          </a:p>
        </c:rich>
      </c:tx>
      <c:layout>
        <c:manualLayout>
          <c:xMode val="edge"/>
          <c:yMode val="edge"/>
          <c:x val="0.14406304049307364"/>
          <c:y val="6.8356562902839486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6655736111111111"/>
          <c:y val="0.20542008337347711"/>
          <c:w val="0.56332041666666666"/>
          <c:h val="0.51482422405881889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2016'!$B$14</c:f>
              <c:strCache>
                <c:ptCount val="1"/>
                <c:pt idx="0">
                  <c:v>Número total de tarjetas de débito</c:v>
                </c:pt>
              </c:strCache>
            </c:strRef>
          </c:tx>
          <c:cat>
            <c:strRef>
              <c:f>'Tarjeta debito año 2016'!$C$13:$N$13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2016'!$C$14:$N$14</c:f>
              <c:numCache>
                <c:formatCode>#,##0</c:formatCode>
                <c:ptCount val="12"/>
                <c:pt idx="0">
                  <c:v>4802392</c:v>
                </c:pt>
                <c:pt idx="1">
                  <c:v>4875285.0000000019</c:v>
                </c:pt>
                <c:pt idx="2">
                  <c:v>4955486</c:v>
                </c:pt>
                <c:pt idx="3">
                  <c:v>4996734.9999999991</c:v>
                </c:pt>
                <c:pt idx="4">
                  <c:v>5068962</c:v>
                </c:pt>
                <c:pt idx="5">
                  <c:v>5183625.0000000009</c:v>
                </c:pt>
                <c:pt idx="6">
                  <c:v>5239069</c:v>
                </c:pt>
                <c:pt idx="7">
                  <c:v>5301748</c:v>
                </c:pt>
                <c:pt idx="8">
                  <c:v>5358890</c:v>
                </c:pt>
                <c:pt idx="9">
                  <c:v>5413925</c:v>
                </c:pt>
                <c:pt idx="10">
                  <c:v>5406922.0000000009</c:v>
                </c:pt>
                <c:pt idx="11">
                  <c:v>5391362.0000000009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'Tarjeta debito año 2016'!$B$15</c:f>
              <c:strCache>
                <c:ptCount val="1"/>
                <c:pt idx="0">
                  <c:v>Número de tarjetas de débito sin chip</c:v>
                </c:pt>
              </c:strCache>
            </c:strRef>
          </c:tx>
          <c:cat>
            <c:strRef>
              <c:f>'Tarjeta debito año 2016'!$C$13:$N$13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2016'!$C$15:$N$15</c:f>
              <c:numCache>
                <c:formatCode>#,##0</c:formatCode>
                <c:ptCount val="12"/>
                <c:pt idx="0">
                  <c:v>603728</c:v>
                </c:pt>
                <c:pt idx="1">
                  <c:v>604762.00000000012</c:v>
                </c:pt>
                <c:pt idx="2">
                  <c:v>531038</c:v>
                </c:pt>
                <c:pt idx="3">
                  <c:v>524171.99999999994</c:v>
                </c:pt>
                <c:pt idx="4">
                  <c:v>515912.99999999994</c:v>
                </c:pt>
                <c:pt idx="5">
                  <c:v>516130.99999999988</c:v>
                </c:pt>
                <c:pt idx="6">
                  <c:v>512745</c:v>
                </c:pt>
                <c:pt idx="7">
                  <c:v>511698</c:v>
                </c:pt>
                <c:pt idx="8">
                  <c:v>505317.99999999994</c:v>
                </c:pt>
                <c:pt idx="9">
                  <c:v>486168.00000000012</c:v>
                </c:pt>
                <c:pt idx="10">
                  <c:v>430905.00000000006</c:v>
                </c:pt>
                <c:pt idx="11">
                  <c:v>377371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'Tarjeta debito año 2016'!$B$16</c:f>
              <c:strCache>
                <c:ptCount val="1"/>
                <c:pt idx="0">
                  <c:v>Número de tarjetas de débito con chip</c:v>
                </c:pt>
              </c:strCache>
            </c:strRef>
          </c:tx>
          <c:cat>
            <c:strRef>
              <c:f>'Tarjeta debito año 2016'!$C$13:$N$13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2016'!$C$16:$N$16</c:f>
              <c:numCache>
                <c:formatCode>#,##0</c:formatCode>
                <c:ptCount val="12"/>
                <c:pt idx="0">
                  <c:v>4198664</c:v>
                </c:pt>
                <c:pt idx="1">
                  <c:v>4270523</c:v>
                </c:pt>
                <c:pt idx="2">
                  <c:v>4424448.0000000009</c:v>
                </c:pt>
                <c:pt idx="3">
                  <c:v>4472562.9999999991</c:v>
                </c:pt>
                <c:pt idx="4">
                  <c:v>4553049</c:v>
                </c:pt>
                <c:pt idx="5">
                  <c:v>4667493.9999999981</c:v>
                </c:pt>
                <c:pt idx="6">
                  <c:v>4726324</c:v>
                </c:pt>
                <c:pt idx="7">
                  <c:v>4790050</c:v>
                </c:pt>
                <c:pt idx="8">
                  <c:v>4853572</c:v>
                </c:pt>
                <c:pt idx="9">
                  <c:v>4927757</c:v>
                </c:pt>
                <c:pt idx="10">
                  <c:v>4976016.9999999991</c:v>
                </c:pt>
                <c:pt idx="11">
                  <c:v>5013991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211136"/>
        <c:axId val="99212672"/>
      </c:lineChart>
      <c:catAx>
        <c:axId val="9921113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99212672"/>
        <c:crosses val="autoZero"/>
        <c:auto val="1"/>
        <c:lblAlgn val="ctr"/>
        <c:lblOffset val="100"/>
        <c:noMultiLvlLbl val="0"/>
      </c:catAx>
      <c:valAx>
        <c:axId val="992126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 de débito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921113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6531403119226471"/>
          <c:y val="0.27741596045007683"/>
          <c:w val="0.22502153886895476"/>
          <c:h val="0.4349143255440940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Evolución</a:t>
            </a:r>
            <a:r>
              <a:rPr lang="es-EC" baseline="0"/>
              <a:t> de consumos de tarjeta de débito</a:t>
            </a:r>
          </a:p>
          <a:p>
            <a:pPr>
              <a:defRPr/>
            </a:pPr>
            <a:r>
              <a:rPr lang="es-EC" baseline="0"/>
              <a:t>Año 2016</a:t>
            </a:r>
            <a:endParaRPr lang="es-EC"/>
          </a:p>
        </c:rich>
      </c:tx>
      <c:layout>
        <c:manualLayout>
          <c:xMode val="edge"/>
          <c:yMode val="edge"/>
          <c:x val="0.14406304049307364"/>
          <c:y val="6.8356562902839486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6655736111111111"/>
          <c:y val="0.20542008337347711"/>
          <c:w val="0.56332041666666666"/>
          <c:h val="0.51482422405881889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2016'!$B$17</c:f>
              <c:strCache>
                <c:ptCount val="1"/>
                <c:pt idx="0">
                  <c:v>Transacciones de consumos totales con tarjeta de débito</c:v>
                </c:pt>
              </c:strCache>
            </c:strRef>
          </c:tx>
          <c:cat>
            <c:strRef>
              <c:f>'Tarjeta debito año 2016'!$C$13:$N$13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2016'!$C$17:$N$17</c:f>
              <c:numCache>
                <c:formatCode>#,##0</c:formatCode>
                <c:ptCount val="12"/>
                <c:pt idx="0">
                  <c:v>2350672</c:v>
                </c:pt>
                <c:pt idx="1">
                  <c:v>2159129.9999999995</c:v>
                </c:pt>
                <c:pt idx="2">
                  <c:v>2346237</c:v>
                </c:pt>
                <c:pt idx="3">
                  <c:v>2422245.0000000005</c:v>
                </c:pt>
                <c:pt idx="4">
                  <c:v>2567169</c:v>
                </c:pt>
                <c:pt idx="5">
                  <c:v>2354666.0000000005</c:v>
                </c:pt>
                <c:pt idx="6">
                  <c:v>2454336.0000000005</c:v>
                </c:pt>
                <c:pt idx="7">
                  <c:v>2617476.9999999991</c:v>
                </c:pt>
                <c:pt idx="8">
                  <c:v>2434330</c:v>
                </c:pt>
                <c:pt idx="9">
                  <c:v>2510465</c:v>
                </c:pt>
                <c:pt idx="10">
                  <c:v>2499181.9999999995</c:v>
                </c:pt>
                <c:pt idx="11">
                  <c:v>3618094.9999999995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'Tarjeta debito año 2016'!$B$18</c:f>
              <c:strCache>
                <c:ptCount val="1"/>
                <c:pt idx="0">
                  <c:v>Transacciones de consumos con tarjeta de débito sin chip</c:v>
                </c:pt>
              </c:strCache>
            </c:strRef>
          </c:tx>
          <c:cat>
            <c:strRef>
              <c:f>'Tarjeta debito año 2016'!$C$13:$N$13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2016'!$C$18:$N$18</c:f>
              <c:numCache>
                <c:formatCode>#,##0</c:formatCode>
                <c:ptCount val="12"/>
                <c:pt idx="0">
                  <c:v>10930.7</c:v>
                </c:pt>
                <c:pt idx="1">
                  <c:v>10156.999999999998</c:v>
                </c:pt>
                <c:pt idx="2">
                  <c:v>6967.9999999999991</c:v>
                </c:pt>
                <c:pt idx="3">
                  <c:v>8171</c:v>
                </c:pt>
                <c:pt idx="4">
                  <c:v>7783.9999999999991</c:v>
                </c:pt>
                <c:pt idx="5">
                  <c:v>7034</c:v>
                </c:pt>
                <c:pt idx="6">
                  <c:v>7227</c:v>
                </c:pt>
                <c:pt idx="7">
                  <c:v>7905</c:v>
                </c:pt>
                <c:pt idx="8">
                  <c:v>7302.9999999999991</c:v>
                </c:pt>
                <c:pt idx="9">
                  <c:v>635</c:v>
                </c:pt>
                <c:pt idx="10">
                  <c:v>6791</c:v>
                </c:pt>
                <c:pt idx="11">
                  <c:v>219.00000000000006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'Tarjeta debito año 2016'!$B$19</c:f>
              <c:strCache>
                <c:ptCount val="1"/>
                <c:pt idx="0">
                  <c:v>Transacciones de consumos con tarjeta de débito con chip</c:v>
                </c:pt>
              </c:strCache>
            </c:strRef>
          </c:tx>
          <c:cat>
            <c:strRef>
              <c:f>'Tarjeta debito año 2016'!$C$13:$N$13</c:f>
              <c:strCache>
                <c:ptCount val="12"/>
                <c:pt idx="0">
                  <c:v>enero 2016</c:v>
                </c:pt>
                <c:pt idx="1">
                  <c:v>febrero 2016</c:v>
                </c:pt>
                <c:pt idx="2">
                  <c:v>marzo 2016</c:v>
                </c:pt>
                <c:pt idx="3">
                  <c:v>abril 2016</c:v>
                </c:pt>
                <c:pt idx="4">
                  <c:v>mayo 2016</c:v>
                </c:pt>
                <c:pt idx="5">
                  <c:v>junio 2016</c:v>
                </c:pt>
                <c:pt idx="6">
                  <c:v>julio 2016</c:v>
                </c:pt>
                <c:pt idx="7">
                  <c:v>agosto 2016</c:v>
                </c:pt>
                <c:pt idx="8">
                  <c:v>septiembre 2016</c:v>
                </c:pt>
                <c:pt idx="9">
                  <c:v>octubre 2016</c:v>
                </c:pt>
                <c:pt idx="10">
                  <c:v>noviembre 2016</c:v>
                </c:pt>
                <c:pt idx="11">
                  <c:v>diciembre 2016</c:v>
                </c:pt>
              </c:strCache>
            </c:strRef>
          </c:cat>
          <c:val>
            <c:numRef>
              <c:f>'Tarjeta debito año 2016'!$C$19:$N$19</c:f>
              <c:numCache>
                <c:formatCode>#,##0</c:formatCode>
                <c:ptCount val="12"/>
                <c:pt idx="0">
                  <c:v>2339741.2999999998</c:v>
                </c:pt>
                <c:pt idx="1">
                  <c:v>2148973</c:v>
                </c:pt>
                <c:pt idx="2">
                  <c:v>2339268.9999999995</c:v>
                </c:pt>
                <c:pt idx="3">
                  <c:v>2414073.9999999995</c:v>
                </c:pt>
                <c:pt idx="4">
                  <c:v>2559384.9999999995</c:v>
                </c:pt>
                <c:pt idx="5">
                  <c:v>2347632</c:v>
                </c:pt>
                <c:pt idx="6">
                  <c:v>2447109</c:v>
                </c:pt>
                <c:pt idx="7">
                  <c:v>2609572</c:v>
                </c:pt>
                <c:pt idx="8">
                  <c:v>2427027.0000000005</c:v>
                </c:pt>
                <c:pt idx="9">
                  <c:v>2509830.0000000005</c:v>
                </c:pt>
                <c:pt idx="10">
                  <c:v>2492391</c:v>
                </c:pt>
                <c:pt idx="11">
                  <c:v>3617875.9999999995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235328"/>
        <c:axId val="99236864"/>
      </c:lineChart>
      <c:catAx>
        <c:axId val="9923532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99236864"/>
        <c:crosses val="autoZero"/>
        <c:auto val="1"/>
        <c:lblAlgn val="ctr"/>
        <c:lblOffset val="100"/>
        <c:noMultiLvlLbl val="0"/>
      </c:catAx>
      <c:valAx>
        <c:axId val="99236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 baseline="0"/>
                  <a:t>Transacciones de consumos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923532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6531403119226471"/>
          <c:y val="0.27741596045007683"/>
          <c:w val="0.22502153886895476"/>
          <c:h val="0.4349143255440940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chart" Target="../charts/chart12.xml"/><Relationship Id="rId18" Type="http://schemas.openxmlformats.org/officeDocument/2006/relationships/chart" Target="../charts/chart17.xml"/><Relationship Id="rId3" Type="http://schemas.openxmlformats.org/officeDocument/2006/relationships/chart" Target="../charts/chart2.xml"/><Relationship Id="rId21" Type="http://schemas.openxmlformats.org/officeDocument/2006/relationships/chart" Target="../charts/chart20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17" Type="http://schemas.openxmlformats.org/officeDocument/2006/relationships/chart" Target="../charts/chart16.xml"/><Relationship Id="rId2" Type="http://schemas.openxmlformats.org/officeDocument/2006/relationships/chart" Target="../charts/chart1.xml"/><Relationship Id="rId16" Type="http://schemas.openxmlformats.org/officeDocument/2006/relationships/chart" Target="../charts/chart15.xml"/><Relationship Id="rId20" Type="http://schemas.openxmlformats.org/officeDocument/2006/relationships/chart" Target="../charts/chart19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5" Type="http://schemas.openxmlformats.org/officeDocument/2006/relationships/chart" Target="../charts/chart14.xml"/><Relationship Id="rId23" Type="http://schemas.openxmlformats.org/officeDocument/2006/relationships/chart" Target="../charts/chart22.xml"/><Relationship Id="rId10" Type="http://schemas.openxmlformats.org/officeDocument/2006/relationships/chart" Target="../charts/chart9.xml"/><Relationship Id="rId19" Type="http://schemas.openxmlformats.org/officeDocument/2006/relationships/chart" Target="../charts/chart18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Relationship Id="rId22" Type="http://schemas.openxmlformats.org/officeDocument/2006/relationships/chart" Target="../charts/chart2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495300</xdr:rowOff>
    </xdr:from>
    <xdr:to>
      <xdr:col>4</xdr:col>
      <xdr:colOff>590550</xdr:colOff>
      <xdr:row>0</xdr:row>
      <xdr:rowOff>1190625</xdr:rowOff>
    </xdr:to>
    <xdr:pic>
      <xdr:nvPicPr>
        <xdr:cNvPr id="3" name="2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85775" y="495300"/>
          <a:ext cx="2400300" cy="695325"/>
        </a:xfrm>
        <a:prstGeom prst="rect">
          <a:avLst/>
        </a:prstGeom>
      </xdr:spPr>
    </xdr:pic>
    <xdr:clientData/>
  </xdr:twoCellAnchor>
  <xdr:twoCellAnchor editAs="oneCell">
    <xdr:from>
      <xdr:col>11</xdr:col>
      <xdr:colOff>628651</xdr:colOff>
      <xdr:row>0</xdr:row>
      <xdr:rowOff>361950</xdr:rowOff>
    </xdr:from>
    <xdr:to>
      <xdr:col>14</xdr:col>
      <xdr:colOff>733425</xdr:colOff>
      <xdr:row>0</xdr:row>
      <xdr:rowOff>1190625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606"/>
        <a:stretch/>
      </xdr:blipFill>
      <xdr:spPr>
        <a:xfrm>
          <a:off x="8258176" y="361950"/>
          <a:ext cx="2390774" cy="828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748391</xdr:colOff>
      <xdr:row>0</xdr:row>
      <xdr:rowOff>381001</xdr:rowOff>
    </xdr:from>
    <xdr:to>
      <xdr:col>4</xdr:col>
      <xdr:colOff>90712</xdr:colOff>
      <xdr:row>1</xdr:row>
      <xdr:rowOff>0</xdr:rowOff>
    </xdr:to>
    <xdr:pic>
      <xdr:nvPicPr>
        <xdr:cNvPr id="24" name="23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1673677" y="381001"/>
          <a:ext cx="5075464" cy="1319892"/>
        </a:xfrm>
        <a:prstGeom prst="rect">
          <a:avLst/>
        </a:prstGeom>
      </xdr:spPr>
    </xdr:pic>
    <xdr:clientData/>
  </xdr:twoCellAnchor>
  <xdr:twoCellAnchor editAs="oneCell">
    <xdr:from>
      <xdr:col>12</xdr:col>
      <xdr:colOff>830035</xdr:colOff>
      <xdr:row>0</xdr:row>
      <xdr:rowOff>342899</xdr:rowOff>
    </xdr:from>
    <xdr:to>
      <xdr:col>15</xdr:col>
      <xdr:colOff>122464</xdr:colOff>
      <xdr:row>1</xdr:row>
      <xdr:rowOff>258536</xdr:rowOff>
    </xdr:to>
    <xdr:pic>
      <xdr:nvPicPr>
        <xdr:cNvPr id="25" name="24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606"/>
        <a:stretch/>
      </xdr:blipFill>
      <xdr:spPr>
        <a:xfrm>
          <a:off x="21091071" y="342899"/>
          <a:ext cx="4313465" cy="1616530"/>
        </a:xfrm>
        <a:prstGeom prst="rect">
          <a:avLst/>
        </a:prstGeom>
      </xdr:spPr>
    </xdr:pic>
    <xdr:clientData/>
  </xdr:twoCellAnchor>
  <xdr:twoCellAnchor>
    <xdr:from>
      <xdr:col>1</xdr:col>
      <xdr:colOff>54426</xdr:colOff>
      <xdr:row>540</xdr:row>
      <xdr:rowOff>159202</xdr:rowOff>
    </xdr:from>
    <xdr:to>
      <xdr:col>5</xdr:col>
      <xdr:colOff>714426</xdr:colOff>
      <xdr:row>563</xdr:row>
      <xdr:rowOff>144738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157238</xdr:colOff>
      <xdr:row>70</xdr:row>
      <xdr:rowOff>130476</xdr:rowOff>
    </xdr:from>
    <xdr:to>
      <xdr:col>5</xdr:col>
      <xdr:colOff>817238</xdr:colOff>
      <xdr:row>93</xdr:row>
      <xdr:rowOff>116013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653142</xdr:colOff>
      <xdr:row>122</xdr:row>
      <xdr:rowOff>104773</xdr:rowOff>
    </xdr:from>
    <xdr:to>
      <xdr:col>5</xdr:col>
      <xdr:colOff>1313142</xdr:colOff>
      <xdr:row>145</xdr:row>
      <xdr:rowOff>90309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27212</xdr:colOff>
      <xdr:row>173</xdr:row>
      <xdr:rowOff>50345</xdr:rowOff>
    </xdr:from>
    <xdr:to>
      <xdr:col>5</xdr:col>
      <xdr:colOff>687212</xdr:colOff>
      <xdr:row>196</xdr:row>
      <xdr:rowOff>35880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149678</xdr:colOff>
      <xdr:row>225</xdr:row>
      <xdr:rowOff>159203</xdr:rowOff>
    </xdr:from>
    <xdr:to>
      <xdr:col>5</xdr:col>
      <xdr:colOff>809678</xdr:colOff>
      <xdr:row>248</xdr:row>
      <xdr:rowOff>144738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879019</xdr:colOff>
      <xdr:row>278</xdr:row>
      <xdr:rowOff>123823</xdr:rowOff>
    </xdr:from>
    <xdr:to>
      <xdr:col>5</xdr:col>
      <xdr:colOff>615094</xdr:colOff>
      <xdr:row>303</xdr:row>
      <xdr:rowOff>27716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272142</xdr:colOff>
      <xdr:row>330</xdr:row>
      <xdr:rowOff>24489</xdr:rowOff>
    </xdr:from>
    <xdr:to>
      <xdr:col>5</xdr:col>
      <xdr:colOff>932142</xdr:colOff>
      <xdr:row>353</xdr:row>
      <xdr:rowOff>10025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148166</xdr:colOff>
      <xdr:row>23</xdr:row>
      <xdr:rowOff>20106</xdr:rowOff>
    </xdr:from>
    <xdr:to>
      <xdr:col>4</xdr:col>
      <xdr:colOff>1611999</xdr:colOff>
      <xdr:row>41</xdr:row>
      <xdr:rowOff>606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95250</xdr:colOff>
      <xdr:row>23</xdr:row>
      <xdr:rowOff>42334</xdr:rowOff>
    </xdr:from>
    <xdr:to>
      <xdr:col>9</xdr:col>
      <xdr:colOff>606583</xdr:colOff>
      <xdr:row>41</xdr:row>
      <xdr:rowOff>22834</xdr:rowOff>
    </xdr:to>
    <xdr:graphicFrame macro="">
      <xdr:nvGraphicFramePr>
        <xdr:cNvPr id="43" name="4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719667</xdr:colOff>
      <xdr:row>23</xdr:row>
      <xdr:rowOff>63499</xdr:rowOff>
    </xdr:from>
    <xdr:to>
      <xdr:col>13</xdr:col>
      <xdr:colOff>881750</xdr:colOff>
      <xdr:row>41</xdr:row>
      <xdr:rowOff>43999</xdr:rowOff>
    </xdr:to>
    <xdr:graphicFrame macro="">
      <xdr:nvGraphicFramePr>
        <xdr:cNvPr id="44" name="4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1384300</xdr:colOff>
      <xdr:row>122</xdr:row>
      <xdr:rowOff>115358</xdr:rowOff>
    </xdr:from>
    <xdr:to>
      <xdr:col>10</xdr:col>
      <xdr:colOff>812800</xdr:colOff>
      <xdr:row>145</xdr:row>
      <xdr:rowOff>84667</xdr:rowOff>
    </xdr:to>
    <xdr:graphicFrame macro="">
      <xdr:nvGraphicFramePr>
        <xdr:cNvPr id="17" name="1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1128182</xdr:colOff>
      <xdr:row>70</xdr:row>
      <xdr:rowOff>177799</xdr:rowOff>
    </xdr:from>
    <xdr:to>
      <xdr:col>10</xdr:col>
      <xdr:colOff>455083</xdr:colOff>
      <xdr:row>93</xdr:row>
      <xdr:rowOff>136525</xdr:rowOff>
    </xdr:to>
    <xdr:graphicFrame macro="">
      <xdr:nvGraphicFramePr>
        <xdr:cNvPr id="23" name="2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857250</xdr:colOff>
      <xdr:row>173</xdr:row>
      <xdr:rowOff>51858</xdr:rowOff>
    </xdr:from>
    <xdr:to>
      <xdr:col>10</xdr:col>
      <xdr:colOff>52916</xdr:colOff>
      <xdr:row>196</xdr:row>
      <xdr:rowOff>21167</xdr:rowOff>
    </xdr:to>
    <xdr:graphicFrame macro="">
      <xdr:nvGraphicFramePr>
        <xdr:cNvPr id="31" name="3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</xdr:col>
      <xdr:colOff>954712</xdr:colOff>
      <xdr:row>225</xdr:row>
      <xdr:rowOff>167023</xdr:rowOff>
    </xdr:from>
    <xdr:to>
      <xdr:col>10</xdr:col>
      <xdr:colOff>17992</xdr:colOff>
      <xdr:row>248</xdr:row>
      <xdr:rowOff>157500</xdr:rowOff>
    </xdr:to>
    <xdr:graphicFrame macro="">
      <xdr:nvGraphicFramePr>
        <xdr:cNvPr id="45" name="4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</xdr:col>
      <xdr:colOff>137583</xdr:colOff>
      <xdr:row>382</xdr:row>
      <xdr:rowOff>189442</xdr:rowOff>
    </xdr:from>
    <xdr:to>
      <xdr:col>5</xdr:col>
      <xdr:colOff>1009250</xdr:colOff>
      <xdr:row>406</xdr:row>
      <xdr:rowOff>43442</xdr:rowOff>
    </xdr:to>
    <xdr:graphicFrame macro="">
      <xdr:nvGraphicFramePr>
        <xdr:cNvPr id="46" name="4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</xdr:col>
      <xdr:colOff>1157817</xdr:colOff>
      <xdr:row>382</xdr:row>
      <xdr:rowOff>190499</xdr:rowOff>
    </xdr:from>
    <xdr:to>
      <xdr:col>10</xdr:col>
      <xdr:colOff>1055817</xdr:colOff>
      <xdr:row>406</xdr:row>
      <xdr:rowOff>69899</xdr:rowOff>
    </xdr:to>
    <xdr:graphicFrame macro="">
      <xdr:nvGraphicFramePr>
        <xdr:cNvPr id="47" name="4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5</xdr:col>
      <xdr:colOff>762000</xdr:colOff>
      <xdr:row>278</xdr:row>
      <xdr:rowOff>119061</xdr:rowOff>
    </xdr:from>
    <xdr:to>
      <xdr:col>9</xdr:col>
      <xdr:colOff>1256400</xdr:colOff>
      <xdr:row>303</xdr:row>
      <xdr:rowOff>38099</xdr:rowOff>
    </xdr:to>
    <xdr:graphicFrame macro="">
      <xdr:nvGraphicFramePr>
        <xdr:cNvPr id="48" name="4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5</xdr:col>
      <xdr:colOff>1057274</xdr:colOff>
      <xdr:row>330</xdr:row>
      <xdr:rowOff>42862</xdr:rowOff>
    </xdr:from>
    <xdr:to>
      <xdr:col>10</xdr:col>
      <xdr:colOff>945749</xdr:colOff>
      <xdr:row>352</xdr:row>
      <xdr:rowOff>133350</xdr:rowOff>
    </xdr:to>
    <xdr:graphicFrame macro="">
      <xdr:nvGraphicFramePr>
        <xdr:cNvPr id="49" name="4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95250</xdr:colOff>
      <xdr:row>434</xdr:row>
      <xdr:rowOff>157162</xdr:rowOff>
    </xdr:from>
    <xdr:to>
      <xdr:col>5</xdr:col>
      <xdr:colOff>955275</xdr:colOff>
      <xdr:row>458</xdr:row>
      <xdr:rowOff>36562</xdr:rowOff>
    </xdr:to>
    <xdr:graphicFrame macro="">
      <xdr:nvGraphicFramePr>
        <xdr:cNvPr id="50" name="4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276225</xdr:colOff>
      <xdr:row>486</xdr:row>
      <xdr:rowOff>52387</xdr:rowOff>
    </xdr:from>
    <xdr:to>
      <xdr:col>5</xdr:col>
      <xdr:colOff>1136250</xdr:colOff>
      <xdr:row>509</xdr:row>
      <xdr:rowOff>131812</xdr:rowOff>
    </xdr:to>
    <xdr:graphicFrame macro="">
      <xdr:nvGraphicFramePr>
        <xdr:cNvPr id="51" name="5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5</xdr:col>
      <xdr:colOff>1247774</xdr:colOff>
      <xdr:row>486</xdr:row>
      <xdr:rowOff>52387</xdr:rowOff>
    </xdr:from>
    <xdr:to>
      <xdr:col>9</xdr:col>
      <xdr:colOff>971550</xdr:colOff>
      <xdr:row>509</xdr:row>
      <xdr:rowOff>114300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6</xdr:col>
      <xdr:colOff>323850</xdr:colOff>
      <xdr:row>434</xdr:row>
      <xdr:rowOff>136070</xdr:rowOff>
    </xdr:from>
    <xdr:to>
      <xdr:col>10</xdr:col>
      <xdr:colOff>609600</xdr:colOff>
      <xdr:row>458</xdr:row>
      <xdr:rowOff>19048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982"/>
  <sheetViews>
    <sheetView topLeftCell="C1" zoomScale="80" zoomScaleNormal="80" workbookViewId="0">
      <selection activeCell="L75" sqref="L75"/>
    </sheetView>
  </sheetViews>
  <sheetFormatPr baseColWidth="10" defaultRowHeight="15" x14ac:dyDescent="0.25"/>
  <cols>
    <col min="3" max="3" width="25.140625" customWidth="1"/>
    <col min="4" max="4" width="24.7109375" customWidth="1"/>
    <col min="5" max="6" width="15.42578125" bestFit="1" customWidth="1"/>
    <col min="7" max="7" width="15.85546875" bestFit="1" customWidth="1"/>
    <col min="8" max="15" width="15.42578125" bestFit="1" customWidth="1"/>
    <col min="16" max="16" width="15.5703125" customWidth="1"/>
  </cols>
  <sheetData>
    <row r="2" spans="3:15" ht="26.25" x14ac:dyDescent="0.25">
      <c r="C2" s="41" t="s">
        <v>22</v>
      </c>
    </row>
    <row r="3" spans="3:15" ht="24" thickBot="1" x14ac:dyDescent="0.4">
      <c r="C3" s="16" t="s">
        <v>19</v>
      </c>
    </row>
    <row r="4" spans="3:15" ht="15.75" thickTop="1" x14ac:dyDescent="0.25">
      <c r="C4" s="384" t="s">
        <v>5</v>
      </c>
      <c r="D4" s="387" t="s">
        <v>50</v>
      </c>
      <c r="E4" s="388"/>
      <c r="F4" s="388"/>
      <c r="G4" s="388"/>
      <c r="H4" s="388"/>
      <c r="I4" s="388"/>
      <c r="J4" s="388"/>
      <c r="K4" s="388"/>
      <c r="L4" s="388"/>
      <c r="M4" s="388"/>
      <c r="N4" s="388"/>
      <c r="O4" s="389"/>
    </row>
    <row r="5" spans="3:15" x14ac:dyDescent="0.25">
      <c r="C5" s="385"/>
      <c r="D5" s="124" t="s">
        <v>6</v>
      </c>
      <c r="E5" s="125" t="s">
        <v>7</v>
      </c>
      <c r="F5" s="125" t="s">
        <v>8</v>
      </c>
      <c r="G5" s="125" t="s">
        <v>9</v>
      </c>
      <c r="H5" s="125" t="s">
        <v>10</v>
      </c>
      <c r="I5" s="125" t="s">
        <v>11</v>
      </c>
      <c r="J5" s="125" t="s">
        <v>12</v>
      </c>
      <c r="K5" s="125" t="s">
        <v>13</v>
      </c>
      <c r="L5" s="125" t="s">
        <v>14</v>
      </c>
      <c r="M5" s="125" t="s">
        <v>15</v>
      </c>
      <c r="N5" s="125" t="s">
        <v>16</v>
      </c>
      <c r="O5" s="126" t="s">
        <v>17</v>
      </c>
    </row>
    <row r="6" spans="3:15" ht="15.75" thickBot="1" x14ac:dyDescent="0.3">
      <c r="C6" s="386"/>
      <c r="D6" s="127" t="s">
        <v>18</v>
      </c>
      <c r="E6" s="128" t="s">
        <v>18</v>
      </c>
      <c r="F6" s="128" t="s">
        <v>18</v>
      </c>
      <c r="G6" s="128" t="s">
        <v>18</v>
      </c>
      <c r="H6" s="128" t="s">
        <v>18</v>
      </c>
      <c r="I6" s="128" t="s">
        <v>18</v>
      </c>
      <c r="J6" s="128" t="s">
        <v>18</v>
      </c>
      <c r="K6" s="128" t="s">
        <v>18</v>
      </c>
      <c r="L6" s="128" t="s">
        <v>18</v>
      </c>
      <c r="M6" s="128" t="s">
        <v>18</v>
      </c>
      <c r="N6" s="128" t="s">
        <v>18</v>
      </c>
      <c r="O6" s="129" t="s">
        <v>18</v>
      </c>
    </row>
    <row r="7" spans="3:15" ht="15.75" thickTop="1" x14ac:dyDescent="0.25">
      <c r="C7" s="130" t="s">
        <v>51</v>
      </c>
      <c r="D7" s="131">
        <v>4802392</v>
      </c>
      <c r="E7" s="132">
        <v>4875285.0000000019</v>
      </c>
      <c r="F7" s="132">
        <v>4955486</v>
      </c>
      <c r="G7" s="132">
        <v>4996734.9999999991</v>
      </c>
      <c r="H7" s="132">
        <v>5068962</v>
      </c>
      <c r="I7" s="132">
        <v>5183625.0000000009</v>
      </c>
      <c r="J7" s="132">
        <v>5239069</v>
      </c>
      <c r="K7" s="132">
        <v>5301748</v>
      </c>
      <c r="L7" s="132">
        <v>5358890</v>
      </c>
      <c r="M7" s="132">
        <v>5413925</v>
      </c>
      <c r="N7" s="132">
        <v>5406922.0000000009</v>
      </c>
      <c r="O7" s="133">
        <v>5391362.0000000009</v>
      </c>
    </row>
    <row r="8" spans="3:15" x14ac:dyDescent="0.25">
      <c r="C8" s="134" t="s">
        <v>52</v>
      </c>
      <c r="D8" s="135">
        <v>603728</v>
      </c>
      <c r="E8" s="136">
        <v>604762.00000000012</v>
      </c>
      <c r="F8" s="136">
        <v>531038</v>
      </c>
      <c r="G8" s="136">
        <v>524171.99999999994</v>
      </c>
      <c r="H8" s="136">
        <v>515912.99999999994</v>
      </c>
      <c r="I8" s="136">
        <v>516130.99999999988</v>
      </c>
      <c r="J8" s="136">
        <v>512745</v>
      </c>
      <c r="K8" s="136">
        <v>511698</v>
      </c>
      <c r="L8" s="136">
        <v>505317.99999999994</v>
      </c>
      <c r="M8" s="136">
        <v>486168.00000000012</v>
      </c>
      <c r="N8" s="136">
        <v>430905.00000000006</v>
      </c>
      <c r="O8" s="137">
        <v>377371</v>
      </c>
    </row>
    <row r="9" spans="3:15" x14ac:dyDescent="0.25">
      <c r="C9" s="134" t="s">
        <v>53</v>
      </c>
      <c r="D9" s="135">
        <v>4198664</v>
      </c>
      <c r="E9" s="136">
        <v>4270523</v>
      </c>
      <c r="F9" s="136">
        <v>4424448.0000000009</v>
      </c>
      <c r="G9" s="136">
        <v>4472562.9999999991</v>
      </c>
      <c r="H9" s="136">
        <v>4553049</v>
      </c>
      <c r="I9" s="136">
        <v>4667493.9999999981</v>
      </c>
      <c r="J9" s="136">
        <v>4726324</v>
      </c>
      <c r="K9" s="136">
        <v>4790050</v>
      </c>
      <c r="L9" s="136">
        <v>4853572</v>
      </c>
      <c r="M9" s="136">
        <v>4927757</v>
      </c>
      <c r="N9" s="136">
        <v>4976016.9999999991</v>
      </c>
      <c r="O9" s="137">
        <v>5013991</v>
      </c>
    </row>
    <row r="10" spans="3:15" x14ac:dyDescent="0.25">
      <c r="C10" s="134" t="s">
        <v>54</v>
      </c>
      <c r="D10" s="138">
        <v>2350672</v>
      </c>
      <c r="E10" s="139">
        <v>2159129.9999999995</v>
      </c>
      <c r="F10" s="139">
        <v>2346237</v>
      </c>
      <c r="G10" s="139">
        <v>2422245.0000000005</v>
      </c>
      <c r="H10" s="139">
        <v>2567169</v>
      </c>
      <c r="I10" s="139">
        <v>2354666.0000000005</v>
      </c>
      <c r="J10" s="139">
        <v>2454336.0000000005</v>
      </c>
      <c r="K10" s="139">
        <v>2617476.9999999991</v>
      </c>
      <c r="L10" s="139">
        <v>2434330</v>
      </c>
      <c r="M10" s="139">
        <v>2510465</v>
      </c>
      <c r="N10" s="139">
        <v>2499181.9999999995</v>
      </c>
      <c r="O10" s="140">
        <v>3618094.9999999995</v>
      </c>
    </row>
    <row r="11" spans="3:15" x14ac:dyDescent="0.25">
      <c r="C11" s="134" t="s">
        <v>55</v>
      </c>
      <c r="D11" s="135">
        <v>10930.7</v>
      </c>
      <c r="E11" s="136">
        <v>10156.999999999998</v>
      </c>
      <c r="F11" s="136">
        <v>6967.9999999999991</v>
      </c>
      <c r="G11" s="136">
        <v>8171</v>
      </c>
      <c r="H11" s="136">
        <v>7783.9999999999991</v>
      </c>
      <c r="I11" s="136">
        <v>7034</v>
      </c>
      <c r="J11" s="136">
        <v>7227</v>
      </c>
      <c r="K11" s="136">
        <v>7905</v>
      </c>
      <c r="L11" s="136">
        <v>7302.9999999999991</v>
      </c>
      <c r="M11" s="136">
        <v>635</v>
      </c>
      <c r="N11" s="136">
        <v>6791</v>
      </c>
      <c r="O11" s="137">
        <v>219.00000000000006</v>
      </c>
    </row>
    <row r="12" spans="3:15" x14ac:dyDescent="0.25">
      <c r="C12" s="134" t="s">
        <v>56</v>
      </c>
      <c r="D12" s="135">
        <v>2339741.2999999998</v>
      </c>
      <c r="E12" s="136">
        <v>2148973</v>
      </c>
      <c r="F12" s="136">
        <v>2339268.9999999995</v>
      </c>
      <c r="G12" s="136">
        <v>2414073.9999999995</v>
      </c>
      <c r="H12" s="136">
        <v>2559384.9999999995</v>
      </c>
      <c r="I12" s="136">
        <v>2347632</v>
      </c>
      <c r="J12" s="136">
        <v>2447109</v>
      </c>
      <c r="K12" s="136">
        <v>2609572</v>
      </c>
      <c r="L12" s="136">
        <v>2427027.0000000005</v>
      </c>
      <c r="M12" s="136">
        <v>2509830.0000000005</v>
      </c>
      <c r="N12" s="136">
        <v>2492391</v>
      </c>
      <c r="O12" s="137">
        <v>3617875.9999999995</v>
      </c>
    </row>
    <row r="13" spans="3:15" x14ac:dyDescent="0.25">
      <c r="C13" s="134" t="s">
        <v>57</v>
      </c>
      <c r="D13" s="138">
        <v>88081527.00000003</v>
      </c>
      <c r="E13" s="139">
        <v>80859760.299999997</v>
      </c>
      <c r="F13" s="139">
        <v>86912040.300000012</v>
      </c>
      <c r="G13" s="139">
        <v>98693205.599999994</v>
      </c>
      <c r="H13" s="139">
        <v>96189913.300000027</v>
      </c>
      <c r="I13" s="139">
        <v>83231033.400000006</v>
      </c>
      <c r="J13" s="139">
        <v>90470815.200000003</v>
      </c>
      <c r="K13" s="139">
        <v>95247349.700000003</v>
      </c>
      <c r="L13" s="139">
        <v>93056975.200000003</v>
      </c>
      <c r="M13" s="139">
        <v>95507389.099999994</v>
      </c>
      <c r="N13" s="139">
        <v>96752074.919999957</v>
      </c>
      <c r="O13" s="140">
        <v>156180662.25</v>
      </c>
    </row>
    <row r="14" spans="3:15" x14ac:dyDescent="0.25">
      <c r="C14" s="134" t="s">
        <v>58</v>
      </c>
      <c r="D14" s="138">
        <v>968807.3</v>
      </c>
      <c r="E14" s="139">
        <v>429461.59999999992</v>
      </c>
      <c r="F14" s="139">
        <v>269763.19999999995</v>
      </c>
      <c r="G14" s="139">
        <v>338934.7</v>
      </c>
      <c r="H14" s="139">
        <v>301356.89999999991</v>
      </c>
      <c r="I14" s="139">
        <v>264152.8</v>
      </c>
      <c r="J14" s="139">
        <v>283831.90000000002</v>
      </c>
      <c r="K14" s="139">
        <v>286377.09999999998</v>
      </c>
      <c r="L14" s="139">
        <v>273463.39999999997</v>
      </c>
      <c r="M14" s="139">
        <v>35989.899999999994</v>
      </c>
      <c r="N14" s="139">
        <v>259351.81</v>
      </c>
      <c r="O14" s="140">
        <v>11653.710000000003</v>
      </c>
    </row>
    <row r="15" spans="3:15" ht="15.75" thickBot="1" x14ac:dyDescent="0.3">
      <c r="C15" s="141" t="s">
        <v>59</v>
      </c>
      <c r="D15" s="142">
        <v>87112719.700000003</v>
      </c>
      <c r="E15" s="143">
        <v>80430298.700000018</v>
      </c>
      <c r="F15" s="143">
        <v>86642277.100000009</v>
      </c>
      <c r="G15" s="143">
        <v>98354270.899999991</v>
      </c>
      <c r="H15" s="143">
        <v>95888556.399999991</v>
      </c>
      <c r="I15" s="143">
        <v>82966880.599999994</v>
      </c>
      <c r="J15" s="143">
        <v>90186983.299999997</v>
      </c>
      <c r="K15" s="143">
        <v>94960972.599999979</v>
      </c>
      <c r="L15" s="143">
        <v>92783511.800000012</v>
      </c>
      <c r="M15" s="143">
        <v>95471399.200000003</v>
      </c>
      <c r="N15" s="143">
        <v>96492723.110000014</v>
      </c>
      <c r="O15" s="144">
        <v>156169008.53999999</v>
      </c>
    </row>
    <row r="16" spans="3:15" ht="15.75" thickTop="1" x14ac:dyDescent="0.25">
      <c r="C16" s="32"/>
      <c r="D16" s="33">
        <f>+SUM(D8:D9)</f>
        <v>4802392</v>
      </c>
      <c r="E16" s="33">
        <f t="shared" ref="E16:N16" si="0">+SUM(E8:E9)</f>
        <v>4875285</v>
      </c>
      <c r="F16" s="33">
        <f t="shared" si="0"/>
        <v>4955486.0000000009</v>
      </c>
      <c r="G16" s="33">
        <f t="shared" si="0"/>
        <v>4996734.9999999991</v>
      </c>
      <c r="H16" s="33">
        <f t="shared" si="0"/>
        <v>5068962</v>
      </c>
      <c r="I16" s="33">
        <f t="shared" si="0"/>
        <v>5183624.9999999981</v>
      </c>
      <c r="J16" s="33">
        <f t="shared" si="0"/>
        <v>5239069</v>
      </c>
      <c r="K16" s="33">
        <f t="shared" si="0"/>
        <v>5301748</v>
      </c>
      <c r="L16" s="33">
        <f t="shared" si="0"/>
        <v>5358890</v>
      </c>
      <c r="M16" s="33">
        <f t="shared" si="0"/>
        <v>5413925</v>
      </c>
      <c r="N16" s="33">
        <f t="shared" si="0"/>
        <v>5406921.9999999991</v>
      </c>
      <c r="O16" s="33">
        <f>+SUM(O8:O9)</f>
        <v>5391362</v>
      </c>
    </row>
    <row r="17" spans="2:17" x14ac:dyDescent="0.25">
      <c r="D17" s="33">
        <f t="shared" ref="D17" si="1">+SUM(D11:D12)</f>
        <v>2350672</v>
      </c>
      <c r="E17" s="33">
        <f>+SUM(E11:E12)</f>
        <v>2159130</v>
      </c>
      <c r="F17" s="33">
        <f t="shared" ref="F17:O17" si="2">+SUM(F11:F12)</f>
        <v>2346236.9999999995</v>
      </c>
      <c r="G17" s="33">
        <f t="shared" si="2"/>
        <v>2422244.9999999995</v>
      </c>
      <c r="H17" s="33">
        <f t="shared" si="2"/>
        <v>2567168.9999999995</v>
      </c>
      <c r="I17" s="33">
        <f t="shared" si="2"/>
        <v>2354666</v>
      </c>
      <c r="J17" s="33">
        <f t="shared" si="2"/>
        <v>2454336</v>
      </c>
      <c r="K17" s="33">
        <f t="shared" si="2"/>
        <v>2617477</v>
      </c>
      <c r="L17" s="33">
        <f t="shared" si="2"/>
        <v>2434330.0000000005</v>
      </c>
      <c r="M17" s="33">
        <f t="shared" si="2"/>
        <v>2510465.0000000005</v>
      </c>
      <c r="N17" s="33">
        <f t="shared" si="2"/>
        <v>2499182</v>
      </c>
      <c r="O17" s="33">
        <f t="shared" si="2"/>
        <v>3618094.9999999995</v>
      </c>
    </row>
    <row r="18" spans="2:17" x14ac:dyDescent="0.25">
      <c r="D18" t="b">
        <f t="shared" ref="D18" si="3">+INT(D10)=INT(D17)</f>
        <v>1</v>
      </c>
      <c r="E18" t="b">
        <f>+INT(E10)=INT(E17)</f>
        <v>1</v>
      </c>
      <c r="F18" t="b">
        <f t="shared" ref="F18:O18" si="4">+INT(F10)=INT(F17)</f>
        <v>1</v>
      </c>
      <c r="G18" t="b">
        <f t="shared" si="4"/>
        <v>1</v>
      </c>
      <c r="H18" t="b">
        <f t="shared" si="4"/>
        <v>1</v>
      </c>
      <c r="I18" t="b">
        <f t="shared" si="4"/>
        <v>1</v>
      </c>
      <c r="J18" t="b">
        <f t="shared" si="4"/>
        <v>1</v>
      </c>
      <c r="K18" t="b">
        <f t="shared" si="4"/>
        <v>1</v>
      </c>
      <c r="L18" t="b">
        <f t="shared" si="4"/>
        <v>1</v>
      </c>
      <c r="M18" t="b">
        <f t="shared" si="4"/>
        <v>1</v>
      </c>
      <c r="N18" t="b">
        <f t="shared" si="4"/>
        <v>1</v>
      </c>
      <c r="O18" t="b">
        <f t="shared" si="4"/>
        <v>1</v>
      </c>
    </row>
    <row r="19" spans="2:17" x14ac:dyDescent="0.25">
      <c r="D19" s="91" t="b">
        <f>+INT(D7)=INT(D16)</f>
        <v>1</v>
      </c>
      <c r="E19" s="91" t="b">
        <f t="shared" ref="E19:O19" si="5">+INT(E7)=INT(E16)</f>
        <v>1</v>
      </c>
      <c r="F19" s="91" t="b">
        <f t="shared" si="5"/>
        <v>1</v>
      </c>
      <c r="G19" s="91" t="b">
        <f t="shared" si="5"/>
        <v>1</v>
      </c>
      <c r="H19" s="91" t="b">
        <f t="shared" si="5"/>
        <v>1</v>
      </c>
      <c r="I19" s="91" t="b">
        <f t="shared" si="5"/>
        <v>1</v>
      </c>
      <c r="J19" s="91" t="b">
        <f t="shared" si="5"/>
        <v>1</v>
      </c>
      <c r="K19" s="91" t="b">
        <f t="shared" si="5"/>
        <v>1</v>
      </c>
      <c r="L19" s="91" t="b">
        <f t="shared" si="5"/>
        <v>1</v>
      </c>
      <c r="M19" s="91" t="b">
        <f t="shared" si="5"/>
        <v>1</v>
      </c>
      <c r="N19" s="91" t="b">
        <f t="shared" si="5"/>
        <v>1</v>
      </c>
      <c r="O19" s="91" t="b">
        <f t="shared" si="5"/>
        <v>1</v>
      </c>
    </row>
    <row r="22" spans="2:17" ht="26.25" x14ac:dyDescent="0.25">
      <c r="B22" s="41" t="s">
        <v>21</v>
      </c>
    </row>
    <row r="23" spans="2:17" ht="24" thickBot="1" x14ac:dyDescent="0.4">
      <c r="B23" s="16" t="s">
        <v>76</v>
      </c>
    </row>
    <row r="24" spans="2:17" ht="15.75" thickTop="1" x14ac:dyDescent="0.25">
      <c r="B24" s="368" t="s">
        <v>5</v>
      </c>
      <c r="C24" s="369"/>
      <c r="D24" s="370"/>
      <c r="E24" s="362" t="s">
        <v>50</v>
      </c>
      <c r="F24" s="363"/>
      <c r="G24" s="363"/>
      <c r="H24" s="363"/>
      <c r="I24" s="363"/>
      <c r="J24" s="363"/>
      <c r="K24" s="363"/>
      <c r="L24" s="363"/>
      <c r="M24" s="363"/>
      <c r="N24" s="363"/>
      <c r="O24" s="363"/>
      <c r="P24" s="364"/>
    </row>
    <row r="25" spans="2:17" x14ac:dyDescent="0.25">
      <c r="B25" s="371"/>
      <c r="C25" s="372"/>
      <c r="D25" s="373"/>
      <c r="E25" s="160" t="s">
        <v>6</v>
      </c>
      <c r="F25" s="161" t="s">
        <v>7</v>
      </c>
      <c r="G25" s="161" t="s">
        <v>8</v>
      </c>
      <c r="H25" s="161" t="s">
        <v>9</v>
      </c>
      <c r="I25" s="161" t="s">
        <v>10</v>
      </c>
      <c r="J25" s="161" t="s">
        <v>11</v>
      </c>
      <c r="K25" s="161" t="s">
        <v>12</v>
      </c>
      <c r="L25" s="161" t="s">
        <v>13</v>
      </c>
      <c r="M25" s="161" t="s">
        <v>14</v>
      </c>
      <c r="N25" s="161" t="s">
        <v>15</v>
      </c>
      <c r="O25" s="161" t="s">
        <v>16</v>
      </c>
      <c r="P25" s="162" t="s">
        <v>17</v>
      </c>
    </row>
    <row r="26" spans="2:17" ht="15.75" thickBot="1" x14ac:dyDescent="0.3">
      <c r="B26" s="374"/>
      <c r="C26" s="375"/>
      <c r="D26" s="376"/>
      <c r="E26" s="163" t="s">
        <v>18</v>
      </c>
      <c r="F26" s="164" t="s">
        <v>18</v>
      </c>
      <c r="G26" s="164" t="s">
        <v>18</v>
      </c>
      <c r="H26" s="164" t="s">
        <v>18</v>
      </c>
      <c r="I26" s="164" t="s">
        <v>18</v>
      </c>
      <c r="J26" s="164" t="s">
        <v>18</v>
      </c>
      <c r="K26" s="164" t="s">
        <v>18</v>
      </c>
      <c r="L26" s="164" t="s">
        <v>18</v>
      </c>
      <c r="M26" s="164" t="s">
        <v>18</v>
      </c>
      <c r="N26" s="164" t="s">
        <v>18</v>
      </c>
      <c r="O26" s="164" t="s">
        <v>18</v>
      </c>
      <c r="P26" s="165" t="s">
        <v>18</v>
      </c>
    </row>
    <row r="27" spans="2:17" ht="15.75" customHeight="1" thickTop="1" x14ac:dyDescent="0.25">
      <c r="B27" s="365" t="s">
        <v>61</v>
      </c>
      <c r="C27" s="166" t="s">
        <v>23</v>
      </c>
      <c r="D27" s="157" t="s">
        <v>51</v>
      </c>
      <c r="E27" s="145">
        <v>5891</v>
      </c>
      <c r="F27" s="146">
        <v>5941</v>
      </c>
      <c r="G27" s="146">
        <v>6001</v>
      </c>
      <c r="H27" s="146">
        <v>6032</v>
      </c>
      <c r="I27" s="146">
        <v>6056</v>
      </c>
      <c r="J27" s="146">
        <v>6085</v>
      </c>
      <c r="K27" s="146">
        <v>6105</v>
      </c>
      <c r="L27" s="146">
        <v>6128</v>
      </c>
      <c r="M27" s="146">
        <v>6145</v>
      </c>
      <c r="N27" s="146">
        <v>6163</v>
      </c>
      <c r="O27" s="146">
        <v>6183</v>
      </c>
      <c r="P27" s="147">
        <v>6240</v>
      </c>
    </row>
    <row r="28" spans="2:17" x14ac:dyDescent="0.25">
      <c r="B28" s="366"/>
      <c r="C28" s="167" t="s">
        <v>24</v>
      </c>
      <c r="D28" s="158" t="s">
        <v>51</v>
      </c>
      <c r="E28" s="148">
        <v>199868</v>
      </c>
      <c r="F28" s="149">
        <v>202103</v>
      </c>
      <c r="G28" s="149">
        <v>200142</v>
      </c>
      <c r="H28" s="149">
        <v>200421</v>
      </c>
      <c r="I28" s="149">
        <v>201419</v>
      </c>
      <c r="J28" s="149">
        <v>200942</v>
      </c>
      <c r="K28" s="149">
        <v>199510</v>
      </c>
      <c r="L28" s="149">
        <v>200121</v>
      </c>
      <c r="M28" s="149">
        <v>200749</v>
      </c>
      <c r="N28" s="149">
        <v>201283</v>
      </c>
      <c r="O28" s="149">
        <v>179109</v>
      </c>
      <c r="P28" s="150">
        <v>133485</v>
      </c>
    </row>
    <row r="29" spans="2:17" x14ac:dyDescent="0.25">
      <c r="B29" s="366"/>
      <c r="C29" s="167" t="s">
        <v>25</v>
      </c>
      <c r="D29" s="158" t="s">
        <v>51</v>
      </c>
      <c r="E29" s="148">
        <v>485138</v>
      </c>
      <c r="F29" s="149">
        <v>502862</v>
      </c>
      <c r="G29" s="149">
        <v>528193</v>
      </c>
      <c r="H29" s="149">
        <v>535980</v>
      </c>
      <c r="I29" s="149">
        <v>587542</v>
      </c>
      <c r="J29" s="149">
        <v>651465</v>
      </c>
      <c r="K29" s="149">
        <v>669663</v>
      </c>
      <c r="L29" s="149">
        <v>690283</v>
      </c>
      <c r="M29" s="149">
        <v>701627</v>
      </c>
      <c r="N29" s="149">
        <v>723093</v>
      </c>
      <c r="O29" s="149">
        <v>741303</v>
      </c>
      <c r="P29" s="150">
        <v>752717</v>
      </c>
      <c r="Q29" s="46">
        <f>SUM(E29:P29)</f>
        <v>7569866</v>
      </c>
    </row>
    <row r="30" spans="2:17" x14ac:dyDescent="0.25">
      <c r="B30" s="366"/>
      <c r="C30" s="167" t="s">
        <v>26</v>
      </c>
      <c r="D30" s="158" t="s">
        <v>51</v>
      </c>
      <c r="E30" s="148">
        <v>373556</v>
      </c>
      <c r="F30" s="149">
        <v>373400</v>
      </c>
      <c r="G30" s="149">
        <v>374262</v>
      </c>
      <c r="H30" s="149">
        <v>377743</v>
      </c>
      <c r="I30" s="149">
        <v>379495</v>
      </c>
      <c r="J30" s="149">
        <v>377618</v>
      </c>
      <c r="K30" s="149">
        <v>377139</v>
      </c>
      <c r="L30" s="149">
        <v>375128</v>
      </c>
      <c r="M30" s="149">
        <v>375310</v>
      </c>
      <c r="N30" s="149">
        <v>373099</v>
      </c>
      <c r="O30" s="149">
        <v>372314</v>
      </c>
      <c r="P30" s="150">
        <v>363588</v>
      </c>
    </row>
    <row r="31" spans="2:17" x14ac:dyDescent="0.25">
      <c r="B31" s="366"/>
      <c r="C31" s="167" t="s">
        <v>27</v>
      </c>
      <c r="D31" s="158" t="s">
        <v>51</v>
      </c>
      <c r="E31" s="148">
        <v>19555</v>
      </c>
      <c r="F31" s="149">
        <v>19572</v>
      </c>
      <c r="G31" s="149">
        <v>19402</v>
      </c>
      <c r="H31" s="149">
        <v>19535</v>
      </c>
      <c r="I31" s="149">
        <v>19520</v>
      </c>
      <c r="J31" s="149">
        <v>19593</v>
      </c>
      <c r="K31" s="149">
        <v>20066</v>
      </c>
      <c r="L31" s="149">
        <v>20299</v>
      </c>
      <c r="M31" s="149">
        <v>20323</v>
      </c>
      <c r="N31" s="149">
        <v>20303</v>
      </c>
      <c r="O31" s="149">
        <v>4900</v>
      </c>
      <c r="P31" s="150">
        <v>5058</v>
      </c>
    </row>
    <row r="32" spans="2:17" x14ac:dyDescent="0.25">
      <c r="B32" s="366"/>
      <c r="C32" s="167" t="s">
        <v>28</v>
      </c>
      <c r="D32" s="158" t="s">
        <v>51</v>
      </c>
      <c r="E32" s="148">
        <v>145760</v>
      </c>
      <c r="F32" s="149">
        <v>146637</v>
      </c>
      <c r="G32" s="149">
        <v>150612</v>
      </c>
      <c r="H32" s="149">
        <v>152753</v>
      </c>
      <c r="I32" s="149">
        <v>153354</v>
      </c>
      <c r="J32" s="149">
        <v>156236</v>
      </c>
      <c r="K32" s="149">
        <v>157794</v>
      </c>
      <c r="L32" s="149">
        <v>158216</v>
      </c>
      <c r="M32" s="149">
        <v>162968</v>
      </c>
      <c r="N32" s="149">
        <v>163701</v>
      </c>
      <c r="O32" s="149">
        <v>165096</v>
      </c>
      <c r="P32" s="150">
        <v>157227</v>
      </c>
    </row>
    <row r="33" spans="2:16" x14ac:dyDescent="0.25">
      <c r="B33" s="366"/>
      <c r="C33" s="167" t="s">
        <v>29</v>
      </c>
      <c r="D33" s="158" t="s">
        <v>51</v>
      </c>
      <c r="E33" s="148">
        <v>280329</v>
      </c>
      <c r="F33" s="149">
        <v>283283</v>
      </c>
      <c r="G33" s="149">
        <v>287116</v>
      </c>
      <c r="H33" s="149">
        <v>291479</v>
      </c>
      <c r="I33" s="149">
        <v>291477</v>
      </c>
      <c r="J33" s="149">
        <v>296391</v>
      </c>
      <c r="K33" s="149">
        <v>300904</v>
      </c>
      <c r="L33" s="149">
        <v>304406</v>
      </c>
      <c r="M33" s="149">
        <v>308707</v>
      </c>
      <c r="N33" s="149">
        <v>312748</v>
      </c>
      <c r="O33" s="149">
        <v>315649</v>
      </c>
      <c r="P33" s="150">
        <v>319140</v>
      </c>
    </row>
    <row r="34" spans="2:16" x14ac:dyDescent="0.25">
      <c r="B34" s="366"/>
      <c r="C34" s="167" t="s">
        <v>30</v>
      </c>
      <c r="D34" s="158" t="s">
        <v>51</v>
      </c>
      <c r="E34" s="148">
        <v>38588</v>
      </c>
      <c r="F34" s="149">
        <v>43273</v>
      </c>
      <c r="G34" s="149">
        <v>46493</v>
      </c>
      <c r="H34" s="149">
        <v>49528</v>
      </c>
      <c r="I34" s="149">
        <v>49976</v>
      </c>
      <c r="J34" s="149">
        <v>51876</v>
      </c>
      <c r="K34" s="149">
        <v>52687</v>
      </c>
      <c r="L34" s="149">
        <v>54038</v>
      </c>
      <c r="M34" s="149">
        <v>55637</v>
      </c>
      <c r="N34" s="149">
        <v>56619</v>
      </c>
      <c r="O34" s="149">
        <v>57677</v>
      </c>
      <c r="P34" s="150">
        <v>58530</v>
      </c>
    </row>
    <row r="35" spans="2:16" x14ac:dyDescent="0.25">
      <c r="B35" s="366"/>
      <c r="C35" s="167" t="s">
        <v>31</v>
      </c>
      <c r="D35" s="158" t="s">
        <v>51</v>
      </c>
      <c r="E35" s="148">
        <v>60804</v>
      </c>
      <c r="F35" s="149">
        <v>65138</v>
      </c>
      <c r="G35" s="149">
        <v>65780</v>
      </c>
      <c r="H35" s="149">
        <v>66725</v>
      </c>
      <c r="I35" s="149">
        <v>67684</v>
      </c>
      <c r="J35" s="149">
        <v>68950</v>
      </c>
      <c r="K35" s="149">
        <v>69851</v>
      </c>
      <c r="L35" s="149">
        <v>71022</v>
      </c>
      <c r="M35" s="149">
        <v>72230</v>
      </c>
      <c r="N35" s="149">
        <v>73170</v>
      </c>
      <c r="O35" s="149">
        <v>74060</v>
      </c>
      <c r="P35" s="150">
        <v>75178</v>
      </c>
    </row>
    <row r="36" spans="2:16" x14ac:dyDescent="0.25">
      <c r="B36" s="366"/>
      <c r="C36" s="167" t="s">
        <v>32</v>
      </c>
      <c r="D36" s="158" t="s">
        <v>51</v>
      </c>
      <c r="E36" s="148">
        <v>696503</v>
      </c>
      <c r="F36" s="149">
        <v>711978</v>
      </c>
      <c r="G36" s="149">
        <v>726071</v>
      </c>
      <c r="H36" s="149">
        <v>744993</v>
      </c>
      <c r="I36" s="149">
        <v>756839</v>
      </c>
      <c r="J36" s="149">
        <v>771107</v>
      </c>
      <c r="K36" s="149">
        <v>783773</v>
      </c>
      <c r="L36" s="149">
        <v>794857</v>
      </c>
      <c r="M36" s="149">
        <v>800393</v>
      </c>
      <c r="N36" s="149">
        <v>809876</v>
      </c>
      <c r="O36" s="149">
        <v>820493</v>
      </c>
      <c r="P36" s="150">
        <v>829361</v>
      </c>
    </row>
    <row r="37" spans="2:16" x14ac:dyDescent="0.25">
      <c r="B37" s="366"/>
      <c r="C37" s="167" t="s">
        <v>33</v>
      </c>
      <c r="D37" s="158" t="s">
        <v>51</v>
      </c>
      <c r="E37" s="148">
        <v>1949571</v>
      </c>
      <c r="F37" s="149">
        <v>1973266</v>
      </c>
      <c r="G37" s="149">
        <v>1996658</v>
      </c>
      <c r="H37" s="149">
        <v>2008521</v>
      </c>
      <c r="I37" s="149">
        <v>2008521</v>
      </c>
      <c r="J37" s="149">
        <v>2034622</v>
      </c>
      <c r="K37" s="149">
        <v>2050191</v>
      </c>
      <c r="L37" s="149">
        <v>2069475</v>
      </c>
      <c r="M37" s="149">
        <v>2097242</v>
      </c>
      <c r="N37" s="149">
        <v>2107245</v>
      </c>
      <c r="O37" s="149">
        <v>2123588</v>
      </c>
      <c r="P37" s="150">
        <v>2141677</v>
      </c>
    </row>
    <row r="38" spans="2:16" x14ac:dyDescent="0.25">
      <c r="B38" s="366"/>
      <c r="C38" s="167" t="s">
        <v>34</v>
      </c>
      <c r="D38" s="158" t="s">
        <v>51</v>
      </c>
      <c r="E38" s="148">
        <v>387165</v>
      </c>
      <c r="F38" s="149">
        <v>387742</v>
      </c>
      <c r="G38" s="149">
        <v>395795</v>
      </c>
      <c r="H38" s="149">
        <v>385729</v>
      </c>
      <c r="I38" s="149">
        <v>389153</v>
      </c>
      <c r="J38" s="149">
        <v>388583</v>
      </c>
      <c r="K38" s="149">
        <v>390690</v>
      </c>
      <c r="L38" s="149">
        <v>394365</v>
      </c>
      <c r="M38" s="149">
        <v>391623</v>
      </c>
      <c r="N38" s="149">
        <v>397857</v>
      </c>
      <c r="O38" s="149">
        <v>392697</v>
      </c>
      <c r="P38" s="150">
        <v>393507</v>
      </c>
    </row>
    <row r="39" spans="2:16" x14ac:dyDescent="0.25">
      <c r="B39" s="366"/>
      <c r="C39" s="167" t="s">
        <v>35</v>
      </c>
      <c r="D39" s="158" t="s">
        <v>51</v>
      </c>
      <c r="E39" s="148">
        <v>31857</v>
      </c>
      <c r="F39" s="149">
        <v>32003</v>
      </c>
      <c r="G39" s="149">
        <v>29153</v>
      </c>
      <c r="H39" s="149">
        <v>29450</v>
      </c>
      <c r="I39" s="149">
        <v>28676</v>
      </c>
      <c r="J39" s="149">
        <v>29131</v>
      </c>
      <c r="K39" s="149">
        <v>28576</v>
      </c>
      <c r="L39" s="149">
        <v>29001</v>
      </c>
      <c r="M39" s="149">
        <v>29348</v>
      </c>
      <c r="N39" s="149">
        <v>29604</v>
      </c>
      <c r="O39" s="149">
        <v>29458</v>
      </c>
      <c r="P39" s="150">
        <v>29856</v>
      </c>
    </row>
    <row r="40" spans="2:16" x14ac:dyDescent="0.25">
      <c r="B40" s="366"/>
      <c r="C40" s="167" t="s">
        <v>36</v>
      </c>
      <c r="D40" s="158" t="s">
        <v>51</v>
      </c>
      <c r="E40" s="148">
        <v>13696</v>
      </c>
      <c r="F40" s="149">
        <v>13696</v>
      </c>
      <c r="G40" s="149">
        <v>13683</v>
      </c>
      <c r="H40" s="149">
        <v>13694</v>
      </c>
      <c r="I40" s="149">
        <v>13694</v>
      </c>
      <c r="J40" s="149">
        <v>13695</v>
      </c>
      <c r="K40" s="149">
        <v>13817</v>
      </c>
      <c r="L40" s="149">
        <v>14867</v>
      </c>
      <c r="M40" s="149">
        <v>15993</v>
      </c>
      <c r="N40" s="149">
        <v>17093</v>
      </c>
      <c r="O40" s="149">
        <v>2882</v>
      </c>
      <c r="P40" s="150">
        <v>3072</v>
      </c>
    </row>
    <row r="41" spans="2:16" x14ac:dyDescent="0.25">
      <c r="B41" s="366"/>
      <c r="C41" s="167" t="s">
        <v>37</v>
      </c>
      <c r="D41" s="158" t="s">
        <v>51</v>
      </c>
      <c r="E41" s="148">
        <v>69971</v>
      </c>
      <c r="F41" s="149">
        <v>69730</v>
      </c>
      <c r="G41" s="149">
        <v>69738</v>
      </c>
      <c r="H41" s="149">
        <v>69635</v>
      </c>
      <c r="I41" s="149">
        <v>69403</v>
      </c>
      <c r="J41" s="149">
        <v>69927</v>
      </c>
      <c r="K41" s="149">
        <v>69821</v>
      </c>
      <c r="L41" s="149">
        <v>70196</v>
      </c>
      <c r="M41" s="149">
        <v>70873</v>
      </c>
      <c r="N41" s="149">
        <v>70851</v>
      </c>
      <c r="O41" s="149">
        <v>71011</v>
      </c>
      <c r="P41" s="150">
        <v>71184</v>
      </c>
    </row>
    <row r="42" spans="2:16" x14ac:dyDescent="0.25">
      <c r="B42" s="366"/>
      <c r="C42" s="167" t="s">
        <v>38</v>
      </c>
      <c r="D42" s="158" t="s">
        <v>51</v>
      </c>
      <c r="E42" s="148">
        <v>31992</v>
      </c>
      <c r="F42" s="149">
        <v>32624</v>
      </c>
      <c r="G42" s="149">
        <v>33399</v>
      </c>
      <c r="H42" s="149">
        <v>31343</v>
      </c>
      <c r="I42" s="149">
        <v>32294</v>
      </c>
      <c r="J42" s="149">
        <v>33206</v>
      </c>
      <c r="K42" s="149">
        <v>33750</v>
      </c>
      <c r="L42" s="149">
        <v>34161</v>
      </c>
      <c r="M42" s="149">
        <v>34254</v>
      </c>
      <c r="N42" s="149">
        <v>34996</v>
      </c>
      <c r="O42" s="149">
        <v>33990</v>
      </c>
      <c r="P42" s="150">
        <v>34543</v>
      </c>
    </row>
    <row r="43" spans="2:16" x14ac:dyDescent="0.25">
      <c r="B43" s="366"/>
      <c r="C43" s="167" t="s">
        <v>62</v>
      </c>
      <c r="D43" s="158" t="s">
        <v>51</v>
      </c>
      <c r="E43" s="154"/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6"/>
    </row>
    <row r="44" spans="2:16" x14ac:dyDescent="0.25">
      <c r="B44" s="366"/>
      <c r="C44" s="167" t="s">
        <v>63</v>
      </c>
      <c r="D44" s="158" t="s">
        <v>51</v>
      </c>
      <c r="E44" s="148">
        <v>6497</v>
      </c>
      <c r="F44" s="149">
        <v>6403</v>
      </c>
      <c r="G44" s="149">
        <v>6495</v>
      </c>
      <c r="H44" s="149">
        <v>6611</v>
      </c>
      <c r="I44" s="149">
        <v>6780</v>
      </c>
      <c r="J44" s="149">
        <v>6709</v>
      </c>
      <c r="K44" s="149">
        <v>6806</v>
      </c>
      <c r="L44" s="149">
        <v>6788</v>
      </c>
      <c r="M44" s="149">
        <v>6877</v>
      </c>
      <c r="N44" s="149">
        <v>6956</v>
      </c>
      <c r="O44" s="149">
        <v>6951</v>
      </c>
      <c r="P44" s="150">
        <v>7078</v>
      </c>
    </row>
    <row r="45" spans="2:16" ht="15.75" thickBot="1" x14ac:dyDescent="0.3">
      <c r="B45" s="367"/>
      <c r="C45" s="168" t="s">
        <v>64</v>
      </c>
      <c r="D45" s="159" t="s">
        <v>51</v>
      </c>
      <c r="E45" s="151">
        <v>5651</v>
      </c>
      <c r="F45" s="152">
        <v>5634</v>
      </c>
      <c r="G45" s="152">
        <v>6493</v>
      </c>
      <c r="H45" s="152">
        <v>6563</v>
      </c>
      <c r="I45" s="152">
        <v>7079</v>
      </c>
      <c r="J45" s="152">
        <v>7489</v>
      </c>
      <c r="K45" s="152">
        <v>7926</v>
      </c>
      <c r="L45" s="152">
        <v>8397</v>
      </c>
      <c r="M45" s="152">
        <v>8591</v>
      </c>
      <c r="N45" s="152">
        <v>9268</v>
      </c>
      <c r="O45" s="152">
        <v>9561</v>
      </c>
      <c r="P45" s="153">
        <v>9921</v>
      </c>
    </row>
    <row r="46" spans="2:16" ht="15.75" thickTop="1" x14ac:dyDescent="0.25">
      <c r="E46" s="46">
        <f t="shared" ref="E46:P46" si="6">SUM(E27:E45)</f>
        <v>4802392</v>
      </c>
      <c r="F46" s="46">
        <f t="shared" si="6"/>
        <v>4875285</v>
      </c>
      <c r="G46" s="46">
        <f t="shared" si="6"/>
        <v>4955486</v>
      </c>
      <c r="H46" s="46">
        <f t="shared" si="6"/>
        <v>4996735</v>
      </c>
      <c r="I46" s="46">
        <f t="shared" si="6"/>
        <v>5068962</v>
      </c>
      <c r="J46" s="46">
        <f t="shared" si="6"/>
        <v>5183625</v>
      </c>
      <c r="K46" s="46">
        <f t="shared" si="6"/>
        <v>5239069</v>
      </c>
      <c r="L46" s="46">
        <f t="shared" si="6"/>
        <v>5301748</v>
      </c>
      <c r="M46" s="46">
        <f t="shared" si="6"/>
        <v>5358890</v>
      </c>
      <c r="N46" s="46">
        <f t="shared" si="6"/>
        <v>5413925</v>
      </c>
      <c r="O46" s="46">
        <f t="shared" si="6"/>
        <v>5406922</v>
      </c>
      <c r="P46" s="46">
        <f t="shared" si="6"/>
        <v>5391362</v>
      </c>
    </row>
    <row r="48" spans="2:16" x14ac:dyDescent="0.25">
      <c r="E48" t="b">
        <f>+INT(E46)=INT('Tarjeta debito año 2016'!C69)</f>
        <v>1</v>
      </c>
      <c r="F48" t="b">
        <f>+INT(F46)=INT('Tarjeta debito año 2016'!D69)</f>
        <v>1</v>
      </c>
      <c r="G48" t="b">
        <f>+INT(G46)=INT('Tarjeta debito año 2016'!E69)</f>
        <v>1</v>
      </c>
      <c r="H48" t="b">
        <f>+INT(H46)=INT('Tarjeta debito año 2016'!F69)</f>
        <v>1</v>
      </c>
      <c r="I48" t="b">
        <f>+INT(I46)=INT('Tarjeta debito año 2016'!G69)</f>
        <v>1</v>
      </c>
      <c r="J48" t="b">
        <f>+INT(J46)=INT('Tarjeta debito año 2016'!H69)</f>
        <v>1</v>
      </c>
      <c r="K48" t="b">
        <f>+INT(K46)=INT('Tarjeta debito año 2016'!I69)</f>
        <v>1</v>
      </c>
      <c r="L48" t="b">
        <f>+INT(L46)=INT('Tarjeta debito año 2016'!J69)</f>
        <v>1</v>
      </c>
      <c r="M48" t="b">
        <f>+INT(M46)=INT('Tarjeta debito año 2016'!K69)</f>
        <v>1</v>
      </c>
      <c r="N48" t="b">
        <f>+INT(N46)=INT('Tarjeta debito año 2016'!L69)</f>
        <v>1</v>
      </c>
      <c r="O48" t="b">
        <f>+INT(O46)=INT('Tarjeta debito año 2016'!M69)</f>
        <v>1</v>
      </c>
      <c r="P48" t="b">
        <f>+INT(P46)=INT('Tarjeta debito año 2016'!N69)</f>
        <v>1</v>
      </c>
    </row>
    <row r="50" spans="2:16" ht="24" thickBot="1" x14ac:dyDescent="0.4">
      <c r="B50" s="16" t="s">
        <v>77</v>
      </c>
    </row>
    <row r="51" spans="2:16" ht="15.75" thickTop="1" x14ac:dyDescent="0.25">
      <c r="B51" s="368" t="s">
        <v>5</v>
      </c>
      <c r="C51" s="369"/>
      <c r="D51" s="370"/>
      <c r="E51" s="362" t="s">
        <v>50</v>
      </c>
      <c r="F51" s="363"/>
      <c r="G51" s="363"/>
      <c r="H51" s="363"/>
      <c r="I51" s="363"/>
      <c r="J51" s="363"/>
      <c r="K51" s="363"/>
      <c r="L51" s="363"/>
      <c r="M51" s="363"/>
      <c r="N51" s="363"/>
      <c r="O51" s="363"/>
      <c r="P51" s="364"/>
    </row>
    <row r="52" spans="2:16" x14ac:dyDescent="0.25">
      <c r="B52" s="371"/>
      <c r="C52" s="372"/>
      <c r="D52" s="373"/>
      <c r="E52" s="184" t="s">
        <v>6</v>
      </c>
      <c r="F52" s="185" t="s">
        <v>7</v>
      </c>
      <c r="G52" s="185" t="s">
        <v>8</v>
      </c>
      <c r="H52" s="185" t="s">
        <v>9</v>
      </c>
      <c r="I52" s="185" t="s">
        <v>10</v>
      </c>
      <c r="J52" s="185" t="s">
        <v>11</v>
      </c>
      <c r="K52" s="185" t="s">
        <v>12</v>
      </c>
      <c r="L52" s="185" t="s">
        <v>13</v>
      </c>
      <c r="M52" s="185" t="s">
        <v>14</v>
      </c>
      <c r="N52" s="185" t="s">
        <v>15</v>
      </c>
      <c r="O52" s="185" t="s">
        <v>16</v>
      </c>
      <c r="P52" s="186" t="s">
        <v>17</v>
      </c>
    </row>
    <row r="53" spans="2:16" ht="15.75" thickBot="1" x14ac:dyDescent="0.3">
      <c r="B53" s="374"/>
      <c r="C53" s="375"/>
      <c r="D53" s="376"/>
      <c r="E53" s="187" t="s">
        <v>18</v>
      </c>
      <c r="F53" s="188" t="s">
        <v>18</v>
      </c>
      <c r="G53" s="188" t="s">
        <v>18</v>
      </c>
      <c r="H53" s="188" t="s">
        <v>18</v>
      </c>
      <c r="I53" s="188" t="s">
        <v>18</v>
      </c>
      <c r="J53" s="188" t="s">
        <v>18</v>
      </c>
      <c r="K53" s="188" t="s">
        <v>18</v>
      </c>
      <c r="L53" s="188" t="s">
        <v>18</v>
      </c>
      <c r="M53" s="188" t="s">
        <v>18</v>
      </c>
      <c r="N53" s="188" t="s">
        <v>18</v>
      </c>
      <c r="O53" s="188" t="s">
        <v>18</v>
      </c>
      <c r="P53" s="189" t="s">
        <v>18</v>
      </c>
    </row>
    <row r="54" spans="2:16" ht="15.75" customHeight="1" thickTop="1" x14ac:dyDescent="0.25">
      <c r="B54" s="365" t="s">
        <v>61</v>
      </c>
      <c r="C54" s="190" t="s">
        <v>23</v>
      </c>
      <c r="D54" s="181" t="s">
        <v>53</v>
      </c>
      <c r="E54" s="175">
        <v>0</v>
      </c>
      <c r="F54" s="176">
        <v>0</v>
      </c>
      <c r="G54" s="176">
        <v>0</v>
      </c>
      <c r="H54" s="176">
        <v>0</v>
      </c>
      <c r="I54" s="176">
        <v>0</v>
      </c>
      <c r="J54" s="176">
        <v>0</v>
      </c>
      <c r="K54" s="176">
        <v>0</v>
      </c>
      <c r="L54" s="176">
        <v>0</v>
      </c>
      <c r="M54" s="176">
        <v>0</v>
      </c>
      <c r="N54" s="176">
        <v>0</v>
      </c>
      <c r="O54" s="176">
        <v>0</v>
      </c>
      <c r="P54" s="177">
        <v>0</v>
      </c>
    </row>
    <row r="55" spans="2:16" x14ac:dyDescent="0.25">
      <c r="B55" s="366"/>
      <c r="C55" s="191" t="s">
        <v>24</v>
      </c>
      <c r="D55" s="182" t="s">
        <v>53</v>
      </c>
      <c r="E55" s="169">
        <v>0</v>
      </c>
      <c r="F55" s="170">
        <v>0</v>
      </c>
      <c r="G55" s="170">
        <v>67140</v>
      </c>
      <c r="H55" s="170">
        <v>71685</v>
      </c>
      <c r="I55" s="170">
        <v>76427</v>
      </c>
      <c r="J55" s="170">
        <v>79523</v>
      </c>
      <c r="K55" s="170">
        <v>82262</v>
      </c>
      <c r="L55" s="170">
        <v>87210</v>
      </c>
      <c r="M55" s="170">
        <v>92242</v>
      </c>
      <c r="N55" s="170">
        <v>97893</v>
      </c>
      <c r="O55" s="170">
        <v>101988</v>
      </c>
      <c r="P55" s="171">
        <v>109723</v>
      </c>
    </row>
    <row r="56" spans="2:16" x14ac:dyDescent="0.25">
      <c r="B56" s="366"/>
      <c r="C56" s="191" t="s">
        <v>25</v>
      </c>
      <c r="D56" s="182" t="s">
        <v>53</v>
      </c>
      <c r="E56" s="169">
        <v>485138</v>
      </c>
      <c r="F56" s="170">
        <v>502862</v>
      </c>
      <c r="G56" s="170">
        <v>528193</v>
      </c>
      <c r="H56" s="170">
        <v>535980</v>
      </c>
      <c r="I56" s="170">
        <v>587542</v>
      </c>
      <c r="J56" s="170">
        <v>651465</v>
      </c>
      <c r="K56" s="170">
        <v>669663</v>
      </c>
      <c r="L56" s="170">
        <v>690283</v>
      </c>
      <c r="M56" s="170">
        <v>701627</v>
      </c>
      <c r="N56" s="170">
        <v>723093</v>
      </c>
      <c r="O56" s="170">
        <v>741303</v>
      </c>
      <c r="P56" s="171">
        <v>752717</v>
      </c>
    </row>
    <row r="57" spans="2:16" x14ac:dyDescent="0.25">
      <c r="B57" s="366"/>
      <c r="C57" s="191" t="s">
        <v>26</v>
      </c>
      <c r="D57" s="182" t="s">
        <v>53</v>
      </c>
      <c r="E57" s="169">
        <v>373556</v>
      </c>
      <c r="F57" s="170">
        <v>373400</v>
      </c>
      <c r="G57" s="170">
        <v>374262</v>
      </c>
      <c r="H57" s="170">
        <v>377743</v>
      </c>
      <c r="I57" s="170">
        <v>379495</v>
      </c>
      <c r="J57" s="170">
        <v>377618</v>
      </c>
      <c r="K57" s="170">
        <v>377139</v>
      </c>
      <c r="L57" s="170">
        <v>375128</v>
      </c>
      <c r="M57" s="170">
        <v>375310</v>
      </c>
      <c r="N57" s="170">
        <v>373099</v>
      </c>
      <c r="O57" s="170">
        <v>372314</v>
      </c>
      <c r="P57" s="171">
        <v>363588</v>
      </c>
    </row>
    <row r="58" spans="2:16" x14ac:dyDescent="0.25">
      <c r="B58" s="366"/>
      <c r="C58" s="191" t="s">
        <v>27</v>
      </c>
      <c r="D58" s="182" t="s">
        <v>53</v>
      </c>
      <c r="E58" s="169">
        <v>0</v>
      </c>
      <c r="F58" s="170">
        <v>0</v>
      </c>
      <c r="G58" s="170">
        <v>0</v>
      </c>
      <c r="H58" s="170">
        <v>0</v>
      </c>
      <c r="I58" s="170">
        <v>0</v>
      </c>
      <c r="J58" s="170">
        <v>0</v>
      </c>
      <c r="K58" s="170">
        <v>0</v>
      </c>
      <c r="L58" s="170">
        <v>0</v>
      </c>
      <c r="M58" s="170">
        <v>0</v>
      </c>
      <c r="N58" s="170">
        <v>0</v>
      </c>
      <c r="O58" s="170">
        <v>0</v>
      </c>
      <c r="P58" s="171">
        <v>0</v>
      </c>
    </row>
    <row r="59" spans="2:16" x14ac:dyDescent="0.25">
      <c r="B59" s="366"/>
      <c r="C59" s="191" t="s">
        <v>28</v>
      </c>
      <c r="D59" s="182" t="s">
        <v>53</v>
      </c>
      <c r="E59" s="169">
        <v>145760</v>
      </c>
      <c r="F59" s="170">
        <v>146637</v>
      </c>
      <c r="G59" s="170">
        <v>150612</v>
      </c>
      <c r="H59" s="170">
        <v>152753</v>
      </c>
      <c r="I59" s="170">
        <v>153354</v>
      </c>
      <c r="J59" s="170">
        <v>156236</v>
      </c>
      <c r="K59" s="170">
        <v>157794</v>
      </c>
      <c r="L59" s="170">
        <v>158216</v>
      </c>
      <c r="M59" s="170">
        <v>162968</v>
      </c>
      <c r="N59" s="170">
        <v>163701</v>
      </c>
      <c r="O59" s="170">
        <v>165096</v>
      </c>
      <c r="P59" s="171">
        <v>157227</v>
      </c>
    </row>
    <row r="60" spans="2:16" x14ac:dyDescent="0.25">
      <c r="B60" s="366"/>
      <c r="C60" s="191" t="s">
        <v>29</v>
      </c>
      <c r="D60" s="182" t="s">
        <v>53</v>
      </c>
      <c r="E60" s="169">
        <v>259418</v>
      </c>
      <c r="F60" s="170">
        <v>262559</v>
      </c>
      <c r="G60" s="170">
        <v>266608</v>
      </c>
      <c r="H60" s="170">
        <v>271255</v>
      </c>
      <c r="I60" s="170">
        <v>274661</v>
      </c>
      <c r="J60" s="170">
        <v>279767</v>
      </c>
      <c r="K60" s="170">
        <v>284495</v>
      </c>
      <c r="L60" s="170">
        <v>288130</v>
      </c>
      <c r="M60" s="170">
        <v>292563</v>
      </c>
      <c r="N60" s="170">
        <v>296749</v>
      </c>
      <c r="O60" s="170">
        <v>299754</v>
      </c>
      <c r="P60" s="171">
        <v>303365</v>
      </c>
    </row>
    <row r="61" spans="2:16" x14ac:dyDescent="0.25">
      <c r="B61" s="366"/>
      <c r="C61" s="191" t="s">
        <v>30</v>
      </c>
      <c r="D61" s="182" t="s">
        <v>53</v>
      </c>
      <c r="E61" s="169">
        <v>38584</v>
      </c>
      <c r="F61" s="170">
        <v>43269</v>
      </c>
      <c r="G61" s="170">
        <v>46489</v>
      </c>
      <c r="H61" s="170">
        <v>48160</v>
      </c>
      <c r="I61" s="170">
        <v>47896</v>
      </c>
      <c r="J61" s="170">
        <v>46482</v>
      </c>
      <c r="K61" s="170">
        <v>45557</v>
      </c>
      <c r="L61" s="170">
        <v>44550</v>
      </c>
      <c r="M61" s="170">
        <v>43823</v>
      </c>
      <c r="N61" s="170">
        <v>43435</v>
      </c>
      <c r="O61" s="170">
        <v>43086</v>
      </c>
      <c r="P61" s="171">
        <v>42754</v>
      </c>
    </row>
    <row r="62" spans="2:16" x14ac:dyDescent="0.25">
      <c r="B62" s="366"/>
      <c r="C62" s="191" t="s">
        <v>31</v>
      </c>
      <c r="D62" s="182" t="s">
        <v>53</v>
      </c>
      <c r="E62" s="169">
        <v>29314</v>
      </c>
      <c r="F62" s="170">
        <v>36004</v>
      </c>
      <c r="G62" s="170">
        <v>39023</v>
      </c>
      <c r="H62" s="170">
        <v>42026</v>
      </c>
      <c r="I62" s="170">
        <v>44838</v>
      </c>
      <c r="J62" s="170">
        <v>47248</v>
      </c>
      <c r="K62" s="170">
        <v>49110</v>
      </c>
      <c r="L62" s="170">
        <v>51184</v>
      </c>
      <c r="M62" s="170">
        <v>52985</v>
      </c>
      <c r="N62" s="170">
        <v>54689</v>
      </c>
      <c r="O62" s="170">
        <v>56240</v>
      </c>
      <c r="P62" s="171">
        <v>58045</v>
      </c>
    </row>
    <row r="63" spans="2:16" x14ac:dyDescent="0.25">
      <c r="B63" s="366"/>
      <c r="C63" s="191" t="s">
        <v>32</v>
      </c>
      <c r="D63" s="182" t="s">
        <v>53</v>
      </c>
      <c r="E63" s="169">
        <v>514065</v>
      </c>
      <c r="F63" s="170">
        <v>527886</v>
      </c>
      <c r="G63" s="170">
        <v>538996</v>
      </c>
      <c r="H63" s="170">
        <v>553156</v>
      </c>
      <c r="I63" s="170">
        <v>564068</v>
      </c>
      <c r="J63" s="170">
        <v>576655</v>
      </c>
      <c r="K63" s="170">
        <v>589042</v>
      </c>
      <c r="L63" s="170">
        <v>598948</v>
      </c>
      <c r="M63" s="170">
        <v>609283</v>
      </c>
      <c r="N63" s="170">
        <v>619829</v>
      </c>
      <c r="O63" s="170">
        <v>630209</v>
      </c>
      <c r="P63" s="171">
        <v>639311</v>
      </c>
    </row>
    <row r="64" spans="2:16" x14ac:dyDescent="0.25">
      <c r="B64" s="366"/>
      <c r="C64" s="191" t="s">
        <v>33</v>
      </c>
      <c r="D64" s="182" t="s">
        <v>53</v>
      </c>
      <c r="E64" s="169">
        <v>1949434</v>
      </c>
      <c r="F64" s="170">
        <v>1973188</v>
      </c>
      <c r="G64" s="170">
        <v>1996606</v>
      </c>
      <c r="H64" s="170">
        <v>2008469</v>
      </c>
      <c r="I64" s="170">
        <v>2008469</v>
      </c>
      <c r="J64" s="170">
        <v>2034611</v>
      </c>
      <c r="K64" s="170">
        <v>2050180</v>
      </c>
      <c r="L64" s="170">
        <v>2069464</v>
      </c>
      <c r="M64" s="170">
        <v>2097231</v>
      </c>
      <c r="N64" s="170">
        <v>2107234</v>
      </c>
      <c r="O64" s="170">
        <v>2123577</v>
      </c>
      <c r="P64" s="171">
        <v>2141666</v>
      </c>
    </row>
    <row r="65" spans="2:16" x14ac:dyDescent="0.25">
      <c r="B65" s="366"/>
      <c r="C65" s="191" t="s">
        <v>34</v>
      </c>
      <c r="D65" s="182" t="s">
        <v>53</v>
      </c>
      <c r="E65" s="169">
        <v>374250</v>
      </c>
      <c r="F65" s="170">
        <v>374921</v>
      </c>
      <c r="G65" s="170">
        <v>385043</v>
      </c>
      <c r="H65" s="170">
        <v>379065</v>
      </c>
      <c r="I65" s="170">
        <v>382574</v>
      </c>
      <c r="J65" s="170">
        <v>382850</v>
      </c>
      <c r="K65" s="170">
        <v>384957</v>
      </c>
      <c r="L65" s="170">
        <v>389048</v>
      </c>
      <c r="M65" s="170">
        <v>386307</v>
      </c>
      <c r="N65" s="170">
        <v>393999</v>
      </c>
      <c r="O65" s="170">
        <v>388862</v>
      </c>
      <c r="P65" s="171">
        <v>390342</v>
      </c>
    </row>
    <row r="66" spans="2:16" x14ac:dyDescent="0.25">
      <c r="B66" s="366"/>
      <c r="C66" s="191" t="s">
        <v>35</v>
      </c>
      <c r="D66" s="182" t="s">
        <v>53</v>
      </c>
      <c r="E66" s="169">
        <v>0</v>
      </c>
      <c r="F66" s="170">
        <v>0</v>
      </c>
      <c r="G66" s="170">
        <v>0</v>
      </c>
      <c r="H66" s="170">
        <v>0</v>
      </c>
      <c r="I66" s="170">
        <v>0</v>
      </c>
      <c r="J66" s="170">
        <v>0</v>
      </c>
      <c r="K66" s="170">
        <v>0</v>
      </c>
      <c r="L66" s="170">
        <v>0</v>
      </c>
      <c r="M66" s="170">
        <v>0</v>
      </c>
      <c r="N66" s="170">
        <v>12838</v>
      </c>
      <c r="O66" s="170">
        <v>12855</v>
      </c>
      <c r="P66" s="171">
        <v>13417</v>
      </c>
    </row>
    <row r="67" spans="2:16" x14ac:dyDescent="0.25">
      <c r="B67" s="366"/>
      <c r="C67" s="191" t="s">
        <v>36</v>
      </c>
      <c r="D67" s="182" t="s">
        <v>53</v>
      </c>
      <c r="E67" s="169">
        <v>0</v>
      </c>
      <c r="F67" s="170">
        <v>0</v>
      </c>
      <c r="G67" s="170">
        <v>0</v>
      </c>
      <c r="H67" s="170">
        <v>0</v>
      </c>
      <c r="I67" s="170">
        <v>0</v>
      </c>
      <c r="J67" s="170">
        <v>0</v>
      </c>
      <c r="K67" s="170">
        <v>119</v>
      </c>
      <c r="L67" s="170">
        <v>1010</v>
      </c>
      <c r="M67" s="170">
        <v>2074</v>
      </c>
      <c r="N67" s="170">
        <v>2624</v>
      </c>
      <c r="O67" s="170">
        <v>2882</v>
      </c>
      <c r="P67" s="171">
        <v>3072</v>
      </c>
    </row>
    <row r="68" spans="2:16" x14ac:dyDescent="0.25">
      <c r="B68" s="366"/>
      <c r="C68" s="191" t="s">
        <v>37</v>
      </c>
      <c r="D68" s="182" t="s">
        <v>53</v>
      </c>
      <c r="E68" s="169">
        <v>0</v>
      </c>
      <c r="F68" s="170">
        <v>0</v>
      </c>
      <c r="G68" s="170">
        <v>0</v>
      </c>
      <c r="H68" s="170">
        <v>0</v>
      </c>
      <c r="I68" s="170">
        <v>0</v>
      </c>
      <c r="J68" s="170">
        <v>0</v>
      </c>
      <c r="K68" s="170">
        <v>0</v>
      </c>
      <c r="L68" s="170">
        <v>0</v>
      </c>
      <c r="M68" s="170">
        <v>0</v>
      </c>
      <c r="N68" s="170">
        <v>0</v>
      </c>
      <c r="O68" s="170">
        <v>0</v>
      </c>
      <c r="P68" s="171">
        <v>0</v>
      </c>
    </row>
    <row r="69" spans="2:16" x14ac:dyDescent="0.25">
      <c r="B69" s="366"/>
      <c r="C69" s="191" t="s">
        <v>38</v>
      </c>
      <c r="D69" s="182" t="s">
        <v>53</v>
      </c>
      <c r="E69" s="169">
        <v>29139</v>
      </c>
      <c r="F69" s="170">
        <v>29796</v>
      </c>
      <c r="G69" s="170">
        <v>30608</v>
      </c>
      <c r="H69" s="170">
        <v>31342</v>
      </c>
      <c r="I69" s="170">
        <v>32293</v>
      </c>
      <c r="J69" s="170">
        <v>33205</v>
      </c>
      <c r="K69" s="170">
        <v>33749</v>
      </c>
      <c r="L69" s="170">
        <v>34160</v>
      </c>
      <c r="M69" s="170">
        <v>34253</v>
      </c>
      <c r="N69" s="170">
        <v>34995</v>
      </c>
      <c r="O69" s="170">
        <v>33989</v>
      </c>
      <c r="P69" s="171">
        <v>34542</v>
      </c>
    </row>
    <row r="70" spans="2:16" x14ac:dyDescent="0.25">
      <c r="B70" s="366"/>
      <c r="C70" s="191" t="s">
        <v>62</v>
      </c>
      <c r="D70" s="182" t="s">
        <v>53</v>
      </c>
      <c r="E70" s="172"/>
      <c r="F70" s="173"/>
      <c r="G70" s="173"/>
      <c r="H70" s="173"/>
      <c r="I70" s="173"/>
      <c r="J70" s="173"/>
      <c r="K70" s="173"/>
      <c r="L70" s="173"/>
      <c r="M70" s="173"/>
      <c r="N70" s="173"/>
      <c r="O70" s="173"/>
      <c r="P70" s="174"/>
    </row>
    <row r="71" spans="2:16" x14ac:dyDescent="0.25">
      <c r="B71" s="366"/>
      <c r="C71" s="191" t="s">
        <v>63</v>
      </c>
      <c r="D71" s="182" t="s">
        <v>53</v>
      </c>
      <c r="E71" s="169">
        <v>0</v>
      </c>
      <c r="F71" s="170">
        <v>0</v>
      </c>
      <c r="G71" s="170">
        <v>0</v>
      </c>
      <c r="H71" s="170">
        <v>0</v>
      </c>
      <c r="I71" s="170">
        <v>0</v>
      </c>
      <c r="J71" s="170">
        <v>0</v>
      </c>
      <c r="K71" s="170">
        <v>0</v>
      </c>
      <c r="L71" s="170">
        <v>0</v>
      </c>
      <c r="M71" s="170">
        <v>0</v>
      </c>
      <c r="N71" s="170">
        <v>0</v>
      </c>
      <c r="O71" s="170">
        <v>0</v>
      </c>
      <c r="P71" s="171">
        <v>0</v>
      </c>
    </row>
    <row r="72" spans="2:16" ht="15.75" thickBot="1" x14ac:dyDescent="0.3">
      <c r="B72" s="367"/>
      <c r="C72" s="192" t="s">
        <v>64</v>
      </c>
      <c r="D72" s="183" t="s">
        <v>53</v>
      </c>
      <c r="E72" s="178">
        <v>6</v>
      </c>
      <c r="F72" s="179">
        <v>1</v>
      </c>
      <c r="G72" s="179">
        <v>868</v>
      </c>
      <c r="H72" s="179">
        <v>929</v>
      </c>
      <c r="I72" s="179">
        <v>1432</v>
      </c>
      <c r="J72" s="179">
        <v>1834</v>
      </c>
      <c r="K72" s="179">
        <v>2257</v>
      </c>
      <c r="L72" s="179">
        <v>2719</v>
      </c>
      <c r="M72" s="179">
        <v>2906</v>
      </c>
      <c r="N72" s="179">
        <v>3579</v>
      </c>
      <c r="O72" s="179">
        <v>3862</v>
      </c>
      <c r="P72" s="180">
        <v>4222</v>
      </c>
    </row>
    <row r="73" spans="2:16" ht="15.75" thickTop="1" x14ac:dyDescent="0.25">
      <c r="E73" s="83">
        <f t="shared" ref="E73:P73" si="7">+SUM(E54:E72)</f>
        <v>4198664</v>
      </c>
      <c r="F73" s="33">
        <f t="shared" si="7"/>
        <v>4270523</v>
      </c>
      <c r="G73" s="33">
        <f t="shared" si="7"/>
        <v>4424448</v>
      </c>
      <c r="H73" s="33">
        <f t="shared" si="7"/>
        <v>4472563</v>
      </c>
      <c r="I73" s="33">
        <f t="shared" si="7"/>
        <v>4553049</v>
      </c>
      <c r="J73" s="33">
        <f t="shared" si="7"/>
        <v>4667494</v>
      </c>
      <c r="K73" s="33">
        <f t="shared" si="7"/>
        <v>4726324</v>
      </c>
      <c r="L73" s="33">
        <f t="shared" si="7"/>
        <v>4790050</v>
      </c>
      <c r="M73" s="33">
        <f t="shared" si="7"/>
        <v>4853572</v>
      </c>
      <c r="N73" s="33">
        <f t="shared" si="7"/>
        <v>4927757</v>
      </c>
      <c r="O73" s="33">
        <f t="shared" si="7"/>
        <v>4976017</v>
      </c>
      <c r="P73" s="33">
        <f t="shared" si="7"/>
        <v>5013991</v>
      </c>
    </row>
    <row r="75" spans="2:16" x14ac:dyDescent="0.25">
      <c r="E75" t="b">
        <f>+INT(E73)=INT('Tarjeta debito año 2016'!C121)</f>
        <v>1</v>
      </c>
      <c r="F75" t="b">
        <f>+INT(F73)=INT('Tarjeta debito año 2016'!D121)</f>
        <v>1</v>
      </c>
      <c r="G75" t="b">
        <f>+INT(G73)=INT('Tarjeta debito año 2016'!E121)</f>
        <v>1</v>
      </c>
      <c r="H75" t="b">
        <f>+INT(H73)=INT('Tarjeta debito año 2016'!F121)</f>
        <v>1</v>
      </c>
      <c r="I75" t="b">
        <f>+INT(I73)=INT('Tarjeta debito año 2016'!G121)</f>
        <v>1</v>
      </c>
      <c r="J75" t="b">
        <f>+INT(J73)=INT('Tarjeta debito año 2016'!H121)</f>
        <v>1</v>
      </c>
      <c r="K75" t="b">
        <f>+INT(K73)=INT('Tarjeta debito año 2016'!I121)</f>
        <v>1</v>
      </c>
      <c r="L75" t="b">
        <f>+INT(L73)=INT('Tarjeta debito año 2016'!J121)</f>
        <v>1</v>
      </c>
      <c r="M75" t="b">
        <f>+INT(M73)=INT('Tarjeta debito año 2016'!K121)</f>
        <v>1</v>
      </c>
      <c r="N75" t="b">
        <f>+INT(N73)=INT('Tarjeta debito año 2016'!L121)</f>
        <v>1</v>
      </c>
      <c r="O75" t="b">
        <f>+INT(O73)=INT('Tarjeta debito año 2016'!M121)</f>
        <v>1</v>
      </c>
      <c r="P75" t="b">
        <f>+INT(P73)=INT('Tarjeta debito año 2016'!N121)</f>
        <v>1</v>
      </c>
    </row>
    <row r="79" spans="2:16" ht="24" thickBot="1" x14ac:dyDescent="0.4">
      <c r="B79" s="16" t="s">
        <v>78</v>
      </c>
    </row>
    <row r="80" spans="2:16" ht="15.75" thickTop="1" x14ac:dyDescent="0.25">
      <c r="B80" s="368" t="s">
        <v>5</v>
      </c>
      <c r="C80" s="369"/>
      <c r="D80" s="370"/>
      <c r="E80" s="362" t="s">
        <v>50</v>
      </c>
      <c r="F80" s="363"/>
      <c r="G80" s="363"/>
      <c r="H80" s="363"/>
      <c r="I80" s="363"/>
      <c r="J80" s="363"/>
      <c r="K80" s="363"/>
      <c r="L80" s="363"/>
      <c r="M80" s="363"/>
      <c r="N80" s="363"/>
      <c r="O80" s="363"/>
      <c r="P80" s="364"/>
    </row>
    <row r="81" spans="2:16" x14ac:dyDescent="0.25">
      <c r="B81" s="371"/>
      <c r="C81" s="372"/>
      <c r="D81" s="373"/>
      <c r="E81" s="208" t="s">
        <v>6</v>
      </c>
      <c r="F81" s="209" t="s">
        <v>7</v>
      </c>
      <c r="G81" s="209" t="s">
        <v>8</v>
      </c>
      <c r="H81" s="209" t="s">
        <v>9</v>
      </c>
      <c r="I81" s="209" t="s">
        <v>10</v>
      </c>
      <c r="J81" s="209" t="s">
        <v>11</v>
      </c>
      <c r="K81" s="209" t="s">
        <v>12</v>
      </c>
      <c r="L81" s="209" t="s">
        <v>13</v>
      </c>
      <c r="M81" s="209" t="s">
        <v>14</v>
      </c>
      <c r="N81" s="209" t="s">
        <v>15</v>
      </c>
      <c r="O81" s="209" t="s">
        <v>16</v>
      </c>
      <c r="P81" s="210" t="s">
        <v>17</v>
      </c>
    </row>
    <row r="82" spans="2:16" ht="15.75" thickBot="1" x14ac:dyDescent="0.3">
      <c r="B82" s="374"/>
      <c r="C82" s="375"/>
      <c r="D82" s="376"/>
      <c r="E82" s="211" t="s">
        <v>18</v>
      </c>
      <c r="F82" s="212" t="s">
        <v>18</v>
      </c>
      <c r="G82" s="212" t="s">
        <v>18</v>
      </c>
      <c r="H82" s="212" t="s">
        <v>18</v>
      </c>
      <c r="I82" s="212" t="s">
        <v>18</v>
      </c>
      <c r="J82" s="212" t="s">
        <v>18</v>
      </c>
      <c r="K82" s="212" t="s">
        <v>18</v>
      </c>
      <c r="L82" s="212" t="s">
        <v>18</v>
      </c>
      <c r="M82" s="212" t="s">
        <v>18</v>
      </c>
      <c r="N82" s="212" t="s">
        <v>18</v>
      </c>
      <c r="O82" s="212" t="s">
        <v>18</v>
      </c>
      <c r="P82" s="213" t="s">
        <v>18</v>
      </c>
    </row>
    <row r="83" spans="2:16" ht="15.75" customHeight="1" thickTop="1" x14ac:dyDescent="0.25">
      <c r="B83" s="365" t="s">
        <v>61</v>
      </c>
      <c r="C83" s="214" t="s">
        <v>23</v>
      </c>
      <c r="D83" s="205" t="s">
        <v>52</v>
      </c>
      <c r="E83" s="199">
        <v>5891</v>
      </c>
      <c r="F83" s="200">
        <v>5941</v>
      </c>
      <c r="G83" s="200">
        <v>6001</v>
      </c>
      <c r="H83" s="200">
        <v>6032</v>
      </c>
      <c r="I83" s="200">
        <v>6056</v>
      </c>
      <c r="J83" s="200">
        <v>6085</v>
      </c>
      <c r="K83" s="200">
        <v>6105</v>
      </c>
      <c r="L83" s="200">
        <v>6128</v>
      </c>
      <c r="M83" s="200">
        <v>6145</v>
      </c>
      <c r="N83" s="200">
        <v>6163</v>
      </c>
      <c r="O83" s="200">
        <v>6183</v>
      </c>
      <c r="P83" s="201">
        <v>6240</v>
      </c>
    </row>
    <row r="84" spans="2:16" x14ac:dyDescent="0.25">
      <c r="B84" s="366"/>
      <c r="C84" s="215" t="s">
        <v>24</v>
      </c>
      <c r="D84" s="206" t="s">
        <v>52</v>
      </c>
      <c r="E84" s="193">
        <v>199868</v>
      </c>
      <c r="F84" s="194">
        <v>202103</v>
      </c>
      <c r="G84" s="194">
        <v>133002</v>
      </c>
      <c r="H84" s="194">
        <v>128736</v>
      </c>
      <c r="I84" s="194">
        <v>124992</v>
      </c>
      <c r="J84" s="194">
        <v>121419</v>
      </c>
      <c r="K84" s="194">
        <v>117248</v>
      </c>
      <c r="L84" s="194">
        <v>112911</v>
      </c>
      <c r="M84" s="194">
        <v>108507</v>
      </c>
      <c r="N84" s="194">
        <v>103390</v>
      </c>
      <c r="O84" s="194">
        <v>77121</v>
      </c>
      <c r="P84" s="195">
        <v>23762</v>
      </c>
    </row>
    <row r="85" spans="2:16" x14ac:dyDescent="0.25">
      <c r="B85" s="366"/>
      <c r="C85" s="215" t="s">
        <v>25</v>
      </c>
      <c r="D85" s="206" t="s">
        <v>52</v>
      </c>
      <c r="E85" s="193">
        <v>0</v>
      </c>
      <c r="F85" s="194">
        <v>0</v>
      </c>
      <c r="G85" s="194">
        <v>0</v>
      </c>
      <c r="H85" s="194">
        <v>0</v>
      </c>
      <c r="I85" s="194">
        <v>0</v>
      </c>
      <c r="J85" s="194">
        <v>0</v>
      </c>
      <c r="K85" s="194">
        <v>0</v>
      </c>
      <c r="L85" s="194">
        <v>0</v>
      </c>
      <c r="M85" s="194">
        <v>0</v>
      </c>
      <c r="N85" s="194">
        <v>0</v>
      </c>
      <c r="O85" s="194">
        <v>0</v>
      </c>
      <c r="P85" s="195">
        <v>0</v>
      </c>
    </row>
    <row r="86" spans="2:16" x14ac:dyDescent="0.25">
      <c r="B86" s="366"/>
      <c r="C86" s="215" t="s">
        <v>26</v>
      </c>
      <c r="D86" s="206" t="s">
        <v>52</v>
      </c>
      <c r="E86" s="193">
        <v>0</v>
      </c>
      <c r="F86" s="194">
        <v>0</v>
      </c>
      <c r="G86" s="194">
        <v>0</v>
      </c>
      <c r="H86" s="194">
        <v>0</v>
      </c>
      <c r="I86" s="194">
        <v>0</v>
      </c>
      <c r="J86" s="194">
        <v>0</v>
      </c>
      <c r="K86" s="194">
        <v>0</v>
      </c>
      <c r="L86" s="194">
        <v>0</v>
      </c>
      <c r="M86" s="194">
        <v>0</v>
      </c>
      <c r="N86" s="194">
        <v>0</v>
      </c>
      <c r="O86" s="194">
        <v>0</v>
      </c>
      <c r="P86" s="195">
        <v>0</v>
      </c>
    </row>
    <row r="87" spans="2:16" x14ac:dyDescent="0.25">
      <c r="B87" s="366"/>
      <c r="C87" s="215" t="s">
        <v>27</v>
      </c>
      <c r="D87" s="206" t="s">
        <v>52</v>
      </c>
      <c r="E87" s="193">
        <v>19555</v>
      </c>
      <c r="F87" s="194">
        <v>19572</v>
      </c>
      <c r="G87" s="194">
        <v>19402</v>
      </c>
      <c r="H87" s="194">
        <v>19535</v>
      </c>
      <c r="I87" s="194">
        <v>19520</v>
      </c>
      <c r="J87" s="194">
        <v>19593</v>
      </c>
      <c r="K87" s="194">
        <v>20066</v>
      </c>
      <c r="L87" s="194">
        <v>20299</v>
      </c>
      <c r="M87" s="194">
        <v>20323</v>
      </c>
      <c r="N87" s="194">
        <v>20303</v>
      </c>
      <c r="O87" s="194">
        <v>4900</v>
      </c>
      <c r="P87" s="195">
        <v>5058</v>
      </c>
    </row>
    <row r="88" spans="2:16" x14ac:dyDescent="0.25">
      <c r="B88" s="366"/>
      <c r="C88" s="215" t="s">
        <v>28</v>
      </c>
      <c r="D88" s="206" t="s">
        <v>52</v>
      </c>
      <c r="E88" s="193">
        <v>0</v>
      </c>
      <c r="F88" s="194">
        <v>0</v>
      </c>
      <c r="G88" s="194">
        <v>0</v>
      </c>
      <c r="H88" s="194">
        <v>0</v>
      </c>
      <c r="I88" s="194">
        <v>0</v>
      </c>
      <c r="J88" s="194">
        <v>0</v>
      </c>
      <c r="K88" s="194">
        <v>0</v>
      </c>
      <c r="L88" s="194">
        <v>0</v>
      </c>
      <c r="M88" s="194">
        <v>0</v>
      </c>
      <c r="N88" s="194">
        <v>0</v>
      </c>
      <c r="O88" s="194">
        <v>0</v>
      </c>
      <c r="P88" s="195">
        <v>0</v>
      </c>
    </row>
    <row r="89" spans="2:16" x14ac:dyDescent="0.25">
      <c r="B89" s="366"/>
      <c r="C89" s="215" t="s">
        <v>29</v>
      </c>
      <c r="D89" s="206" t="s">
        <v>52</v>
      </c>
      <c r="E89" s="193">
        <v>20911</v>
      </c>
      <c r="F89" s="194">
        <v>20724</v>
      </c>
      <c r="G89" s="194">
        <v>20508</v>
      </c>
      <c r="H89" s="194">
        <v>20224</v>
      </c>
      <c r="I89" s="194">
        <v>16816</v>
      </c>
      <c r="J89" s="194">
        <v>16624</v>
      </c>
      <c r="K89" s="194">
        <v>16409</v>
      </c>
      <c r="L89" s="194">
        <v>16276</v>
      </c>
      <c r="M89" s="194">
        <v>16144</v>
      </c>
      <c r="N89" s="194">
        <v>15999</v>
      </c>
      <c r="O89" s="194">
        <v>15895</v>
      </c>
      <c r="P89" s="195">
        <v>15775</v>
      </c>
    </row>
    <row r="90" spans="2:16" x14ac:dyDescent="0.25">
      <c r="B90" s="366"/>
      <c r="C90" s="215" t="s">
        <v>30</v>
      </c>
      <c r="D90" s="206" t="s">
        <v>52</v>
      </c>
      <c r="E90" s="193">
        <v>4</v>
      </c>
      <c r="F90" s="194">
        <v>4</v>
      </c>
      <c r="G90" s="194">
        <v>4</v>
      </c>
      <c r="H90" s="194">
        <v>1368</v>
      </c>
      <c r="I90" s="194">
        <v>2080</v>
      </c>
      <c r="J90" s="194">
        <v>5394</v>
      </c>
      <c r="K90" s="194">
        <v>7130</v>
      </c>
      <c r="L90" s="194">
        <v>9488</v>
      </c>
      <c r="M90" s="194">
        <v>11814</v>
      </c>
      <c r="N90" s="194">
        <v>13184</v>
      </c>
      <c r="O90" s="194">
        <v>14591</v>
      </c>
      <c r="P90" s="195">
        <v>15776</v>
      </c>
    </row>
    <row r="91" spans="2:16" x14ac:dyDescent="0.25">
      <c r="B91" s="366"/>
      <c r="C91" s="215" t="s">
        <v>31</v>
      </c>
      <c r="D91" s="206" t="s">
        <v>52</v>
      </c>
      <c r="E91" s="193">
        <v>31490</v>
      </c>
      <c r="F91" s="194">
        <v>29134</v>
      </c>
      <c r="G91" s="194">
        <v>26757</v>
      </c>
      <c r="H91" s="194">
        <v>24699</v>
      </c>
      <c r="I91" s="194">
        <v>22846</v>
      </c>
      <c r="J91" s="194">
        <v>21702</v>
      </c>
      <c r="K91" s="194">
        <v>20741</v>
      </c>
      <c r="L91" s="194">
        <v>19838</v>
      </c>
      <c r="M91" s="194">
        <v>19245</v>
      </c>
      <c r="N91" s="194">
        <v>18481</v>
      </c>
      <c r="O91" s="194">
        <v>17820</v>
      </c>
      <c r="P91" s="195">
        <v>17133</v>
      </c>
    </row>
    <row r="92" spans="2:16" x14ac:dyDescent="0.25">
      <c r="B92" s="366"/>
      <c r="C92" s="215" t="s">
        <v>32</v>
      </c>
      <c r="D92" s="206" t="s">
        <v>52</v>
      </c>
      <c r="E92" s="193">
        <v>182438</v>
      </c>
      <c r="F92" s="194">
        <v>184092</v>
      </c>
      <c r="G92" s="194">
        <v>187075</v>
      </c>
      <c r="H92" s="194">
        <v>191837</v>
      </c>
      <c r="I92" s="194">
        <v>192771</v>
      </c>
      <c r="J92" s="194">
        <v>194452</v>
      </c>
      <c r="K92" s="194">
        <v>194731</v>
      </c>
      <c r="L92" s="194">
        <v>195909</v>
      </c>
      <c r="M92" s="194">
        <v>191110</v>
      </c>
      <c r="N92" s="194">
        <v>190047</v>
      </c>
      <c r="O92" s="194">
        <v>190284</v>
      </c>
      <c r="P92" s="195">
        <v>190050</v>
      </c>
    </row>
    <row r="93" spans="2:16" x14ac:dyDescent="0.25">
      <c r="B93" s="366"/>
      <c r="C93" s="215" t="s">
        <v>33</v>
      </c>
      <c r="D93" s="206" t="s">
        <v>52</v>
      </c>
      <c r="E93" s="193">
        <v>137</v>
      </c>
      <c r="F93" s="194">
        <v>78</v>
      </c>
      <c r="G93" s="194">
        <v>52</v>
      </c>
      <c r="H93" s="194">
        <v>52</v>
      </c>
      <c r="I93" s="194">
        <v>52</v>
      </c>
      <c r="J93" s="194">
        <v>11</v>
      </c>
      <c r="K93" s="194">
        <v>11</v>
      </c>
      <c r="L93" s="194">
        <v>11</v>
      </c>
      <c r="M93" s="194">
        <v>11</v>
      </c>
      <c r="N93" s="194">
        <v>11</v>
      </c>
      <c r="O93" s="194">
        <v>11</v>
      </c>
      <c r="P93" s="195">
        <v>11</v>
      </c>
    </row>
    <row r="94" spans="2:16" x14ac:dyDescent="0.25">
      <c r="B94" s="366"/>
      <c r="C94" s="215" t="s">
        <v>34</v>
      </c>
      <c r="D94" s="206" t="s">
        <v>52</v>
      </c>
      <c r="E94" s="193">
        <v>12915</v>
      </c>
      <c r="F94" s="194">
        <v>12821</v>
      </c>
      <c r="G94" s="194">
        <v>10752</v>
      </c>
      <c r="H94" s="194">
        <v>6664</v>
      </c>
      <c r="I94" s="194">
        <v>6579</v>
      </c>
      <c r="J94" s="194">
        <v>5733</v>
      </c>
      <c r="K94" s="194">
        <v>5733</v>
      </c>
      <c r="L94" s="194">
        <v>5317</v>
      </c>
      <c r="M94" s="194">
        <v>5316</v>
      </c>
      <c r="N94" s="194">
        <v>3858</v>
      </c>
      <c r="O94" s="194">
        <v>3835</v>
      </c>
      <c r="P94" s="195">
        <v>3165</v>
      </c>
    </row>
    <row r="95" spans="2:16" x14ac:dyDescent="0.25">
      <c r="B95" s="366"/>
      <c r="C95" s="215" t="s">
        <v>35</v>
      </c>
      <c r="D95" s="206" t="s">
        <v>52</v>
      </c>
      <c r="E95" s="193">
        <v>31857</v>
      </c>
      <c r="F95" s="194">
        <v>32003</v>
      </c>
      <c r="G95" s="194">
        <v>29153</v>
      </c>
      <c r="H95" s="194">
        <v>29450</v>
      </c>
      <c r="I95" s="194">
        <v>28676</v>
      </c>
      <c r="J95" s="194">
        <v>29131</v>
      </c>
      <c r="K95" s="194">
        <v>28576</v>
      </c>
      <c r="L95" s="194">
        <v>29001</v>
      </c>
      <c r="M95" s="194">
        <v>29348</v>
      </c>
      <c r="N95" s="194">
        <v>16766</v>
      </c>
      <c r="O95" s="194">
        <v>16603</v>
      </c>
      <c r="P95" s="195">
        <v>16439</v>
      </c>
    </row>
    <row r="96" spans="2:16" x14ac:dyDescent="0.25">
      <c r="B96" s="366"/>
      <c r="C96" s="215" t="s">
        <v>36</v>
      </c>
      <c r="D96" s="206" t="s">
        <v>52</v>
      </c>
      <c r="E96" s="193">
        <v>13696</v>
      </c>
      <c r="F96" s="194">
        <v>13696</v>
      </c>
      <c r="G96" s="194">
        <v>13683</v>
      </c>
      <c r="H96" s="194">
        <v>13694</v>
      </c>
      <c r="I96" s="194">
        <v>13694</v>
      </c>
      <c r="J96" s="194">
        <v>13695</v>
      </c>
      <c r="K96" s="194">
        <v>13698</v>
      </c>
      <c r="L96" s="194">
        <v>13857</v>
      </c>
      <c r="M96" s="194">
        <v>13919</v>
      </c>
      <c r="N96" s="194">
        <v>14469</v>
      </c>
      <c r="O96" s="194">
        <v>0</v>
      </c>
      <c r="P96" s="195">
        <v>0</v>
      </c>
    </row>
    <row r="97" spans="2:16" x14ac:dyDescent="0.25">
      <c r="B97" s="366"/>
      <c r="C97" s="215" t="s">
        <v>37</v>
      </c>
      <c r="D97" s="206" t="s">
        <v>52</v>
      </c>
      <c r="E97" s="193">
        <v>69971</v>
      </c>
      <c r="F97" s="194">
        <v>69730</v>
      </c>
      <c r="G97" s="194">
        <v>69738</v>
      </c>
      <c r="H97" s="194">
        <v>69635</v>
      </c>
      <c r="I97" s="194">
        <v>69403</v>
      </c>
      <c r="J97" s="194">
        <v>69927</v>
      </c>
      <c r="K97" s="194">
        <v>69821</v>
      </c>
      <c r="L97" s="194">
        <v>70196</v>
      </c>
      <c r="M97" s="194">
        <v>70873</v>
      </c>
      <c r="N97" s="194">
        <v>70851</v>
      </c>
      <c r="O97" s="194">
        <v>71011</v>
      </c>
      <c r="P97" s="195">
        <v>71184</v>
      </c>
    </row>
    <row r="98" spans="2:16" x14ac:dyDescent="0.25">
      <c r="B98" s="366"/>
      <c r="C98" s="215" t="s">
        <v>38</v>
      </c>
      <c r="D98" s="206" t="s">
        <v>52</v>
      </c>
      <c r="E98" s="193">
        <v>2853</v>
      </c>
      <c r="F98" s="194">
        <v>2828</v>
      </c>
      <c r="G98" s="194">
        <v>2791</v>
      </c>
      <c r="H98" s="194">
        <v>1</v>
      </c>
      <c r="I98" s="194">
        <v>1</v>
      </c>
      <c r="J98" s="194">
        <v>1</v>
      </c>
      <c r="K98" s="194">
        <v>1</v>
      </c>
      <c r="L98" s="194">
        <v>1</v>
      </c>
      <c r="M98" s="194">
        <v>1</v>
      </c>
      <c r="N98" s="194">
        <v>1</v>
      </c>
      <c r="O98" s="194">
        <v>1</v>
      </c>
      <c r="P98" s="195">
        <v>1</v>
      </c>
    </row>
    <row r="99" spans="2:16" x14ac:dyDescent="0.25">
      <c r="B99" s="366"/>
      <c r="C99" s="215" t="s">
        <v>62</v>
      </c>
      <c r="D99" s="206" t="s">
        <v>52</v>
      </c>
      <c r="E99" s="196"/>
      <c r="F99" s="197"/>
      <c r="G99" s="197"/>
      <c r="H99" s="197"/>
      <c r="I99" s="197"/>
      <c r="J99" s="197"/>
      <c r="K99" s="197"/>
      <c r="L99" s="197"/>
      <c r="M99" s="197"/>
      <c r="N99" s="197"/>
      <c r="O99" s="197"/>
      <c r="P99" s="198"/>
    </row>
    <row r="100" spans="2:16" x14ac:dyDescent="0.25">
      <c r="B100" s="366"/>
      <c r="C100" s="215" t="s">
        <v>63</v>
      </c>
      <c r="D100" s="206" t="s">
        <v>52</v>
      </c>
      <c r="E100" s="193">
        <v>6497</v>
      </c>
      <c r="F100" s="194">
        <v>6403</v>
      </c>
      <c r="G100" s="194">
        <v>6495</v>
      </c>
      <c r="H100" s="194">
        <v>6611</v>
      </c>
      <c r="I100" s="194">
        <v>6780</v>
      </c>
      <c r="J100" s="194">
        <v>6709</v>
      </c>
      <c r="K100" s="194">
        <v>6806</v>
      </c>
      <c r="L100" s="194">
        <v>6788</v>
      </c>
      <c r="M100" s="194">
        <v>6877</v>
      </c>
      <c r="N100" s="194">
        <v>6956</v>
      </c>
      <c r="O100" s="194">
        <v>6951</v>
      </c>
      <c r="P100" s="195">
        <v>7078</v>
      </c>
    </row>
    <row r="101" spans="2:16" ht="15.75" thickBot="1" x14ac:dyDescent="0.3">
      <c r="B101" s="367"/>
      <c r="C101" s="216" t="s">
        <v>64</v>
      </c>
      <c r="D101" s="207" t="s">
        <v>52</v>
      </c>
      <c r="E101" s="202">
        <v>5645</v>
      </c>
      <c r="F101" s="203">
        <v>5633</v>
      </c>
      <c r="G101" s="203">
        <v>5625</v>
      </c>
      <c r="H101" s="203">
        <v>5634</v>
      </c>
      <c r="I101" s="203">
        <v>5647</v>
      </c>
      <c r="J101" s="203">
        <v>5655</v>
      </c>
      <c r="K101" s="203">
        <v>5669</v>
      </c>
      <c r="L101" s="203">
        <v>5678</v>
      </c>
      <c r="M101" s="203">
        <v>5685</v>
      </c>
      <c r="N101" s="203">
        <v>5689</v>
      </c>
      <c r="O101" s="203">
        <v>5699</v>
      </c>
      <c r="P101" s="204">
        <v>5699</v>
      </c>
    </row>
    <row r="102" spans="2:16" ht="15.75" thickTop="1" x14ac:dyDescent="0.25">
      <c r="E102" s="33">
        <f t="shared" ref="E102:P102" si="8">SUM(E83:E101)</f>
        <v>603728</v>
      </c>
      <c r="F102" s="33">
        <f t="shared" si="8"/>
        <v>604762</v>
      </c>
      <c r="G102" s="33">
        <f t="shared" si="8"/>
        <v>531038</v>
      </c>
      <c r="H102" s="33">
        <f t="shared" si="8"/>
        <v>524172</v>
      </c>
      <c r="I102" s="33">
        <f t="shared" si="8"/>
        <v>515913</v>
      </c>
      <c r="J102" s="33">
        <f t="shared" si="8"/>
        <v>516131</v>
      </c>
      <c r="K102" s="33">
        <f t="shared" si="8"/>
        <v>512745</v>
      </c>
      <c r="L102" s="33">
        <f t="shared" si="8"/>
        <v>511698</v>
      </c>
      <c r="M102" s="33">
        <f t="shared" si="8"/>
        <v>505318</v>
      </c>
      <c r="N102" s="33">
        <f t="shared" si="8"/>
        <v>486168</v>
      </c>
      <c r="O102" s="33">
        <f t="shared" si="8"/>
        <v>430905</v>
      </c>
      <c r="P102" s="33">
        <f t="shared" si="8"/>
        <v>377371</v>
      </c>
    </row>
    <row r="104" spans="2:16" x14ac:dyDescent="0.25">
      <c r="E104" t="b">
        <f>+INT('Tarjeta debito año 2016'!C172)=INT(Hoja1!E102)</f>
        <v>1</v>
      </c>
      <c r="F104" t="b">
        <f>+INT('Tarjeta debito año 2016'!D172)=INT(Hoja1!F102)</f>
        <v>1</v>
      </c>
      <c r="G104" t="b">
        <f>+INT('Tarjeta debito año 2016'!E172)=INT(Hoja1!G102)</f>
        <v>1</v>
      </c>
      <c r="H104" t="b">
        <f>+INT('Tarjeta debito año 2016'!F172)=INT(Hoja1!H102)</f>
        <v>1</v>
      </c>
      <c r="I104" t="b">
        <f>+INT('Tarjeta debito año 2016'!G172)=INT(Hoja1!I102)</f>
        <v>1</v>
      </c>
      <c r="J104" t="b">
        <f>+INT('Tarjeta debito año 2016'!H172)=INT(Hoja1!J102)</f>
        <v>1</v>
      </c>
      <c r="K104" t="b">
        <f>+INT('Tarjeta debito año 2016'!I172)=INT(Hoja1!K102)</f>
        <v>1</v>
      </c>
      <c r="L104" t="b">
        <f>+INT('Tarjeta debito año 2016'!J172)=INT(Hoja1!L102)</f>
        <v>1</v>
      </c>
      <c r="M104" t="b">
        <f>+INT('Tarjeta debito año 2016'!K172)=INT(Hoja1!M102)</f>
        <v>1</v>
      </c>
      <c r="N104" t="b">
        <f>+INT('Tarjeta debito año 2016'!L172)=INT(Hoja1!N102)</f>
        <v>1</v>
      </c>
      <c r="O104" t="b">
        <f>+INT('Tarjeta debito año 2016'!M172)=INT(Hoja1!O102)</f>
        <v>1</v>
      </c>
      <c r="P104" t="b">
        <f>+INT('Tarjeta debito año 2016'!N172)=INT(Hoja1!P102)</f>
        <v>1</v>
      </c>
    </row>
    <row r="106" spans="2:16" ht="24" thickBot="1" x14ac:dyDescent="0.4">
      <c r="B106" s="16" t="s">
        <v>81</v>
      </c>
    </row>
    <row r="107" spans="2:16" ht="15.75" thickTop="1" x14ac:dyDescent="0.25">
      <c r="B107" s="368" t="s">
        <v>5</v>
      </c>
      <c r="C107" s="369"/>
      <c r="D107" s="370"/>
      <c r="E107" s="362" t="s">
        <v>50</v>
      </c>
      <c r="F107" s="363"/>
      <c r="G107" s="363"/>
      <c r="H107" s="363"/>
      <c r="I107" s="363"/>
      <c r="J107" s="363"/>
      <c r="K107" s="363"/>
      <c r="L107" s="363"/>
      <c r="M107" s="363"/>
      <c r="N107" s="363"/>
      <c r="O107" s="363"/>
      <c r="P107" s="364"/>
    </row>
    <row r="108" spans="2:16" x14ac:dyDescent="0.25">
      <c r="B108" s="371"/>
      <c r="C108" s="372"/>
      <c r="D108" s="373"/>
      <c r="E108" s="232" t="s">
        <v>6</v>
      </c>
      <c r="F108" s="233" t="s">
        <v>7</v>
      </c>
      <c r="G108" s="233" t="s">
        <v>8</v>
      </c>
      <c r="H108" s="233" t="s">
        <v>9</v>
      </c>
      <c r="I108" s="233" t="s">
        <v>10</v>
      </c>
      <c r="J108" s="233" t="s">
        <v>11</v>
      </c>
      <c r="K108" s="233" t="s">
        <v>12</v>
      </c>
      <c r="L108" s="233" t="s">
        <v>13</v>
      </c>
      <c r="M108" s="233" t="s">
        <v>14</v>
      </c>
      <c r="N108" s="233" t="s">
        <v>15</v>
      </c>
      <c r="O108" s="233" t="s">
        <v>16</v>
      </c>
      <c r="P108" s="234" t="s">
        <v>17</v>
      </c>
    </row>
    <row r="109" spans="2:16" ht="15.75" thickBot="1" x14ac:dyDescent="0.3">
      <c r="B109" s="374"/>
      <c r="C109" s="375"/>
      <c r="D109" s="376"/>
      <c r="E109" s="235" t="s">
        <v>18</v>
      </c>
      <c r="F109" s="236" t="s">
        <v>18</v>
      </c>
      <c r="G109" s="236" t="s">
        <v>18</v>
      </c>
      <c r="H109" s="236" t="s">
        <v>18</v>
      </c>
      <c r="I109" s="236" t="s">
        <v>18</v>
      </c>
      <c r="J109" s="236" t="s">
        <v>18</v>
      </c>
      <c r="K109" s="236" t="s">
        <v>18</v>
      </c>
      <c r="L109" s="236" t="s">
        <v>18</v>
      </c>
      <c r="M109" s="236" t="s">
        <v>18</v>
      </c>
      <c r="N109" s="236" t="s">
        <v>18</v>
      </c>
      <c r="O109" s="236" t="s">
        <v>18</v>
      </c>
      <c r="P109" s="237" t="s">
        <v>18</v>
      </c>
    </row>
    <row r="110" spans="2:16" ht="15.75" customHeight="1" thickTop="1" x14ac:dyDescent="0.25">
      <c r="B110" s="365" t="s">
        <v>61</v>
      </c>
      <c r="C110" s="238" t="s">
        <v>23</v>
      </c>
      <c r="D110" s="229" t="s">
        <v>54</v>
      </c>
      <c r="E110" s="217">
        <v>0</v>
      </c>
      <c r="F110" s="218">
        <v>0</v>
      </c>
      <c r="G110" s="218">
        <v>0</v>
      </c>
      <c r="H110" s="218">
        <v>0</v>
      </c>
      <c r="I110" s="218">
        <v>0</v>
      </c>
      <c r="J110" s="218">
        <v>0</v>
      </c>
      <c r="K110" s="218">
        <v>0</v>
      </c>
      <c r="L110" s="218">
        <v>0</v>
      </c>
      <c r="M110" s="218">
        <v>0</v>
      </c>
      <c r="N110" s="218">
        <v>0</v>
      </c>
      <c r="O110" s="218">
        <v>0</v>
      </c>
      <c r="P110" s="219">
        <v>0</v>
      </c>
    </row>
    <row r="111" spans="2:16" x14ac:dyDescent="0.25">
      <c r="B111" s="366"/>
      <c r="C111" s="239" t="s">
        <v>24</v>
      </c>
      <c r="D111" s="230" t="s">
        <v>54</v>
      </c>
      <c r="E111" s="220">
        <v>4760</v>
      </c>
      <c r="F111" s="221">
        <v>4926</v>
      </c>
      <c r="G111" s="221">
        <v>9596</v>
      </c>
      <c r="H111" s="221">
        <v>11181</v>
      </c>
      <c r="I111" s="221">
        <v>11313</v>
      </c>
      <c r="J111" s="221">
        <v>10902</v>
      </c>
      <c r="K111" s="221">
        <v>11537</v>
      </c>
      <c r="L111" s="221">
        <v>11110</v>
      </c>
      <c r="M111" s="221">
        <v>10683</v>
      </c>
      <c r="N111" s="221">
        <v>11239</v>
      </c>
      <c r="O111" s="221">
        <v>10832</v>
      </c>
      <c r="P111" s="222">
        <v>17827</v>
      </c>
    </row>
    <row r="112" spans="2:16" x14ac:dyDescent="0.25">
      <c r="B112" s="366"/>
      <c r="C112" s="239" t="s">
        <v>25</v>
      </c>
      <c r="D112" s="230" t="s">
        <v>54</v>
      </c>
      <c r="E112" s="220">
        <v>272485</v>
      </c>
      <c r="F112" s="221">
        <v>282195</v>
      </c>
      <c r="G112" s="221">
        <v>309757</v>
      </c>
      <c r="H112" s="221">
        <v>232407</v>
      </c>
      <c r="I112" s="221">
        <v>350086</v>
      </c>
      <c r="J112" s="221">
        <v>312436</v>
      </c>
      <c r="K112" s="221">
        <v>295063</v>
      </c>
      <c r="L112" s="221">
        <v>352603</v>
      </c>
      <c r="M112" s="221">
        <v>313465</v>
      </c>
      <c r="N112" s="221">
        <v>322399</v>
      </c>
      <c r="O112" s="221">
        <v>336808</v>
      </c>
      <c r="P112" s="222">
        <v>450291</v>
      </c>
    </row>
    <row r="113" spans="2:16" x14ac:dyDescent="0.25">
      <c r="B113" s="366"/>
      <c r="C113" s="239" t="s">
        <v>26</v>
      </c>
      <c r="D113" s="230" t="s">
        <v>54</v>
      </c>
      <c r="E113" s="220">
        <v>318510</v>
      </c>
      <c r="F113" s="221">
        <v>269227</v>
      </c>
      <c r="G113" s="221">
        <v>300925</v>
      </c>
      <c r="H113" s="221">
        <v>301765</v>
      </c>
      <c r="I113" s="221">
        <v>309356</v>
      </c>
      <c r="J113" s="221">
        <v>281428</v>
      </c>
      <c r="K113" s="221">
        <v>267253</v>
      </c>
      <c r="L113" s="221">
        <v>312853</v>
      </c>
      <c r="M113" s="221">
        <v>278159</v>
      </c>
      <c r="N113" s="221">
        <v>285134</v>
      </c>
      <c r="O113" s="221">
        <v>288000</v>
      </c>
      <c r="P113" s="222">
        <v>395724</v>
      </c>
    </row>
    <row r="114" spans="2:16" x14ac:dyDescent="0.25">
      <c r="B114" s="366"/>
      <c r="C114" s="239" t="s">
        <v>27</v>
      </c>
      <c r="D114" s="230" t="s">
        <v>54</v>
      </c>
      <c r="E114" s="220">
        <v>0</v>
      </c>
      <c r="F114" s="221">
        <v>0</v>
      </c>
      <c r="G114" s="221">
        <v>0</v>
      </c>
      <c r="H114" s="221">
        <v>0</v>
      </c>
      <c r="I114" s="221">
        <v>0</v>
      </c>
      <c r="J114" s="221">
        <v>0</v>
      </c>
      <c r="K114" s="221">
        <v>0</v>
      </c>
      <c r="L114" s="221">
        <v>0</v>
      </c>
      <c r="M114" s="221">
        <v>0</v>
      </c>
      <c r="N114" s="221">
        <v>0</v>
      </c>
      <c r="O114" s="221">
        <v>0</v>
      </c>
      <c r="P114" s="222">
        <v>0</v>
      </c>
    </row>
    <row r="115" spans="2:16" x14ac:dyDescent="0.25">
      <c r="B115" s="366"/>
      <c r="C115" s="239" t="s">
        <v>28</v>
      </c>
      <c r="D115" s="230" t="s">
        <v>54</v>
      </c>
      <c r="E115" s="220">
        <v>72552</v>
      </c>
      <c r="F115" s="221">
        <v>70431</v>
      </c>
      <c r="G115" s="221">
        <v>70213</v>
      </c>
      <c r="H115" s="221">
        <v>66792</v>
      </c>
      <c r="I115" s="221">
        <v>70496</v>
      </c>
      <c r="J115" s="221">
        <v>70496</v>
      </c>
      <c r="K115" s="221">
        <v>65524</v>
      </c>
      <c r="L115" s="221">
        <v>86075</v>
      </c>
      <c r="M115" s="221">
        <v>83423</v>
      </c>
      <c r="N115" s="221">
        <v>82401</v>
      </c>
      <c r="O115" s="221">
        <v>88171</v>
      </c>
      <c r="P115" s="222">
        <v>126779</v>
      </c>
    </row>
    <row r="116" spans="2:16" x14ac:dyDescent="0.25">
      <c r="B116" s="366"/>
      <c r="C116" s="239" t="s">
        <v>29</v>
      </c>
      <c r="D116" s="230" t="s">
        <v>54</v>
      </c>
      <c r="E116" s="220">
        <v>138488</v>
      </c>
      <c r="F116" s="221">
        <v>131010</v>
      </c>
      <c r="G116" s="221">
        <v>140178</v>
      </c>
      <c r="H116" s="221">
        <v>156364</v>
      </c>
      <c r="I116" s="221">
        <v>158836</v>
      </c>
      <c r="J116" s="221">
        <v>147476</v>
      </c>
      <c r="K116" s="221">
        <v>161628</v>
      </c>
      <c r="L116" s="221">
        <v>165638</v>
      </c>
      <c r="M116" s="221">
        <v>158970</v>
      </c>
      <c r="N116" s="221">
        <v>162060</v>
      </c>
      <c r="O116" s="221">
        <v>158738</v>
      </c>
      <c r="P116" s="222">
        <v>238013</v>
      </c>
    </row>
    <row r="117" spans="2:16" x14ac:dyDescent="0.25">
      <c r="B117" s="366"/>
      <c r="C117" s="239" t="s">
        <v>30</v>
      </c>
      <c r="D117" s="230" t="s">
        <v>54</v>
      </c>
      <c r="E117" s="220">
        <v>5919</v>
      </c>
      <c r="F117" s="221">
        <v>6238</v>
      </c>
      <c r="G117" s="221">
        <v>6996</v>
      </c>
      <c r="H117" s="221">
        <v>8413</v>
      </c>
      <c r="I117" s="221">
        <v>8500</v>
      </c>
      <c r="J117" s="221">
        <v>8882</v>
      </c>
      <c r="K117" s="221">
        <v>11334</v>
      </c>
      <c r="L117" s="221">
        <v>12592</v>
      </c>
      <c r="M117" s="221">
        <v>12248</v>
      </c>
      <c r="N117" s="221">
        <v>13468</v>
      </c>
      <c r="O117" s="221">
        <v>13360</v>
      </c>
      <c r="P117" s="222">
        <v>21250</v>
      </c>
    </row>
    <row r="118" spans="2:16" x14ac:dyDescent="0.25">
      <c r="B118" s="366"/>
      <c r="C118" s="239" t="s">
        <v>31</v>
      </c>
      <c r="D118" s="230" t="s">
        <v>54</v>
      </c>
      <c r="E118" s="220">
        <v>9896</v>
      </c>
      <c r="F118" s="221">
        <v>9937</v>
      </c>
      <c r="G118" s="221">
        <v>14704</v>
      </c>
      <c r="H118" s="221">
        <v>13195</v>
      </c>
      <c r="I118" s="221">
        <v>13115</v>
      </c>
      <c r="J118" s="221">
        <v>13865</v>
      </c>
      <c r="K118" s="221">
        <v>15560</v>
      </c>
      <c r="L118" s="221">
        <v>16000</v>
      </c>
      <c r="M118" s="221">
        <v>14805</v>
      </c>
      <c r="N118" s="221">
        <v>15082</v>
      </c>
      <c r="O118" s="221">
        <v>17182</v>
      </c>
      <c r="P118" s="222">
        <v>22393</v>
      </c>
    </row>
    <row r="119" spans="2:16" x14ac:dyDescent="0.25">
      <c r="B119" s="366"/>
      <c r="C119" s="239" t="s">
        <v>32</v>
      </c>
      <c r="D119" s="230" t="s">
        <v>54</v>
      </c>
      <c r="E119" s="220">
        <v>376107</v>
      </c>
      <c r="F119" s="221">
        <v>348620</v>
      </c>
      <c r="G119" s="221">
        <v>389945</v>
      </c>
      <c r="H119" s="221">
        <v>410454</v>
      </c>
      <c r="I119" s="221">
        <v>414433</v>
      </c>
      <c r="J119" s="221">
        <v>372821</v>
      </c>
      <c r="K119" s="221">
        <v>420728</v>
      </c>
      <c r="L119" s="221">
        <v>417904</v>
      </c>
      <c r="M119" s="221">
        <v>393196</v>
      </c>
      <c r="N119" s="221">
        <v>409849</v>
      </c>
      <c r="O119" s="221">
        <v>396960</v>
      </c>
      <c r="P119" s="222">
        <v>592032</v>
      </c>
    </row>
    <row r="120" spans="2:16" x14ac:dyDescent="0.25">
      <c r="B120" s="366"/>
      <c r="C120" s="239" t="s">
        <v>33</v>
      </c>
      <c r="D120" s="230" t="s">
        <v>54</v>
      </c>
      <c r="E120" s="220">
        <v>667601</v>
      </c>
      <c r="F120" s="221">
        <v>632177</v>
      </c>
      <c r="G120" s="221">
        <v>657311</v>
      </c>
      <c r="H120" s="221">
        <v>705586</v>
      </c>
      <c r="I120" s="221">
        <v>728328</v>
      </c>
      <c r="J120" s="221">
        <v>666011</v>
      </c>
      <c r="K120" s="221">
        <v>703597</v>
      </c>
      <c r="L120" s="221">
        <v>724935</v>
      </c>
      <c r="M120" s="221">
        <v>678860</v>
      </c>
      <c r="N120" s="221">
        <v>711952</v>
      </c>
      <c r="O120" s="221">
        <v>691135</v>
      </c>
      <c r="P120" s="222">
        <v>1019334</v>
      </c>
    </row>
    <row r="121" spans="2:16" x14ac:dyDescent="0.25">
      <c r="B121" s="366"/>
      <c r="C121" s="239" t="s">
        <v>34</v>
      </c>
      <c r="D121" s="230" t="s">
        <v>54</v>
      </c>
      <c r="E121" s="220">
        <v>423987</v>
      </c>
      <c r="F121" s="221">
        <v>391844</v>
      </c>
      <c r="G121" s="221">
        <v>431438</v>
      </c>
      <c r="H121" s="221">
        <v>498680</v>
      </c>
      <c r="I121" s="221">
        <v>485472</v>
      </c>
      <c r="J121" s="221">
        <v>454045</v>
      </c>
      <c r="K121" s="221">
        <v>484975</v>
      </c>
      <c r="L121" s="221">
        <v>498266</v>
      </c>
      <c r="M121" s="221">
        <v>471430</v>
      </c>
      <c r="N121" s="221">
        <v>480509</v>
      </c>
      <c r="O121" s="221">
        <v>477394</v>
      </c>
      <c r="P121" s="222">
        <v>711829</v>
      </c>
    </row>
    <row r="122" spans="2:16" x14ac:dyDescent="0.25">
      <c r="B122" s="366"/>
      <c r="C122" s="239" t="s">
        <v>35</v>
      </c>
      <c r="D122" s="230" t="s">
        <v>54</v>
      </c>
      <c r="E122" s="220">
        <v>4496</v>
      </c>
      <c r="F122" s="221">
        <v>4104</v>
      </c>
      <c r="G122" s="221">
        <v>4993</v>
      </c>
      <c r="H122" s="221">
        <v>6412</v>
      </c>
      <c r="I122" s="221">
        <v>6124</v>
      </c>
      <c r="J122" s="221">
        <v>5894</v>
      </c>
      <c r="K122" s="221">
        <v>6252</v>
      </c>
      <c r="L122" s="221">
        <v>6672</v>
      </c>
      <c r="M122" s="221">
        <v>6612</v>
      </c>
      <c r="N122" s="221">
        <v>3393</v>
      </c>
      <c r="O122" s="221">
        <v>6388</v>
      </c>
      <c r="P122" s="222">
        <v>5507</v>
      </c>
    </row>
    <row r="123" spans="2:16" x14ac:dyDescent="0.25">
      <c r="B123" s="366"/>
      <c r="C123" s="239" t="s">
        <v>36</v>
      </c>
      <c r="D123" s="230" t="s">
        <v>54</v>
      </c>
      <c r="E123" s="220">
        <v>0</v>
      </c>
      <c r="F123" s="221">
        <v>0</v>
      </c>
      <c r="G123" s="221">
        <v>0</v>
      </c>
      <c r="H123" s="221">
        <v>0</v>
      </c>
      <c r="I123" s="221">
        <v>0</v>
      </c>
      <c r="J123" s="221">
        <v>0</v>
      </c>
      <c r="K123" s="221">
        <v>105</v>
      </c>
      <c r="L123" s="221">
        <v>261</v>
      </c>
      <c r="M123" s="221">
        <v>864</v>
      </c>
      <c r="N123" s="221">
        <v>1249</v>
      </c>
      <c r="O123" s="221">
        <v>1604</v>
      </c>
      <c r="P123" s="222">
        <v>1946</v>
      </c>
    </row>
    <row r="124" spans="2:16" x14ac:dyDescent="0.25">
      <c r="B124" s="366"/>
      <c r="C124" s="239" t="s">
        <v>37</v>
      </c>
      <c r="D124" s="230" t="s">
        <v>54</v>
      </c>
      <c r="E124" s="220">
        <v>0</v>
      </c>
      <c r="F124" s="221">
        <v>0</v>
      </c>
      <c r="G124" s="221">
        <v>0</v>
      </c>
      <c r="H124" s="221">
        <v>0</v>
      </c>
      <c r="I124" s="221">
        <v>0</v>
      </c>
      <c r="J124" s="221">
        <v>1</v>
      </c>
      <c r="K124" s="221">
        <v>1</v>
      </c>
      <c r="L124" s="221">
        <v>1</v>
      </c>
      <c r="M124" s="221">
        <v>1</v>
      </c>
      <c r="N124" s="221">
        <v>1</v>
      </c>
      <c r="O124" s="221">
        <v>0</v>
      </c>
      <c r="P124" s="222">
        <v>0</v>
      </c>
    </row>
    <row r="125" spans="2:16" x14ac:dyDescent="0.25">
      <c r="B125" s="366"/>
      <c r="C125" s="239" t="s">
        <v>38</v>
      </c>
      <c r="D125" s="230" t="s">
        <v>54</v>
      </c>
      <c r="E125" s="220">
        <v>55871</v>
      </c>
      <c r="F125" s="221">
        <v>8421</v>
      </c>
      <c r="G125" s="221">
        <v>10181</v>
      </c>
      <c r="H125" s="221">
        <v>10996</v>
      </c>
      <c r="I125" s="221">
        <v>11110</v>
      </c>
      <c r="J125" s="221">
        <v>10409</v>
      </c>
      <c r="K125" s="221">
        <v>10779</v>
      </c>
      <c r="L125" s="221">
        <v>12567</v>
      </c>
      <c r="M125" s="221">
        <v>11614</v>
      </c>
      <c r="N125" s="221">
        <v>11729</v>
      </c>
      <c r="O125" s="221">
        <v>12610</v>
      </c>
      <c r="P125" s="222">
        <v>15170</v>
      </c>
    </row>
    <row r="126" spans="2:16" x14ac:dyDescent="0.25">
      <c r="B126" s="366"/>
      <c r="C126" s="239" t="s">
        <v>62</v>
      </c>
      <c r="D126" s="230" t="s">
        <v>54</v>
      </c>
      <c r="E126" s="226"/>
      <c r="F126" s="227"/>
      <c r="G126" s="227"/>
      <c r="H126" s="227"/>
      <c r="I126" s="227"/>
      <c r="J126" s="227"/>
      <c r="K126" s="227"/>
      <c r="L126" s="227"/>
      <c r="M126" s="227"/>
      <c r="N126" s="227"/>
      <c r="O126" s="227"/>
      <c r="P126" s="228"/>
    </row>
    <row r="127" spans="2:16" x14ac:dyDescent="0.25">
      <c r="B127" s="366"/>
      <c r="C127" s="239" t="s">
        <v>63</v>
      </c>
      <c r="D127" s="230" t="s">
        <v>54</v>
      </c>
      <c r="E127" s="220">
        <v>0</v>
      </c>
      <c r="F127" s="221">
        <v>0</v>
      </c>
      <c r="G127" s="221">
        <v>0</v>
      </c>
      <c r="H127" s="221">
        <v>0</v>
      </c>
      <c r="I127" s="221">
        <v>0</v>
      </c>
      <c r="J127" s="221">
        <v>0</v>
      </c>
      <c r="K127" s="221">
        <v>0</v>
      </c>
      <c r="L127" s="221">
        <v>0</v>
      </c>
      <c r="M127" s="221">
        <v>0</v>
      </c>
      <c r="N127" s="221">
        <v>0</v>
      </c>
      <c r="O127" s="221">
        <v>0</v>
      </c>
      <c r="P127" s="222">
        <v>0</v>
      </c>
    </row>
    <row r="128" spans="2:16" ht="15.75" thickBot="1" x14ac:dyDescent="0.3">
      <c r="B128" s="367"/>
      <c r="C128" s="240" t="s">
        <v>64</v>
      </c>
      <c r="D128" s="231" t="s">
        <v>54</v>
      </c>
      <c r="E128" s="223">
        <v>0</v>
      </c>
      <c r="F128" s="224">
        <v>0</v>
      </c>
      <c r="G128" s="224">
        <v>0</v>
      </c>
      <c r="H128" s="224">
        <v>0</v>
      </c>
      <c r="I128" s="224">
        <v>0</v>
      </c>
      <c r="J128" s="224">
        <v>0</v>
      </c>
      <c r="K128" s="224">
        <v>0</v>
      </c>
      <c r="L128" s="224">
        <v>0</v>
      </c>
      <c r="M128" s="224">
        <v>0</v>
      </c>
      <c r="N128" s="224">
        <v>0</v>
      </c>
      <c r="O128" s="224">
        <v>0</v>
      </c>
      <c r="P128" s="225">
        <v>0</v>
      </c>
    </row>
    <row r="129" spans="2:16" ht="15.75" thickTop="1" x14ac:dyDescent="0.25">
      <c r="E129" s="33">
        <f t="shared" ref="E129:P129" si="9">SUM(E110:E128)</f>
        <v>2350672</v>
      </c>
      <c r="F129" s="33">
        <f t="shared" si="9"/>
        <v>2159130</v>
      </c>
      <c r="G129" s="33">
        <f t="shared" si="9"/>
        <v>2346237</v>
      </c>
      <c r="H129" s="33">
        <f t="shared" si="9"/>
        <v>2422245</v>
      </c>
      <c r="I129" s="33">
        <f t="shared" si="9"/>
        <v>2567169</v>
      </c>
      <c r="J129" s="33">
        <f t="shared" si="9"/>
        <v>2354666</v>
      </c>
      <c r="K129" s="33">
        <f t="shared" si="9"/>
        <v>2454336</v>
      </c>
      <c r="L129" s="33">
        <f t="shared" si="9"/>
        <v>2617477</v>
      </c>
      <c r="M129" s="33">
        <f t="shared" si="9"/>
        <v>2434330</v>
      </c>
      <c r="N129" s="33">
        <f t="shared" si="9"/>
        <v>2510465</v>
      </c>
      <c r="O129" s="33">
        <f t="shared" si="9"/>
        <v>2499182</v>
      </c>
      <c r="P129" s="33">
        <f t="shared" si="9"/>
        <v>3618095</v>
      </c>
    </row>
    <row r="131" spans="2:16" x14ac:dyDescent="0.25">
      <c r="E131" t="b">
        <f>+INT(E129)=INT('Tarjeta debito año 2016'!C224)</f>
        <v>1</v>
      </c>
      <c r="F131" t="b">
        <f>+INT(F129)=INT('Tarjeta debito año 2016'!D224)</f>
        <v>1</v>
      </c>
      <c r="G131" t="b">
        <f>+INT(G129)=INT('Tarjeta debito año 2016'!E224)</f>
        <v>1</v>
      </c>
      <c r="H131" t="b">
        <f>+INT(H129)=INT('Tarjeta debito año 2016'!F224)</f>
        <v>1</v>
      </c>
      <c r="I131" t="b">
        <f>+INT(I129)=INT('Tarjeta debito año 2016'!G224)</f>
        <v>1</v>
      </c>
      <c r="J131" t="b">
        <f>+INT(J129)=INT('Tarjeta debito año 2016'!H224)</f>
        <v>1</v>
      </c>
      <c r="K131" t="b">
        <f>+INT(K129)=INT('Tarjeta debito año 2016'!I224)</f>
        <v>1</v>
      </c>
      <c r="L131" t="b">
        <f>+INT(L129)=INT('Tarjeta debito año 2016'!J224)</f>
        <v>1</v>
      </c>
      <c r="M131" t="b">
        <f>+INT(M129)=INT('Tarjeta debito año 2016'!K224)</f>
        <v>1</v>
      </c>
      <c r="N131" t="b">
        <f>+INT(N129)=INT('Tarjeta debito año 2016'!L224)</f>
        <v>1</v>
      </c>
      <c r="O131" t="b">
        <f>+INT(O129)=INT('Tarjeta debito año 2016'!M224)</f>
        <v>1</v>
      </c>
      <c r="P131" t="b">
        <f>+INT(P129)=INT('Tarjeta debito año 2016'!N224)</f>
        <v>1</v>
      </c>
    </row>
    <row r="133" spans="2:16" ht="24" thickBot="1" x14ac:dyDescent="0.4">
      <c r="B133" s="16" t="s">
        <v>82</v>
      </c>
    </row>
    <row r="134" spans="2:16" ht="15.75" thickTop="1" x14ac:dyDescent="0.25">
      <c r="B134" s="368" t="s">
        <v>5</v>
      </c>
      <c r="C134" s="369"/>
      <c r="D134" s="370"/>
      <c r="E134" s="362" t="s">
        <v>50</v>
      </c>
      <c r="F134" s="363"/>
      <c r="G134" s="363"/>
      <c r="H134" s="363"/>
      <c r="I134" s="363"/>
      <c r="J134" s="363"/>
      <c r="K134" s="363"/>
      <c r="L134" s="363"/>
      <c r="M134" s="363"/>
      <c r="N134" s="363"/>
      <c r="O134" s="363"/>
      <c r="P134" s="364"/>
    </row>
    <row r="135" spans="2:16" x14ac:dyDescent="0.25">
      <c r="B135" s="371"/>
      <c r="C135" s="372"/>
      <c r="D135" s="373"/>
      <c r="E135" s="256" t="s">
        <v>6</v>
      </c>
      <c r="F135" s="257" t="s">
        <v>7</v>
      </c>
      <c r="G135" s="257" t="s">
        <v>8</v>
      </c>
      <c r="H135" s="257" t="s">
        <v>9</v>
      </c>
      <c r="I135" s="257" t="s">
        <v>10</v>
      </c>
      <c r="J135" s="257" t="s">
        <v>11</v>
      </c>
      <c r="K135" s="257" t="s">
        <v>12</v>
      </c>
      <c r="L135" s="257" t="s">
        <v>13</v>
      </c>
      <c r="M135" s="257" t="s">
        <v>14</v>
      </c>
      <c r="N135" s="257" t="s">
        <v>15</v>
      </c>
      <c r="O135" s="257" t="s">
        <v>16</v>
      </c>
      <c r="P135" s="258" t="s">
        <v>17</v>
      </c>
    </row>
    <row r="136" spans="2:16" ht="15.75" thickBot="1" x14ac:dyDescent="0.3">
      <c r="B136" s="374"/>
      <c r="C136" s="375"/>
      <c r="D136" s="376"/>
      <c r="E136" s="259" t="s">
        <v>18</v>
      </c>
      <c r="F136" s="260" t="s">
        <v>18</v>
      </c>
      <c r="G136" s="260" t="s">
        <v>18</v>
      </c>
      <c r="H136" s="260" t="s">
        <v>18</v>
      </c>
      <c r="I136" s="260" t="s">
        <v>18</v>
      </c>
      <c r="J136" s="260" t="s">
        <v>18</v>
      </c>
      <c r="K136" s="260" t="s">
        <v>18</v>
      </c>
      <c r="L136" s="260" t="s">
        <v>18</v>
      </c>
      <c r="M136" s="260" t="s">
        <v>18</v>
      </c>
      <c r="N136" s="260" t="s">
        <v>18</v>
      </c>
      <c r="O136" s="260" t="s">
        <v>18</v>
      </c>
      <c r="P136" s="261" t="s">
        <v>18</v>
      </c>
    </row>
    <row r="137" spans="2:16" ht="15.75" customHeight="1" thickTop="1" x14ac:dyDescent="0.25">
      <c r="B137" s="365" t="s">
        <v>61</v>
      </c>
      <c r="C137" s="262" t="s">
        <v>23</v>
      </c>
      <c r="D137" s="253" t="s">
        <v>56</v>
      </c>
      <c r="E137" s="247">
        <v>0</v>
      </c>
      <c r="F137" s="248">
        <v>0</v>
      </c>
      <c r="G137" s="248">
        <v>0</v>
      </c>
      <c r="H137" s="248">
        <v>0</v>
      </c>
      <c r="I137" s="248">
        <v>0</v>
      </c>
      <c r="J137" s="248">
        <v>0</v>
      </c>
      <c r="K137" s="248">
        <v>0</v>
      </c>
      <c r="L137" s="248">
        <v>0</v>
      </c>
      <c r="M137" s="248">
        <v>0</v>
      </c>
      <c r="N137" s="248">
        <v>0</v>
      </c>
      <c r="O137" s="248">
        <v>0</v>
      </c>
      <c r="P137" s="249">
        <v>0</v>
      </c>
    </row>
    <row r="138" spans="2:16" x14ac:dyDescent="0.25">
      <c r="B138" s="366"/>
      <c r="C138" s="263" t="s">
        <v>24</v>
      </c>
      <c r="D138" s="254" t="s">
        <v>56</v>
      </c>
      <c r="E138" s="241">
        <v>0</v>
      </c>
      <c r="F138" s="242">
        <v>0</v>
      </c>
      <c r="G138" s="242">
        <v>8642</v>
      </c>
      <c r="H138" s="242">
        <v>10203</v>
      </c>
      <c r="I138" s="242">
        <v>10433</v>
      </c>
      <c r="J138" s="242">
        <v>10148</v>
      </c>
      <c r="K138" s="242">
        <v>10867</v>
      </c>
      <c r="L138" s="242">
        <v>10411</v>
      </c>
      <c r="M138" s="242">
        <v>10040</v>
      </c>
      <c r="N138" s="242">
        <v>10709</v>
      </c>
      <c r="O138" s="242">
        <v>10490</v>
      </c>
      <c r="P138" s="243">
        <v>17689</v>
      </c>
    </row>
    <row r="139" spans="2:16" x14ac:dyDescent="0.25">
      <c r="B139" s="366"/>
      <c r="C139" s="263" t="s">
        <v>25</v>
      </c>
      <c r="D139" s="254" t="s">
        <v>56</v>
      </c>
      <c r="E139" s="241">
        <v>270907</v>
      </c>
      <c r="F139" s="242">
        <v>281824</v>
      </c>
      <c r="G139" s="242">
        <v>309318</v>
      </c>
      <c r="H139" s="242">
        <v>232214</v>
      </c>
      <c r="I139" s="242">
        <v>349753</v>
      </c>
      <c r="J139" s="242">
        <v>312070</v>
      </c>
      <c r="K139" s="242">
        <v>294790</v>
      </c>
      <c r="L139" s="242">
        <v>352153</v>
      </c>
      <c r="M139" s="242">
        <v>313465</v>
      </c>
      <c r="N139" s="242">
        <v>322399</v>
      </c>
      <c r="O139" s="242">
        <v>336808</v>
      </c>
      <c r="P139" s="243">
        <v>450291</v>
      </c>
    </row>
    <row r="140" spans="2:16" x14ac:dyDescent="0.25">
      <c r="B140" s="366"/>
      <c r="C140" s="263" t="s">
        <v>26</v>
      </c>
      <c r="D140" s="254" t="s">
        <v>56</v>
      </c>
      <c r="E140" s="241">
        <v>318510</v>
      </c>
      <c r="F140" s="242">
        <v>269227</v>
      </c>
      <c r="G140" s="242">
        <v>300925</v>
      </c>
      <c r="H140" s="242">
        <v>301765</v>
      </c>
      <c r="I140" s="242">
        <v>309356</v>
      </c>
      <c r="J140" s="242">
        <v>281428</v>
      </c>
      <c r="K140" s="242">
        <v>267253</v>
      </c>
      <c r="L140" s="242">
        <v>312853</v>
      </c>
      <c r="M140" s="242">
        <v>278159</v>
      </c>
      <c r="N140" s="242">
        <v>285134</v>
      </c>
      <c r="O140" s="242">
        <v>288000</v>
      </c>
      <c r="P140" s="243">
        <v>395724</v>
      </c>
    </row>
    <row r="141" spans="2:16" x14ac:dyDescent="0.25">
      <c r="B141" s="366"/>
      <c r="C141" s="263" t="s">
        <v>27</v>
      </c>
      <c r="D141" s="254" t="s">
        <v>56</v>
      </c>
      <c r="E141" s="241">
        <v>0</v>
      </c>
      <c r="F141" s="242">
        <v>0</v>
      </c>
      <c r="G141" s="242">
        <v>0</v>
      </c>
      <c r="H141" s="242">
        <v>0</v>
      </c>
      <c r="I141" s="242">
        <v>0</v>
      </c>
      <c r="J141" s="242">
        <v>0</v>
      </c>
      <c r="K141" s="242">
        <v>0</v>
      </c>
      <c r="L141" s="242">
        <v>0</v>
      </c>
      <c r="M141" s="242">
        <v>0</v>
      </c>
      <c r="N141" s="242">
        <v>0</v>
      </c>
      <c r="O141" s="242">
        <v>0</v>
      </c>
      <c r="P141" s="243">
        <v>0</v>
      </c>
    </row>
    <row r="142" spans="2:16" x14ac:dyDescent="0.25">
      <c r="B142" s="366"/>
      <c r="C142" s="263" t="s">
        <v>28</v>
      </c>
      <c r="D142" s="254" t="s">
        <v>56</v>
      </c>
      <c r="E142" s="241">
        <v>72552</v>
      </c>
      <c r="F142" s="242">
        <v>70431</v>
      </c>
      <c r="G142" s="242">
        <v>70213</v>
      </c>
      <c r="H142" s="242">
        <v>66792</v>
      </c>
      <c r="I142" s="242">
        <v>70496</v>
      </c>
      <c r="J142" s="242">
        <v>70496</v>
      </c>
      <c r="K142" s="242">
        <v>65524</v>
      </c>
      <c r="L142" s="242">
        <v>86075</v>
      </c>
      <c r="M142" s="242">
        <v>83423</v>
      </c>
      <c r="N142" s="242">
        <v>82401</v>
      </c>
      <c r="O142" s="242">
        <v>88171</v>
      </c>
      <c r="P142" s="243">
        <v>126779</v>
      </c>
    </row>
    <row r="143" spans="2:16" x14ac:dyDescent="0.25">
      <c r="B143" s="366"/>
      <c r="C143" s="263" t="s">
        <v>29</v>
      </c>
      <c r="D143" s="254" t="s">
        <v>56</v>
      </c>
      <c r="E143" s="241">
        <v>138488</v>
      </c>
      <c r="F143" s="242">
        <v>131010</v>
      </c>
      <c r="G143" s="242">
        <v>140178</v>
      </c>
      <c r="H143" s="242">
        <v>156364</v>
      </c>
      <c r="I143" s="242">
        <v>158836</v>
      </c>
      <c r="J143" s="242">
        <v>147476</v>
      </c>
      <c r="K143" s="242">
        <v>161628</v>
      </c>
      <c r="L143" s="242">
        <v>165638</v>
      </c>
      <c r="M143" s="242">
        <v>158970</v>
      </c>
      <c r="N143" s="242">
        <v>162060</v>
      </c>
      <c r="O143" s="242">
        <v>158738</v>
      </c>
      <c r="P143" s="243">
        <v>238013</v>
      </c>
    </row>
    <row r="144" spans="2:16" x14ac:dyDescent="0.25">
      <c r="B144" s="366"/>
      <c r="C144" s="263" t="s">
        <v>30</v>
      </c>
      <c r="D144" s="254" t="s">
        <v>56</v>
      </c>
      <c r="E144" s="241">
        <v>5919</v>
      </c>
      <c r="F144" s="242">
        <v>6238</v>
      </c>
      <c r="G144" s="242">
        <v>6996</v>
      </c>
      <c r="H144" s="242">
        <v>8413</v>
      </c>
      <c r="I144" s="242">
        <v>8500</v>
      </c>
      <c r="J144" s="242">
        <v>8882</v>
      </c>
      <c r="K144" s="242">
        <v>11334</v>
      </c>
      <c r="L144" s="242">
        <v>12592</v>
      </c>
      <c r="M144" s="242">
        <v>12248</v>
      </c>
      <c r="N144" s="242">
        <v>13468</v>
      </c>
      <c r="O144" s="242">
        <v>13360</v>
      </c>
      <c r="P144" s="243">
        <v>21250</v>
      </c>
    </row>
    <row r="145" spans="2:16" x14ac:dyDescent="0.25">
      <c r="B145" s="366"/>
      <c r="C145" s="263" t="s">
        <v>31</v>
      </c>
      <c r="D145" s="254" t="s">
        <v>56</v>
      </c>
      <c r="E145" s="241">
        <v>9896</v>
      </c>
      <c r="F145" s="242">
        <v>9937</v>
      </c>
      <c r="G145" s="242">
        <v>14704</v>
      </c>
      <c r="H145" s="242">
        <v>13195</v>
      </c>
      <c r="I145" s="242">
        <v>13115</v>
      </c>
      <c r="J145" s="242">
        <v>13865</v>
      </c>
      <c r="K145" s="242">
        <v>15560</v>
      </c>
      <c r="L145" s="242">
        <v>16000</v>
      </c>
      <c r="M145" s="242">
        <v>14805</v>
      </c>
      <c r="N145" s="242">
        <v>15082</v>
      </c>
      <c r="O145" s="242">
        <v>17182</v>
      </c>
      <c r="P145" s="243">
        <v>22393</v>
      </c>
    </row>
    <row r="146" spans="2:16" x14ac:dyDescent="0.25">
      <c r="B146" s="366"/>
      <c r="C146" s="263" t="s">
        <v>32</v>
      </c>
      <c r="D146" s="254" t="s">
        <v>56</v>
      </c>
      <c r="E146" s="241">
        <v>376028</v>
      </c>
      <c r="F146" s="242">
        <v>348607</v>
      </c>
      <c r="G146" s="242">
        <v>389928</v>
      </c>
      <c r="H146" s="242">
        <v>410443</v>
      </c>
      <c r="I146" s="242">
        <v>414430</v>
      </c>
      <c r="J146" s="242">
        <v>372820</v>
      </c>
      <c r="K146" s="242">
        <v>420728</v>
      </c>
      <c r="L146" s="242">
        <v>417904</v>
      </c>
      <c r="M146" s="242">
        <v>393196</v>
      </c>
      <c r="N146" s="242">
        <v>409849</v>
      </c>
      <c r="O146" s="242">
        <v>396960</v>
      </c>
      <c r="P146" s="243">
        <v>592032</v>
      </c>
    </row>
    <row r="147" spans="2:16" x14ac:dyDescent="0.25">
      <c r="B147" s="366"/>
      <c r="C147" s="263" t="s">
        <v>33</v>
      </c>
      <c r="D147" s="254" t="s">
        <v>56</v>
      </c>
      <c r="E147" s="241">
        <v>667592</v>
      </c>
      <c r="F147" s="242">
        <v>632170</v>
      </c>
      <c r="G147" s="242">
        <v>657302</v>
      </c>
      <c r="H147" s="242">
        <v>705582</v>
      </c>
      <c r="I147" s="242">
        <v>728328</v>
      </c>
      <c r="J147" s="242">
        <v>666007</v>
      </c>
      <c r="K147" s="242">
        <v>703594</v>
      </c>
      <c r="L147" s="242">
        <v>724932</v>
      </c>
      <c r="M147" s="242">
        <v>678853</v>
      </c>
      <c r="N147" s="242">
        <v>711950</v>
      </c>
      <c r="O147" s="242">
        <v>691129</v>
      </c>
      <c r="P147" s="243">
        <v>1019334</v>
      </c>
    </row>
    <row r="148" spans="2:16" x14ac:dyDescent="0.25">
      <c r="B148" s="366"/>
      <c r="C148" s="263" t="s">
        <v>34</v>
      </c>
      <c r="D148" s="254" t="s">
        <v>56</v>
      </c>
      <c r="E148" s="241">
        <v>423987</v>
      </c>
      <c r="F148" s="242">
        <v>391844</v>
      </c>
      <c r="G148" s="242">
        <v>431438</v>
      </c>
      <c r="H148" s="242">
        <v>498680</v>
      </c>
      <c r="I148" s="242">
        <v>485472</v>
      </c>
      <c r="J148" s="242">
        <v>454045</v>
      </c>
      <c r="K148" s="242">
        <v>484975</v>
      </c>
      <c r="L148" s="242">
        <v>498266</v>
      </c>
      <c r="M148" s="242">
        <v>471430</v>
      </c>
      <c r="N148" s="242">
        <v>480509</v>
      </c>
      <c r="O148" s="242">
        <v>477394</v>
      </c>
      <c r="P148" s="243">
        <v>711829</v>
      </c>
    </row>
    <row r="149" spans="2:16" x14ac:dyDescent="0.25">
      <c r="B149" s="366"/>
      <c r="C149" s="263" t="s">
        <v>35</v>
      </c>
      <c r="D149" s="254" t="s">
        <v>56</v>
      </c>
      <c r="E149" s="241">
        <v>0</v>
      </c>
      <c r="F149" s="242">
        <v>0</v>
      </c>
      <c r="G149" s="242">
        <v>0</v>
      </c>
      <c r="H149" s="242">
        <v>0</v>
      </c>
      <c r="I149" s="242">
        <v>0</v>
      </c>
      <c r="J149" s="242">
        <v>0</v>
      </c>
      <c r="K149" s="242">
        <v>0</v>
      </c>
      <c r="L149" s="242">
        <v>0</v>
      </c>
      <c r="M149" s="242">
        <v>0</v>
      </c>
      <c r="N149" s="242">
        <v>3333</v>
      </c>
      <c r="O149" s="242">
        <v>0</v>
      </c>
      <c r="P149" s="243">
        <v>5457</v>
      </c>
    </row>
    <row r="150" spans="2:16" x14ac:dyDescent="0.25">
      <c r="B150" s="366"/>
      <c r="C150" s="263" t="s">
        <v>36</v>
      </c>
      <c r="D150" s="254" t="s">
        <v>56</v>
      </c>
      <c r="E150" s="241">
        <v>0</v>
      </c>
      <c r="F150" s="242">
        <v>0</v>
      </c>
      <c r="G150" s="242">
        <v>0</v>
      </c>
      <c r="H150" s="242">
        <v>0</v>
      </c>
      <c r="I150" s="242">
        <v>0</v>
      </c>
      <c r="J150" s="242">
        <v>0</v>
      </c>
      <c r="K150" s="242">
        <v>105</v>
      </c>
      <c r="L150" s="242">
        <v>261</v>
      </c>
      <c r="M150" s="242">
        <v>864</v>
      </c>
      <c r="N150" s="242">
        <v>1249</v>
      </c>
      <c r="O150" s="242">
        <v>1604</v>
      </c>
      <c r="P150" s="243">
        <v>1946</v>
      </c>
    </row>
    <row r="151" spans="2:16" x14ac:dyDescent="0.25">
      <c r="B151" s="366"/>
      <c r="C151" s="263" t="s">
        <v>37</v>
      </c>
      <c r="D151" s="254" t="s">
        <v>56</v>
      </c>
      <c r="E151" s="241">
        <v>0</v>
      </c>
      <c r="F151" s="242">
        <v>0</v>
      </c>
      <c r="G151" s="242">
        <v>0</v>
      </c>
      <c r="H151" s="242">
        <v>0</v>
      </c>
      <c r="I151" s="242">
        <v>0</v>
      </c>
      <c r="J151" s="242">
        <v>0</v>
      </c>
      <c r="K151" s="242">
        <v>0</v>
      </c>
      <c r="L151" s="242">
        <v>0</v>
      </c>
      <c r="M151" s="242">
        <v>0</v>
      </c>
      <c r="N151" s="242">
        <v>0</v>
      </c>
      <c r="O151" s="242">
        <v>0</v>
      </c>
      <c r="P151" s="243">
        <v>0</v>
      </c>
    </row>
    <row r="152" spans="2:16" x14ac:dyDescent="0.25">
      <c r="B152" s="366"/>
      <c r="C152" s="263" t="s">
        <v>38</v>
      </c>
      <c r="D152" s="254" t="s">
        <v>56</v>
      </c>
      <c r="E152" s="241">
        <v>55862.3</v>
      </c>
      <c r="F152" s="242">
        <v>7685</v>
      </c>
      <c r="G152" s="242">
        <v>9625</v>
      </c>
      <c r="H152" s="242">
        <v>10423</v>
      </c>
      <c r="I152" s="242">
        <v>10666</v>
      </c>
      <c r="J152" s="242">
        <v>10395</v>
      </c>
      <c r="K152" s="242">
        <v>10751</v>
      </c>
      <c r="L152" s="242">
        <v>12487</v>
      </c>
      <c r="M152" s="242">
        <v>11574</v>
      </c>
      <c r="N152" s="242">
        <v>11687</v>
      </c>
      <c r="O152" s="242">
        <v>12555</v>
      </c>
      <c r="P152" s="243">
        <v>15139</v>
      </c>
    </row>
    <row r="153" spans="2:16" x14ac:dyDescent="0.25">
      <c r="B153" s="366"/>
      <c r="C153" s="263" t="s">
        <v>62</v>
      </c>
      <c r="D153" s="254" t="s">
        <v>56</v>
      </c>
      <c r="E153" s="244"/>
      <c r="F153" s="245"/>
      <c r="G153" s="245"/>
      <c r="H153" s="245"/>
      <c r="I153" s="245"/>
      <c r="J153" s="245"/>
      <c r="K153" s="245"/>
      <c r="L153" s="245"/>
      <c r="M153" s="245"/>
      <c r="N153" s="245"/>
      <c r="O153" s="245"/>
      <c r="P153" s="246"/>
    </row>
    <row r="154" spans="2:16" x14ac:dyDescent="0.25">
      <c r="B154" s="366"/>
      <c r="C154" s="263" t="s">
        <v>63</v>
      </c>
      <c r="D154" s="254" t="s">
        <v>56</v>
      </c>
      <c r="E154" s="241">
        <v>0</v>
      </c>
      <c r="F154" s="242">
        <v>0</v>
      </c>
      <c r="G154" s="242">
        <v>0</v>
      </c>
      <c r="H154" s="242">
        <v>0</v>
      </c>
      <c r="I154" s="242">
        <v>0</v>
      </c>
      <c r="J154" s="242">
        <v>0</v>
      </c>
      <c r="K154" s="242">
        <v>0</v>
      </c>
      <c r="L154" s="242">
        <v>0</v>
      </c>
      <c r="M154" s="242">
        <v>0</v>
      </c>
      <c r="N154" s="242">
        <v>0</v>
      </c>
      <c r="O154" s="242">
        <v>0</v>
      </c>
      <c r="P154" s="243">
        <v>0</v>
      </c>
    </row>
    <row r="155" spans="2:16" ht="15.75" thickBot="1" x14ac:dyDescent="0.3">
      <c r="B155" s="367"/>
      <c r="C155" s="264" t="s">
        <v>64</v>
      </c>
      <c r="D155" s="255" t="s">
        <v>56</v>
      </c>
      <c r="E155" s="250">
        <v>0</v>
      </c>
      <c r="F155" s="251">
        <v>0</v>
      </c>
      <c r="G155" s="251">
        <v>0</v>
      </c>
      <c r="H155" s="251">
        <v>0</v>
      </c>
      <c r="I155" s="251">
        <v>0</v>
      </c>
      <c r="J155" s="251">
        <v>0</v>
      </c>
      <c r="K155" s="251">
        <v>0</v>
      </c>
      <c r="L155" s="251">
        <v>0</v>
      </c>
      <c r="M155" s="251">
        <v>0</v>
      </c>
      <c r="N155" s="251">
        <v>0</v>
      </c>
      <c r="O155" s="251">
        <v>0</v>
      </c>
      <c r="P155" s="252">
        <v>0</v>
      </c>
    </row>
    <row r="156" spans="2:16" ht="15.75" thickTop="1" x14ac:dyDescent="0.25">
      <c r="B156" s="88"/>
      <c r="C156" s="32"/>
      <c r="D156" s="32"/>
      <c r="E156" s="60"/>
      <c r="F156" s="60"/>
      <c r="G156" s="60"/>
      <c r="H156" s="60"/>
      <c r="I156" s="60"/>
      <c r="J156" s="60"/>
      <c r="K156" s="60"/>
      <c r="L156" s="60"/>
      <c r="M156" s="60"/>
      <c r="N156" s="60"/>
      <c r="O156" s="60"/>
      <c r="P156" s="60"/>
    </row>
    <row r="157" spans="2:16" ht="15.75" thickBot="1" x14ac:dyDescent="0.3">
      <c r="B157" s="89"/>
      <c r="C157" s="61"/>
      <c r="D157" s="61"/>
      <c r="E157" s="62"/>
      <c r="F157" s="62"/>
      <c r="G157" s="62"/>
      <c r="H157" s="62"/>
      <c r="I157" s="63"/>
      <c r="J157" s="63"/>
      <c r="K157" s="63"/>
      <c r="L157" s="63"/>
      <c r="M157" s="63"/>
      <c r="N157" s="63"/>
      <c r="O157" s="63"/>
      <c r="P157" s="63"/>
    </row>
    <row r="158" spans="2:16" ht="15.75" thickTop="1" x14ac:dyDescent="0.25">
      <c r="E158" s="47">
        <f>SUM(E137:E157)</f>
        <v>2339741.2999999998</v>
      </c>
      <c r="F158" s="47">
        <f t="shared" ref="F158:P158" si="10">SUM(F137:F157)</f>
        <v>2148973</v>
      </c>
      <c r="G158" s="47">
        <f t="shared" si="10"/>
        <v>2339269</v>
      </c>
      <c r="H158" s="47">
        <f t="shared" si="10"/>
        <v>2414074</v>
      </c>
      <c r="I158" s="47">
        <f t="shared" si="10"/>
        <v>2559385</v>
      </c>
      <c r="J158" s="47">
        <f t="shared" si="10"/>
        <v>2347632</v>
      </c>
      <c r="K158" s="47">
        <f t="shared" si="10"/>
        <v>2447109</v>
      </c>
      <c r="L158" s="47">
        <f t="shared" si="10"/>
        <v>2609572</v>
      </c>
      <c r="M158" s="47">
        <f t="shared" si="10"/>
        <v>2427027</v>
      </c>
      <c r="N158" s="47">
        <f t="shared" si="10"/>
        <v>2509830</v>
      </c>
      <c r="O158" s="47">
        <f t="shared" si="10"/>
        <v>2492391</v>
      </c>
      <c r="P158" s="47">
        <f t="shared" si="10"/>
        <v>3617876</v>
      </c>
    </row>
    <row r="160" spans="2:16" x14ac:dyDescent="0.25">
      <c r="E160" t="b">
        <f>+INT(E158)=INT('Tarjeta debito año 2016'!C277)</f>
        <v>1</v>
      </c>
      <c r="F160" t="b">
        <f>+INT(F158)=INT('Tarjeta debito año 2016'!D277)</f>
        <v>1</v>
      </c>
      <c r="G160" t="b">
        <f>+INT(G158)=INT('Tarjeta debito año 2016'!E277)</f>
        <v>1</v>
      </c>
      <c r="H160" t="b">
        <f>+INT(H158)=INT('Tarjeta debito año 2016'!F277)</f>
        <v>1</v>
      </c>
      <c r="I160" t="b">
        <f>+INT(I158)=INT('Tarjeta debito año 2016'!G277)</f>
        <v>1</v>
      </c>
      <c r="J160" t="b">
        <f>+INT(J158)=INT('Tarjeta debito año 2016'!H277)</f>
        <v>1</v>
      </c>
      <c r="K160" t="b">
        <f>+INT(K158)=INT('Tarjeta debito año 2016'!I277)</f>
        <v>1</v>
      </c>
      <c r="L160" t="b">
        <f>+INT(L158)=INT('Tarjeta debito año 2016'!J277)</f>
        <v>1</v>
      </c>
      <c r="M160" t="b">
        <f>+INT(M158)=INT('Tarjeta debito año 2016'!K277)</f>
        <v>1</v>
      </c>
      <c r="N160" t="b">
        <f>+INT(N158)=INT('Tarjeta debito año 2016'!L277)</f>
        <v>1</v>
      </c>
      <c r="O160" t="b">
        <f>+INT(O158)=INT('Tarjeta debito año 2016'!M277)</f>
        <v>1</v>
      </c>
      <c r="P160" t="b">
        <f>+INT(P158)=INT('Tarjeta debito año 2016'!N277)</f>
        <v>1</v>
      </c>
    </row>
    <row r="162" spans="2:16" ht="24" thickBot="1" x14ac:dyDescent="0.4">
      <c r="B162" s="16" t="s">
        <v>83</v>
      </c>
    </row>
    <row r="163" spans="2:16" ht="15.75" thickTop="1" x14ac:dyDescent="0.25">
      <c r="B163" s="368" t="s">
        <v>5</v>
      </c>
      <c r="C163" s="369"/>
      <c r="D163" s="370"/>
      <c r="E163" s="362" t="s">
        <v>50</v>
      </c>
      <c r="F163" s="363"/>
      <c r="G163" s="363"/>
      <c r="H163" s="363"/>
      <c r="I163" s="363"/>
      <c r="J163" s="363"/>
      <c r="K163" s="363"/>
      <c r="L163" s="363"/>
      <c r="M163" s="363"/>
      <c r="N163" s="363"/>
      <c r="O163" s="363"/>
      <c r="P163" s="364"/>
    </row>
    <row r="164" spans="2:16" x14ac:dyDescent="0.25">
      <c r="B164" s="371"/>
      <c r="C164" s="372"/>
      <c r="D164" s="373"/>
      <c r="E164" s="280" t="s">
        <v>6</v>
      </c>
      <c r="F164" s="281" t="s">
        <v>7</v>
      </c>
      <c r="G164" s="281" t="s">
        <v>8</v>
      </c>
      <c r="H164" s="281" t="s">
        <v>9</v>
      </c>
      <c r="I164" s="281" t="s">
        <v>10</v>
      </c>
      <c r="J164" s="281" t="s">
        <v>11</v>
      </c>
      <c r="K164" s="281" t="s">
        <v>12</v>
      </c>
      <c r="L164" s="281" t="s">
        <v>13</v>
      </c>
      <c r="M164" s="281" t="s">
        <v>14</v>
      </c>
      <c r="N164" s="281" t="s">
        <v>15</v>
      </c>
      <c r="O164" s="281" t="s">
        <v>16</v>
      </c>
      <c r="P164" s="282" t="s">
        <v>17</v>
      </c>
    </row>
    <row r="165" spans="2:16" ht="15.75" thickBot="1" x14ac:dyDescent="0.3">
      <c r="B165" s="374"/>
      <c r="C165" s="375"/>
      <c r="D165" s="376"/>
      <c r="E165" s="283" t="s">
        <v>18</v>
      </c>
      <c r="F165" s="284" t="s">
        <v>18</v>
      </c>
      <c r="G165" s="284" t="s">
        <v>18</v>
      </c>
      <c r="H165" s="284" t="s">
        <v>18</v>
      </c>
      <c r="I165" s="284" t="s">
        <v>18</v>
      </c>
      <c r="J165" s="284" t="s">
        <v>18</v>
      </c>
      <c r="K165" s="284" t="s">
        <v>18</v>
      </c>
      <c r="L165" s="284" t="s">
        <v>18</v>
      </c>
      <c r="M165" s="284" t="s">
        <v>18</v>
      </c>
      <c r="N165" s="284" t="s">
        <v>18</v>
      </c>
      <c r="O165" s="284" t="s">
        <v>18</v>
      </c>
      <c r="P165" s="285" t="s">
        <v>18</v>
      </c>
    </row>
    <row r="166" spans="2:16" ht="15.75" customHeight="1" thickTop="1" x14ac:dyDescent="0.25">
      <c r="B166" s="365" t="s">
        <v>61</v>
      </c>
      <c r="C166" s="286" t="s">
        <v>23</v>
      </c>
      <c r="D166" s="277" t="s">
        <v>55</v>
      </c>
      <c r="E166" s="271">
        <v>0</v>
      </c>
      <c r="F166" s="272">
        <v>0</v>
      </c>
      <c r="G166" s="272">
        <v>0</v>
      </c>
      <c r="H166" s="272">
        <v>0</v>
      </c>
      <c r="I166" s="272">
        <v>0</v>
      </c>
      <c r="J166" s="272">
        <v>0</v>
      </c>
      <c r="K166" s="272">
        <v>0</v>
      </c>
      <c r="L166" s="272">
        <v>0</v>
      </c>
      <c r="M166" s="272">
        <v>0</v>
      </c>
      <c r="N166" s="272">
        <v>0</v>
      </c>
      <c r="O166" s="272">
        <v>0</v>
      </c>
      <c r="P166" s="273">
        <v>0</v>
      </c>
    </row>
    <row r="167" spans="2:16" x14ac:dyDescent="0.25">
      <c r="B167" s="366"/>
      <c r="C167" s="287" t="s">
        <v>24</v>
      </c>
      <c r="D167" s="278" t="s">
        <v>55</v>
      </c>
      <c r="E167" s="265">
        <v>4760</v>
      </c>
      <c r="F167" s="266">
        <v>4926</v>
      </c>
      <c r="G167" s="266">
        <v>954</v>
      </c>
      <c r="H167" s="266">
        <v>978</v>
      </c>
      <c r="I167" s="266">
        <v>880</v>
      </c>
      <c r="J167" s="266">
        <v>754</v>
      </c>
      <c r="K167" s="266">
        <v>670</v>
      </c>
      <c r="L167" s="266">
        <v>699</v>
      </c>
      <c r="M167" s="266">
        <v>643</v>
      </c>
      <c r="N167" s="266">
        <v>530</v>
      </c>
      <c r="O167" s="266">
        <v>342</v>
      </c>
      <c r="P167" s="267">
        <v>138</v>
      </c>
    </row>
    <row r="168" spans="2:16" x14ac:dyDescent="0.25">
      <c r="B168" s="366"/>
      <c r="C168" s="287" t="s">
        <v>25</v>
      </c>
      <c r="D168" s="278" t="s">
        <v>55</v>
      </c>
      <c r="E168" s="265">
        <v>1578</v>
      </c>
      <c r="F168" s="266">
        <v>371</v>
      </c>
      <c r="G168" s="266">
        <v>439</v>
      </c>
      <c r="H168" s="266">
        <v>193</v>
      </c>
      <c r="I168" s="266">
        <v>333</v>
      </c>
      <c r="J168" s="266">
        <v>366</v>
      </c>
      <c r="K168" s="266">
        <v>273</v>
      </c>
      <c r="L168" s="266">
        <v>450</v>
      </c>
      <c r="M168" s="266">
        <v>0</v>
      </c>
      <c r="N168" s="266">
        <v>0</v>
      </c>
      <c r="O168" s="266">
        <v>0</v>
      </c>
      <c r="P168" s="267">
        <v>0</v>
      </c>
    </row>
    <row r="169" spans="2:16" x14ac:dyDescent="0.25">
      <c r="B169" s="366"/>
      <c r="C169" s="287" t="s">
        <v>26</v>
      </c>
      <c r="D169" s="278" t="s">
        <v>55</v>
      </c>
      <c r="E169" s="265">
        <v>0</v>
      </c>
      <c r="F169" s="266">
        <v>0</v>
      </c>
      <c r="G169" s="266">
        <v>0</v>
      </c>
      <c r="H169" s="266">
        <v>0</v>
      </c>
      <c r="I169" s="266">
        <v>0</v>
      </c>
      <c r="J169" s="266">
        <v>0</v>
      </c>
      <c r="K169" s="266">
        <v>0</v>
      </c>
      <c r="L169" s="266">
        <v>0</v>
      </c>
      <c r="M169" s="266">
        <v>0</v>
      </c>
      <c r="N169" s="266">
        <v>0</v>
      </c>
      <c r="O169" s="266">
        <v>0</v>
      </c>
      <c r="P169" s="267">
        <v>0</v>
      </c>
    </row>
    <row r="170" spans="2:16" x14ac:dyDescent="0.25">
      <c r="B170" s="366"/>
      <c r="C170" s="287" t="s">
        <v>27</v>
      </c>
      <c r="D170" s="278" t="s">
        <v>55</v>
      </c>
      <c r="E170" s="265">
        <v>0</v>
      </c>
      <c r="F170" s="266">
        <v>0</v>
      </c>
      <c r="G170" s="266">
        <v>0</v>
      </c>
      <c r="H170" s="266">
        <v>0</v>
      </c>
      <c r="I170" s="266">
        <v>0</v>
      </c>
      <c r="J170" s="266">
        <v>0</v>
      </c>
      <c r="K170" s="266">
        <v>0</v>
      </c>
      <c r="L170" s="266">
        <v>0</v>
      </c>
      <c r="M170" s="266">
        <v>0</v>
      </c>
      <c r="N170" s="266">
        <v>0</v>
      </c>
      <c r="O170" s="266">
        <v>0</v>
      </c>
      <c r="P170" s="267">
        <v>0</v>
      </c>
    </row>
    <row r="171" spans="2:16" x14ac:dyDescent="0.25">
      <c r="B171" s="366"/>
      <c r="C171" s="287" t="s">
        <v>28</v>
      </c>
      <c r="D171" s="278" t="s">
        <v>55</v>
      </c>
      <c r="E171" s="265">
        <v>0</v>
      </c>
      <c r="F171" s="266">
        <v>0</v>
      </c>
      <c r="G171" s="266">
        <v>0</v>
      </c>
      <c r="H171" s="266">
        <v>0</v>
      </c>
      <c r="I171" s="266">
        <v>0</v>
      </c>
      <c r="J171" s="266">
        <v>0</v>
      </c>
      <c r="K171" s="266">
        <v>0</v>
      </c>
      <c r="L171" s="266">
        <v>0</v>
      </c>
      <c r="M171" s="266">
        <v>0</v>
      </c>
      <c r="N171" s="266">
        <v>0</v>
      </c>
      <c r="O171" s="266">
        <v>0</v>
      </c>
      <c r="P171" s="267">
        <v>0</v>
      </c>
    </row>
    <row r="172" spans="2:16" x14ac:dyDescent="0.25">
      <c r="B172" s="366"/>
      <c r="C172" s="287" t="s">
        <v>29</v>
      </c>
      <c r="D172" s="278" t="s">
        <v>55</v>
      </c>
      <c r="E172" s="265">
        <v>0</v>
      </c>
      <c r="F172" s="266">
        <v>0</v>
      </c>
      <c r="G172" s="266">
        <v>0</v>
      </c>
      <c r="H172" s="266">
        <v>0</v>
      </c>
      <c r="I172" s="266">
        <v>0</v>
      </c>
      <c r="J172" s="266">
        <v>0</v>
      </c>
      <c r="K172" s="266">
        <v>0</v>
      </c>
      <c r="L172" s="266">
        <v>0</v>
      </c>
      <c r="M172" s="266">
        <v>0</v>
      </c>
      <c r="N172" s="266">
        <v>0</v>
      </c>
      <c r="O172" s="266">
        <v>0</v>
      </c>
      <c r="P172" s="267">
        <v>0</v>
      </c>
    </row>
    <row r="173" spans="2:16" x14ac:dyDescent="0.25">
      <c r="B173" s="366"/>
      <c r="C173" s="287" t="s">
        <v>30</v>
      </c>
      <c r="D173" s="278" t="s">
        <v>55</v>
      </c>
      <c r="E173" s="265">
        <v>0</v>
      </c>
      <c r="F173" s="266">
        <v>0</v>
      </c>
      <c r="G173" s="266">
        <v>0</v>
      </c>
      <c r="H173" s="266">
        <v>0</v>
      </c>
      <c r="I173" s="266">
        <v>0</v>
      </c>
      <c r="J173" s="266">
        <v>0</v>
      </c>
      <c r="K173" s="266">
        <v>0</v>
      </c>
      <c r="L173" s="266">
        <v>0</v>
      </c>
      <c r="M173" s="266">
        <v>0</v>
      </c>
      <c r="N173" s="266">
        <v>0</v>
      </c>
      <c r="O173" s="266">
        <v>0</v>
      </c>
      <c r="P173" s="267">
        <v>0</v>
      </c>
    </row>
    <row r="174" spans="2:16" x14ac:dyDescent="0.25">
      <c r="B174" s="366"/>
      <c r="C174" s="287" t="s">
        <v>31</v>
      </c>
      <c r="D174" s="278" t="s">
        <v>55</v>
      </c>
      <c r="E174" s="265">
        <v>0</v>
      </c>
      <c r="F174" s="266">
        <v>0</v>
      </c>
      <c r="G174" s="266">
        <v>0</v>
      </c>
      <c r="H174" s="266">
        <v>0</v>
      </c>
      <c r="I174" s="266">
        <v>0</v>
      </c>
      <c r="J174" s="266">
        <v>0</v>
      </c>
      <c r="K174" s="266">
        <v>0</v>
      </c>
      <c r="L174" s="266">
        <v>0</v>
      </c>
      <c r="M174" s="266">
        <v>0</v>
      </c>
      <c r="N174" s="266">
        <v>0</v>
      </c>
      <c r="O174" s="266">
        <v>0</v>
      </c>
      <c r="P174" s="267">
        <v>0</v>
      </c>
    </row>
    <row r="175" spans="2:16" x14ac:dyDescent="0.25">
      <c r="B175" s="366"/>
      <c r="C175" s="287" t="s">
        <v>32</v>
      </c>
      <c r="D175" s="278" t="s">
        <v>55</v>
      </c>
      <c r="E175" s="265">
        <v>79</v>
      </c>
      <c r="F175" s="266">
        <v>13</v>
      </c>
      <c r="G175" s="266">
        <v>17</v>
      </c>
      <c r="H175" s="266">
        <v>11</v>
      </c>
      <c r="I175" s="266">
        <v>3</v>
      </c>
      <c r="J175" s="266">
        <v>1</v>
      </c>
      <c r="K175" s="266">
        <v>0</v>
      </c>
      <c r="L175" s="266">
        <v>0</v>
      </c>
      <c r="M175" s="266">
        <v>0</v>
      </c>
      <c r="N175" s="266">
        <v>0</v>
      </c>
      <c r="O175" s="266">
        <v>0</v>
      </c>
      <c r="P175" s="267">
        <v>0</v>
      </c>
    </row>
    <row r="176" spans="2:16" x14ac:dyDescent="0.25">
      <c r="B176" s="366"/>
      <c r="C176" s="287" t="s">
        <v>33</v>
      </c>
      <c r="D176" s="278" t="s">
        <v>55</v>
      </c>
      <c r="E176" s="265">
        <v>9</v>
      </c>
      <c r="F176" s="266">
        <v>7</v>
      </c>
      <c r="G176" s="266">
        <v>9</v>
      </c>
      <c r="H176" s="266">
        <v>4</v>
      </c>
      <c r="I176" s="266">
        <v>0</v>
      </c>
      <c r="J176" s="266">
        <v>4</v>
      </c>
      <c r="K176" s="266">
        <v>3</v>
      </c>
      <c r="L176" s="266">
        <v>3</v>
      </c>
      <c r="M176" s="266">
        <v>7</v>
      </c>
      <c r="N176" s="266">
        <v>2</v>
      </c>
      <c r="O176" s="266">
        <v>6</v>
      </c>
      <c r="P176" s="267">
        <v>0</v>
      </c>
    </row>
    <row r="177" spans="2:16" x14ac:dyDescent="0.25">
      <c r="B177" s="366"/>
      <c r="C177" s="287" t="s">
        <v>34</v>
      </c>
      <c r="D177" s="278" t="s">
        <v>55</v>
      </c>
      <c r="E177" s="265">
        <v>0</v>
      </c>
      <c r="F177" s="266">
        <v>0</v>
      </c>
      <c r="G177" s="266">
        <v>0</v>
      </c>
      <c r="H177" s="266">
        <v>0</v>
      </c>
      <c r="I177" s="266">
        <v>0</v>
      </c>
      <c r="J177" s="266">
        <v>0</v>
      </c>
      <c r="K177" s="266">
        <v>0</v>
      </c>
      <c r="L177" s="266">
        <v>0</v>
      </c>
      <c r="M177" s="266">
        <v>0</v>
      </c>
      <c r="N177" s="266">
        <v>0</v>
      </c>
      <c r="O177" s="266">
        <v>0</v>
      </c>
      <c r="P177" s="267">
        <v>0</v>
      </c>
    </row>
    <row r="178" spans="2:16" x14ac:dyDescent="0.25">
      <c r="B178" s="366"/>
      <c r="C178" s="287" t="s">
        <v>35</v>
      </c>
      <c r="D178" s="278" t="s">
        <v>55</v>
      </c>
      <c r="E178" s="265">
        <v>4496</v>
      </c>
      <c r="F178" s="266">
        <v>4104</v>
      </c>
      <c r="G178" s="266">
        <v>4993</v>
      </c>
      <c r="H178" s="266">
        <v>6412</v>
      </c>
      <c r="I178" s="266">
        <v>6124</v>
      </c>
      <c r="J178" s="266">
        <v>5894</v>
      </c>
      <c r="K178" s="266">
        <v>6252</v>
      </c>
      <c r="L178" s="266">
        <v>6672</v>
      </c>
      <c r="M178" s="266">
        <v>6612</v>
      </c>
      <c r="N178" s="266">
        <v>60</v>
      </c>
      <c r="O178" s="266">
        <v>6388</v>
      </c>
      <c r="P178" s="267">
        <v>50</v>
      </c>
    </row>
    <row r="179" spans="2:16" x14ac:dyDescent="0.25">
      <c r="B179" s="366"/>
      <c r="C179" s="287" t="s">
        <v>36</v>
      </c>
      <c r="D179" s="278" t="s">
        <v>55</v>
      </c>
      <c r="E179" s="265">
        <v>0</v>
      </c>
      <c r="F179" s="266">
        <v>0</v>
      </c>
      <c r="G179" s="266">
        <v>0</v>
      </c>
      <c r="H179" s="266">
        <v>0</v>
      </c>
      <c r="I179" s="266">
        <v>0</v>
      </c>
      <c r="J179" s="266">
        <v>0</v>
      </c>
      <c r="K179" s="266">
        <v>0</v>
      </c>
      <c r="L179" s="266">
        <v>0</v>
      </c>
      <c r="M179" s="266">
        <v>0</v>
      </c>
      <c r="N179" s="266">
        <v>0</v>
      </c>
      <c r="O179" s="266">
        <v>0</v>
      </c>
      <c r="P179" s="267">
        <v>0</v>
      </c>
    </row>
    <row r="180" spans="2:16" x14ac:dyDescent="0.25">
      <c r="B180" s="366"/>
      <c r="C180" s="287" t="s">
        <v>37</v>
      </c>
      <c r="D180" s="278" t="s">
        <v>55</v>
      </c>
      <c r="E180" s="265">
        <v>0</v>
      </c>
      <c r="F180" s="266">
        <v>0</v>
      </c>
      <c r="G180" s="266">
        <v>0</v>
      </c>
      <c r="H180" s="266">
        <v>0</v>
      </c>
      <c r="I180" s="266">
        <v>0</v>
      </c>
      <c r="J180" s="266">
        <v>1</v>
      </c>
      <c r="K180" s="266">
        <v>1</v>
      </c>
      <c r="L180" s="266">
        <v>1</v>
      </c>
      <c r="M180" s="266">
        <v>1</v>
      </c>
      <c r="N180" s="266">
        <v>1</v>
      </c>
      <c r="O180" s="266">
        <v>0</v>
      </c>
      <c r="P180" s="267">
        <v>0</v>
      </c>
    </row>
    <row r="181" spans="2:16" x14ac:dyDescent="0.25">
      <c r="B181" s="366"/>
      <c r="C181" s="287" t="s">
        <v>38</v>
      </c>
      <c r="D181" s="278" t="s">
        <v>55</v>
      </c>
      <c r="E181" s="265">
        <v>8.6999999999999993</v>
      </c>
      <c r="F181" s="266">
        <v>736</v>
      </c>
      <c r="G181" s="266">
        <v>556</v>
      </c>
      <c r="H181" s="266">
        <v>573</v>
      </c>
      <c r="I181" s="266">
        <v>444</v>
      </c>
      <c r="J181" s="266">
        <v>14</v>
      </c>
      <c r="K181" s="266">
        <v>28</v>
      </c>
      <c r="L181" s="266">
        <v>80</v>
      </c>
      <c r="M181" s="266">
        <v>40</v>
      </c>
      <c r="N181" s="266">
        <v>42</v>
      </c>
      <c r="O181" s="266">
        <v>55</v>
      </c>
      <c r="P181" s="267">
        <v>31</v>
      </c>
    </row>
    <row r="182" spans="2:16" x14ac:dyDescent="0.25">
      <c r="B182" s="366"/>
      <c r="C182" s="287" t="s">
        <v>62</v>
      </c>
      <c r="D182" s="278" t="s">
        <v>55</v>
      </c>
      <c r="E182" s="268"/>
      <c r="F182" s="269"/>
      <c r="G182" s="269"/>
      <c r="H182" s="269"/>
      <c r="I182" s="269"/>
      <c r="J182" s="269"/>
      <c r="K182" s="269"/>
      <c r="L182" s="269"/>
      <c r="M182" s="269"/>
      <c r="N182" s="269"/>
      <c r="O182" s="269"/>
      <c r="P182" s="270"/>
    </row>
    <row r="183" spans="2:16" x14ac:dyDescent="0.25">
      <c r="B183" s="366"/>
      <c r="C183" s="287" t="s">
        <v>63</v>
      </c>
      <c r="D183" s="278" t="s">
        <v>55</v>
      </c>
      <c r="E183" s="265">
        <v>0</v>
      </c>
      <c r="F183" s="266">
        <v>0</v>
      </c>
      <c r="G183" s="266">
        <v>0</v>
      </c>
      <c r="H183" s="266">
        <v>0</v>
      </c>
      <c r="I183" s="266">
        <v>0</v>
      </c>
      <c r="J183" s="266">
        <v>0</v>
      </c>
      <c r="K183" s="266">
        <v>0</v>
      </c>
      <c r="L183" s="266">
        <v>0</v>
      </c>
      <c r="M183" s="266">
        <v>0</v>
      </c>
      <c r="N183" s="266">
        <v>0</v>
      </c>
      <c r="O183" s="266">
        <v>0</v>
      </c>
      <c r="P183" s="267">
        <v>0</v>
      </c>
    </row>
    <row r="184" spans="2:16" ht="15.75" thickBot="1" x14ac:dyDescent="0.3">
      <c r="B184" s="367"/>
      <c r="C184" s="288" t="s">
        <v>64</v>
      </c>
      <c r="D184" s="279" t="s">
        <v>55</v>
      </c>
      <c r="E184" s="274">
        <v>0</v>
      </c>
      <c r="F184" s="275">
        <v>0</v>
      </c>
      <c r="G184" s="275">
        <v>0</v>
      </c>
      <c r="H184" s="275">
        <v>0</v>
      </c>
      <c r="I184" s="275">
        <v>0</v>
      </c>
      <c r="J184" s="275">
        <v>0</v>
      </c>
      <c r="K184" s="275">
        <v>0</v>
      </c>
      <c r="L184" s="275">
        <v>0</v>
      </c>
      <c r="M184" s="275">
        <v>0</v>
      </c>
      <c r="N184" s="275">
        <v>0</v>
      </c>
      <c r="O184" s="275">
        <v>0</v>
      </c>
      <c r="P184" s="276">
        <v>0</v>
      </c>
    </row>
    <row r="185" spans="2:16" ht="15.75" thickTop="1" x14ac:dyDescent="0.25">
      <c r="B185" s="88"/>
      <c r="C185" s="32"/>
      <c r="D185" s="32"/>
      <c r="E185" s="60"/>
      <c r="F185" s="60"/>
      <c r="G185" s="60"/>
      <c r="H185" s="60"/>
      <c r="I185" s="60"/>
      <c r="J185" s="60"/>
      <c r="K185" s="60"/>
      <c r="L185" s="60"/>
      <c r="M185" s="60"/>
      <c r="N185" s="60"/>
      <c r="O185" s="60"/>
      <c r="P185" s="60"/>
    </row>
    <row r="186" spans="2:16" ht="15.75" thickBot="1" x14ac:dyDescent="0.3">
      <c r="B186" s="89"/>
      <c r="C186" s="61"/>
      <c r="D186" s="61"/>
      <c r="E186" s="62"/>
      <c r="F186" s="62"/>
      <c r="G186" s="62"/>
      <c r="H186" s="62"/>
      <c r="I186" s="63"/>
      <c r="J186" s="63"/>
      <c r="K186" s="63"/>
      <c r="L186" s="63"/>
      <c r="M186" s="63"/>
      <c r="N186" s="63"/>
      <c r="O186" s="63"/>
      <c r="P186" s="63"/>
    </row>
    <row r="187" spans="2:16" ht="15.75" thickTop="1" x14ac:dyDescent="0.25">
      <c r="E187" s="47">
        <f>SUM(E166:E186)</f>
        <v>10930.7</v>
      </c>
      <c r="F187" s="47">
        <f t="shared" ref="F187:P187" si="11">SUM(F166:F186)</f>
        <v>10157</v>
      </c>
      <c r="G187" s="47">
        <f t="shared" si="11"/>
        <v>6968</v>
      </c>
      <c r="H187" s="47">
        <f t="shared" si="11"/>
        <v>8171</v>
      </c>
      <c r="I187" s="47">
        <f t="shared" si="11"/>
        <v>7784</v>
      </c>
      <c r="J187" s="47">
        <f t="shared" si="11"/>
        <v>7034</v>
      </c>
      <c r="K187" s="47">
        <f t="shared" si="11"/>
        <v>7227</v>
      </c>
      <c r="L187" s="47">
        <f t="shared" si="11"/>
        <v>7905</v>
      </c>
      <c r="M187" s="47">
        <f t="shared" si="11"/>
        <v>7303</v>
      </c>
      <c r="N187" s="47">
        <f t="shared" si="11"/>
        <v>635</v>
      </c>
      <c r="O187" s="47">
        <f t="shared" si="11"/>
        <v>6791</v>
      </c>
      <c r="P187" s="47">
        <f t="shared" si="11"/>
        <v>219</v>
      </c>
    </row>
    <row r="189" spans="2:16" x14ac:dyDescent="0.25">
      <c r="E189" t="b">
        <f>+INT(E187)=INT('Tarjeta debito año 2016'!C329)</f>
        <v>1</v>
      </c>
      <c r="F189" t="b">
        <f>+INT(F187)=INT('Tarjeta debito año 2016'!D329)</f>
        <v>1</v>
      </c>
      <c r="G189" t="b">
        <f>+INT(G187)=INT('Tarjeta debito año 2016'!E329)</f>
        <v>1</v>
      </c>
      <c r="H189" t="b">
        <f>+INT(H187)=INT('Tarjeta debito año 2016'!F329)</f>
        <v>1</v>
      </c>
      <c r="I189" t="b">
        <f>+INT(I187)=INT('Tarjeta debito año 2016'!G329)</f>
        <v>1</v>
      </c>
      <c r="J189" t="b">
        <f>+INT(J187)=INT('Tarjeta debito año 2016'!H329)</f>
        <v>1</v>
      </c>
      <c r="K189" t="b">
        <f>+INT(K187)=INT('Tarjeta debito año 2016'!I329)</f>
        <v>1</v>
      </c>
      <c r="L189" t="b">
        <f>+INT(L187)=INT('Tarjeta debito año 2016'!J329)</f>
        <v>1</v>
      </c>
      <c r="M189" t="b">
        <f>+INT(M187)=INT('Tarjeta debito año 2016'!K329)</f>
        <v>1</v>
      </c>
      <c r="N189" t="b">
        <f>+INT(N187)=INT('Tarjeta debito año 2016'!L329)</f>
        <v>1</v>
      </c>
      <c r="O189" t="b">
        <f>+INT(O187)=INT('Tarjeta debito año 2016'!M329)</f>
        <v>1</v>
      </c>
      <c r="P189" t="b">
        <f>+INT(P187)=INT('Tarjeta debito año 2016'!N329)</f>
        <v>1</v>
      </c>
    </row>
    <row r="191" spans="2:16" ht="24" thickBot="1" x14ac:dyDescent="0.4">
      <c r="B191" s="16" t="s">
        <v>65</v>
      </c>
    </row>
    <row r="192" spans="2:16" ht="15.75" thickTop="1" x14ac:dyDescent="0.25">
      <c r="B192" s="368" t="s">
        <v>5</v>
      </c>
      <c r="C192" s="369"/>
      <c r="D192" s="370"/>
      <c r="E192" s="362" t="s">
        <v>50</v>
      </c>
      <c r="F192" s="363"/>
      <c r="G192" s="363"/>
      <c r="H192" s="363"/>
      <c r="I192" s="363"/>
      <c r="J192" s="363"/>
      <c r="K192" s="363"/>
      <c r="L192" s="363"/>
      <c r="M192" s="363"/>
      <c r="N192" s="363"/>
      <c r="O192" s="363"/>
      <c r="P192" s="364"/>
    </row>
    <row r="193" spans="2:16" x14ac:dyDescent="0.25">
      <c r="B193" s="371"/>
      <c r="C193" s="372"/>
      <c r="D193" s="373"/>
      <c r="E193" s="304" t="s">
        <v>6</v>
      </c>
      <c r="F193" s="305" t="s">
        <v>7</v>
      </c>
      <c r="G193" s="305" t="s">
        <v>8</v>
      </c>
      <c r="H193" s="305" t="s">
        <v>9</v>
      </c>
      <c r="I193" s="305" t="s">
        <v>10</v>
      </c>
      <c r="J193" s="305" t="s">
        <v>11</v>
      </c>
      <c r="K193" s="305" t="s">
        <v>12</v>
      </c>
      <c r="L193" s="305" t="s">
        <v>13</v>
      </c>
      <c r="M193" s="305" t="s">
        <v>14</v>
      </c>
      <c r="N193" s="305" t="s">
        <v>15</v>
      </c>
      <c r="O193" s="305" t="s">
        <v>16</v>
      </c>
      <c r="P193" s="306" t="s">
        <v>17</v>
      </c>
    </row>
    <row r="194" spans="2:16" ht="15.75" thickBot="1" x14ac:dyDescent="0.3">
      <c r="B194" s="374"/>
      <c r="C194" s="375"/>
      <c r="D194" s="376"/>
      <c r="E194" s="307" t="s">
        <v>18</v>
      </c>
      <c r="F194" s="308" t="s">
        <v>18</v>
      </c>
      <c r="G194" s="308" t="s">
        <v>18</v>
      </c>
      <c r="H194" s="308" t="s">
        <v>18</v>
      </c>
      <c r="I194" s="308" t="s">
        <v>18</v>
      </c>
      <c r="J194" s="308" t="s">
        <v>18</v>
      </c>
      <c r="K194" s="308" t="s">
        <v>18</v>
      </c>
      <c r="L194" s="308" t="s">
        <v>18</v>
      </c>
      <c r="M194" s="308" t="s">
        <v>18</v>
      </c>
      <c r="N194" s="308" t="s">
        <v>18</v>
      </c>
      <c r="O194" s="308" t="s">
        <v>18</v>
      </c>
      <c r="P194" s="309" t="s">
        <v>18</v>
      </c>
    </row>
    <row r="195" spans="2:16" ht="15.75" customHeight="1" thickTop="1" x14ac:dyDescent="0.25">
      <c r="B195" s="365" t="s">
        <v>61</v>
      </c>
      <c r="C195" s="310" t="s">
        <v>23</v>
      </c>
      <c r="D195" s="301" t="s">
        <v>57</v>
      </c>
      <c r="E195" s="289">
        <v>0</v>
      </c>
      <c r="F195" s="290">
        <v>0</v>
      </c>
      <c r="G195" s="290">
        <v>0</v>
      </c>
      <c r="H195" s="290">
        <v>0</v>
      </c>
      <c r="I195" s="290">
        <v>0</v>
      </c>
      <c r="J195" s="290">
        <v>0</v>
      </c>
      <c r="K195" s="290">
        <v>0</v>
      </c>
      <c r="L195" s="290">
        <v>0</v>
      </c>
      <c r="M195" s="290">
        <v>0</v>
      </c>
      <c r="N195" s="290">
        <v>0</v>
      </c>
      <c r="O195" s="290">
        <v>0</v>
      </c>
      <c r="P195" s="291">
        <v>0</v>
      </c>
    </row>
    <row r="196" spans="2:16" x14ac:dyDescent="0.25">
      <c r="B196" s="366"/>
      <c r="C196" s="311" t="s">
        <v>24</v>
      </c>
      <c r="D196" s="302" t="s">
        <v>57</v>
      </c>
      <c r="E196" s="292">
        <v>205414.1</v>
      </c>
      <c r="F196" s="293">
        <v>222324.6</v>
      </c>
      <c r="G196" s="293">
        <v>438072.9</v>
      </c>
      <c r="H196" s="293">
        <v>519560.39999999997</v>
      </c>
      <c r="I196" s="293">
        <v>527682.4</v>
      </c>
      <c r="J196" s="293">
        <v>472425.9</v>
      </c>
      <c r="K196" s="293">
        <v>548072.6</v>
      </c>
      <c r="L196" s="293">
        <v>517593.4</v>
      </c>
      <c r="M196" s="293">
        <v>488954.1</v>
      </c>
      <c r="N196" s="293">
        <v>501862.5</v>
      </c>
      <c r="O196" s="293">
        <v>484215.20999999996</v>
      </c>
      <c r="P196" s="294">
        <v>919821.16</v>
      </c>
    </row>
    <row r="197" spans="2:16" x14ac:dyDescent="0.25">
      <c r="B197" s="366"/>
      <c r="C197" s="311" t="s">
        <v>25</v>
      </c>
      <c r="D197" s="302" t="s">
        <v>57</v>
      </c>
      <c r="E197" s="292">
        <v>10392351.4</v>
      </c>
      <c r="F197" s="293">
        <v>10479030.4</v>
      </c>
      <c r="G197" s="293">
        <v>11345260</v>
      </c>
      <c r="H197" s="293">
        <v>10429214.69999999</v>
      </c>
      <c r="I197" s="293">
        <v>10302304</v>
      </c>
      <c r="J197" s="293">
        <v>8372668.2000000002</v>
      </c>
      <c r="K197" s="293">
        <v>9379178.5999999996</v>
      </c>
      <c r="L197" s="293">
        <v>9474792</v>
      </c>
      <c r="M197" s="293">
        <v>12715792.9</v>
      </c>
      <c r="N197" s="293">
        <v>12900779.800000001</v>
      </c>
      <c r="O197" s="293">
        <v>13224542.5</v>
      </c>
      <c r="P197" s="294">
        <v>21088986.09</v>
      </c>
    </row>
    <row r="198" spans="2:16" x14ac:dyDescent="0.25">
      <c r="B198" s="366"/>
      <c r="C198" s="311" t="s">
        <v>26</v>
      </c>
      <c r="D198" s="302" t="s">
        <v>57</v>
      </c>
      <c r="E198" s="292">
        <v>8860808.1999999993</v>
      </c>
      <c r="F198" s="293">
        <v>7424189.7000000002</v>
      </c>
      <c r="G198" s="293">
        <v>8296627.7000000002</v>
      </c>
      <c r="H198" s="293">
        <v>9379626.6999999974</v>
      </c>
      <c r="I198" s="293">
        <v>9166566</v>
      </c>
      <c r="J198" s="293">
        <v>7750116</v>
      </c>
      <c r="K198" s="293">
        <v>7424139.5999999996</v>
      </c>
      <c r="L198" s="293">
        <v>8693287.0999999996</v>
      </c>
      <c r="M198" s="293">
        <v>7621384.0999999996</v>
      </c>
      <c r="N198" s="293">
        <v>7947355.7999999989</v>
      </c>
      <c r="O198" s="293">
        <v>8036570.6100000003</v>
      </c>
      <c r="P198" s="294">
        <v>13175598.949999999</v>
      </c>
    </row>
    <row r="199" spans="2:16" x14ac:dyDescent="0.25">
      <c r="B199" s="366"/>
      <c r="C199" s="311" t="s">
        <v>27</v>
      </c>
      <c r="D199" s="302" t="s">
        <v>57</v>
      </c>
      <c r="E199" s="292">
        <v>0</v>
      </c>
      <c r="F199" s="293">
        <v>0</v>
      </c>
      <c r="G199" s="293">
        <v>0</v>
      </c>
      <c r="H199" s="293">
        <v>0</v>
      </c>
      <c r="I199" s="293">
        <v>0</v>
      </c>
      <c r="J199" s="293">
        <v>0</v>
      </c>
      <c r="K199" s="293">
        <v>0</v>
      </c>
      <c r="L199" s="293">
        <v>0</v>
      </c>
      <c r="M199" s="293">
        <v>0</v>
      </c>
      <c r="N199" s="293">
        <v>0</v>
      </c>
      <c r="O199" s="293">
        <v>0</v>
      </c>
      <c r="P199" s="294">
        <v>0</v>
      </c>
    </row>
    <row r="200" spans="2:16" x14ac:dyDescent="0.25">
      <c r="B200" s="366"/>
      <c r="C200" s="311" t="s">
        <v>28</v>
      </c>
      <c r="D200" s="302" t="s">
        <v>57</v>
      </c>
      <c r="E200" s="292">
        <v>3262018.6</v>
      </c>
      <c r="F200" s="293">
        <v>3131091.2</v>
      </c>
      <c r="G200" s="293">
        <v>3070959</v>
      </c>
      <c r="H200" s="293">
        <v>3026059.7</v>
      </c>
      <c r="I200" s="293">
        <v>3133674.4</v>
      </c>
      <c r="J200" s="293">
        <v>2868347.7</v>
      </c>
      <c r="K200" s="293">
        <v>2778759.1</v>
      </c>
      <c r="L200" s="293">
        <v>3757605.1</v>
      </c>
      <c r="M200" s="293">
        <v>3938574.899999999</v>
      </c>
      <c r="N200" s="293">
        <v>3767017.8</v>
      </c>
      <c r="O200" s="293">
        <v>4057761.51</v>
      </c>
      <c r="P200" s="294">
        <v>6662962.4699999997</v>
      </c>
    </row>
    <row r="201" spans="2:16" x14ac:dyDescent="0.25">
      <c r="B201" s="366"/>
      <c r="C201" s="311" t="s">
        <v>29</v>
      </c>
      <c r="D201" s="302" t="s">
        <v>57</v>
      </c>
      <c r="E201" s="292">
        <v>5313129.5</v>
      </c>
      <c r="F201" s="293">
        <v>4880381.9000000004</v>
      </c>
      <c r="G201" s="293">
        <v>5110015.2</v>
      </c>
      <c r="H201" s="293">
        <v>6183549.2000000002</v>
      </c>
      <c r="I201" s="293">
        <v>6086239.2999999998</v>
      </c>
      <c r="J201" s="293">
        <v>5430821.7000000002</v>
      </c>
      <c r="K201" s="293">
        <v>6126277.4000000004</v>
      </c>
      <c r="L201" s="293">
        <v>6277237.7999999998</v>
      </c>
      <c r="M201" s="293">
        <v>5957402.5</v>
      </c>
      <c r="N201" s="293">
        <v>6060986.0999999996</v>
      </c>
      <c r="O201" s="293">
        <v>5998212.0599999996</v>
      </c>
      <c r="P201" s="294">
        <v>9967623.5500000007</v>
      </c>
    </row>
    <row r="202" spans="2:16" x14ac:dyDescent="0.25">
      <c r="B202" s="366"/>
      <c r="C202" s="311" t="s">
        <v>30</v>
      </c>
      <c r="D202" s="302" t="s">
        <v>57</v>
      </c>
      <c r="E202" s="292">
        <v>259756.6</v>
      </c>
      <c r="F202" s="293">
        <v>261574.9</v>
      </c>
      <c r="G202" s="293">
        <v>295208.90000000002</v>
      </c>
      <c r="H202" s="293">
        <v>357549.9</v>
      </c>
      <c r="I202" s="293">
        <v>366645.2</v>
      </c>
      <c r="J202" s="293">
        <v>352854.6</v>
      </c>
      <c r="K202" s="293">
        <v>469215.8</v>
      </c>
      <c r="L202" s="293">
        <v>537118.1</v>
      </c>
      <c r="M202" s="293">
        <v>512785.6</v>
      </c>
      <c r="N202" s="293">
        <v>524264</v>
      </c>
      <c r="O202" s="293">
        <v>533708.73</v>
      </c>
      <c r="P202" s="294">
        <v>972995.72</v>
      </c>
    </row>
    <row r="203" spans="2:16" x14ac:dyDescent="0.25">
      <c r="B203" s="366"/>
      <c r="C203" s="311" t="s">
        <v>31</v>
      </c>
      <c r="D203" s="302" t="s">
        <v>57</v>
      </c>
      <c r="E203" s="292">
        <v>410963.6</v>
      </c>
      <c r="F203" s="293">
        <v>409168.8</v>
      </c>
      <c r="G203" s="293">
        <v>557499.4</v>
      </c>
      <c r="H203" s="293">
        <v>541754.4</v>
      </c>
      <c r="I203" s="293">
        <v>522061.7</v>
      </c>
      <c r="J203" s="293">
        <v>540531.80000000005</v>
      </c>
      <c r="K203" s="293">
        <v>584581.19999999995</v>
      </c>
      <c r="L203" s="293">
        <v>627044.69999999995</v>
      </c>
      <c r="M203" s="293">
        <v>635666.1</v>
      </c>
      <c r="N203" s="293">
        <v>647092.69999999995</v>
      </c>
      <c r="O203" s="293">
        <v>754153.03</v>
      </c>
      <c r="P203" s="294">
        <v>1061375.8700000001</v>
      </c>
    </row>
    <row r="204" spans="2:16" x14ac:dyDescent="0.25">
      <c r="B204" s="366"/>
      <c r="C204" s="311" t="s">
        <v>32</v>
      </c>
      <c r="D204" s="302" t="s">
        <v>57</v>
      </c>
      <c r="E204" s="292">
        <v>14966124.100000001</v>
      </c>
      <c r="F204" s="293">
        <v>13485286.1</v>
      </c>
      <c r="G204" s="293">
        <v>15056816.9</v>
      </c>
      <c r="H204" s="293">
        <v>17309250.299999997</v>
      </c>
      <c r="I204" s="293">
        <v>16575950</v>
      </c>
      <c r="J204" s="293">
        <v>14044499.9</v>
      </c>
      <c r="K204" s="293">
        <v>16268061.9</v>
      </c>
      <c r="L204" s="293">
        <v>16440508.4</v>
      </c>
      <c r="M204" s="293">
        <v>15287995.300000001</v>
      </c>
      <c r="N204" s="293">
        <v>15802075.1</v>
      </c>
      <c r="O204" s="293">
        <v>15896844.689999999</v>
      </c>
      <c r="P204" s="294">
        <v>26013627.98</v>
      </c>
    </row>
    <row r="205" spans="2:16" x14ac:dyDescent="0.25">
      <c r="B205" s="366"/>
      <c r="C205" s="311" t="s">
        <v>33</v>
      </c>
      <c r="D205" s="302" t="s">
        <v>57</v>
      </c>
      <c r="E205" s="292">
        <v>28914799.100000001</v>
      </c>
      <c r="F205" s="293">
        <v>26801564.799999997</v>
      </c>
      <c r="G205" s="293">
        <v>27481247.100000001</v>
      </c>
      <c r="H205" s="293">
        <v>31173379.900000002</v>
      </c>
      <c r="I205" s="293">
        <v>31413485</v>
      </c>
      <c r="J205" s="293">
        <v>27606111</v>
      </c>
      <c r="K205" s="293">
        <v>29467207.199999999</v>
      </c>
      <c r="L205" s="293">
        <v>30642235.800000001</v>
      </c>
      <c r="M205" s="293">
        <v>28968601.300000001</v>
      </c>
      <c r="N205" s="293">
        <v>30277021</v>
      </c>
      <c r="O205" s="293">
        <v>29856576.960000001</v>
      </c>
      <c r="P205" s="294">
        <v>47763489.920000002</v>
      </c>
    </row>
    <row r="206" spans="2:16" x14ac:dyDescent="0.25">
      <c r="B206" s="366"/>
      <c r="C206" s="311" t="s">
        <v>34</v>
      </c>
      <c r="D206" s="302" t="s">
        <v>57</v>
      </c>
      <c r="E206" s="292">
        <v>14793696.800000001</v>
      </c>
      <c r="F206" s="293">
        <v>13090737.9</v>
      </c>
      <c r="G206" s="293">
        <v>14411075</v>
      </c>
      <c r="H206" s="293">
        <v>18766992.800000001</v>
      </c>
      <c r="I206" s="293">
        <v>17153275.5</v>
      </c>
      <c r="J206" s="293">
        <v>14895631.399999999</v>
      </c>
      <c r="K206" s="293">
        <v>16459401.800000001</v>
      </c>
      <c r="L206" s="293">
        <v>17143976.300000001</v>
      </c>
      <c r="M206" s="293">
        <v>15879955.200000001</v>
      </c>
      <c r="N206" s="293">
        <v>16029287</v>
      </c>
      <c r="O206" s="293">
        <v>16682610.620000001</v>
      </c>
      <c r="P206" s="294">
        <v>27131055.699999996</v>
      </c>
    </row>
    <row r="207" spans="2:16" x14ac:dyDescent="0.25">
      <c r="B207" s="366"/>
      <c r="C207" s="311" t="s">
        <v>35</v>
      </c>
      <c r="D207" s="302" t="s">
        <v>57</v>
      </c>
      <c r="E207" s="292">
        <v>178638.1</v>
      </c>
      <c r="F207" s="293">
        <v>146630.79999999999</v>
      </c>
      <c r="G207" s="293">
        <v>185120.3</v>
      </c>
      <c r="H207" s="293">
        <v>248727.6</v>
      </c>
      <c r="I207" s="293">
        <v>228254.8</v>
      </c>
      <c r="J207" s="293">
        <v>225761.4</v>
      </c>
      <c r="K207" s="293">
        <v>242652.6</v>
      </c>
      <c r="L207" s="293">
        <v>239269.7</v>
      </c>
      <c r="M207" s="293">
        <v>241360.3</v>
      </c>
      <c r="N207" s="293">
        <v>118355</v>
      </c>
      <c r="O207" s="293">
        <v>241894.3</v>
      </c>
      <c r="P207" s="294">
        <v>221693.98</v>
      </c>
    </row>
    <row r="208" spans="2:16" x14ac:dyDescent="0.25">
      <c r="B208" s="366"/>
      <c r="C208" s="311" t="s">
        <v>36</v>
      </c>
      <c r="D208" s="302" t="s">
        <v>57</v>
      </c>
      <c r="E208" s="292">
        <v>0</v>
      </c>
      <c r="F208" s="293">
        <v>0</v>
      </c>
      <c r="G208" s="293">
        <v>0</v>
      </c>
      <c r="H208" s="293">
        <v>0</v>
      </c>
      <c r="I208" s="293">
        <v>0</v>
      </c>
      <c r="J208" s="293">
        <v>0</v>
      </c>
      <c r="K208" s="293">
        <v>2469.5</v>
      </c>
      <c r="L208" s="293">
        <v>8427.5</v>
      </c>
      <c r="M208" s="293">
        <v>31824.7</v>
      </c>
      <c r="N208" s="293">
        <v>47560.4</v>
      </c>
      <c r="O208" s="293">
        <v>61921.94</v>
      </c>
      <c r="P208" s="294">
        <v>75682.259999999995</v>
      </c>
    </row>
    <row r="209" spans="2:16" x14ac:dyDescent="0.25">
      <c r="B209" s="366"/>
      <c r="C209" s="311" t="s">
        <v>37</v>
      </c>
      <c r="D209" s="302" t="s">
        <v>57</v>
      </c>
      <c r="E209" s="292">
        <v>0</v>
      </c>
      <c r="F209" s="293">
        <v>0</v>
      </c>
      <c r="G209" s="293">
        <v>0</v>
      </c>
      <c r="H209" s="293">
        <v>0</v>
      </c>
      <c r="I209" s="293">
        <v>0</v>
      </c>
      <c r="J209" s="293">
        <v>189.9</v>
      </c>
      <c r="K209" s="293">
        <v>189</v>
      </c>
      <c r="L209" s="293">
        <v>684.9</v>
      </c>
      <c r="M209" s="293">
        <v>148.4</v>
      </c>
      <c r="N209" s="293">
        <v>59.2</v>
      </c>
      <c r="O209" s="293">
        <v>242.67</v>
      </c>
      <c r="P209" s="294">
        <v>1366.1</v>
      </c>
    </row>
    <row r="210" spans="2:16" x14ac:dyDescent="0.25">
      <c r="B210" s="366"/>
      <c r="C210" s="311" t="s">
        <v>38</v>
      </c>
      <c r="D210" s="302" t="s">
        <v>57</v>
      </c>
      <c r="E210" s="292">
        <v>523826.9</v>
      </c>
      <c r="F210" s="293">
        <v>527779.19999999995</v>
      </c>
      <c r="G210" s="293">
        <v>664137.9</v>
      </c>
      <c r="H210" s="293">
        <v>757540</v>
      </c>
      <c r="I210" s="293">
        <v>713775</v>
      </c>
      <c r="J210" s="293">
        <v>671073.9</v>
      </c>
      <c r="K210" s="293">
        <v>720608.9</v>
      </c>
      <c r="L210" s="293">
        <v>887568.89999999991</v>
      </c>
      <c r="M210" s="293">
        <v>776529.8</v>
      </c>
      <c r="N210" s="293">
        <v>883672.7</v>
      </c>
      <c r="O210" s="293">
        <v>922820.09000000008</v>
      </c>
      <c r="P210" s="294">
        <v>1124382.5</v>
      </c>
    </row>
    <row r="211" spans="2:16" x14ac:dyDescent="0.25">
      <c r="B211" s="366"/>
      <c r="C211" s="311" t="s">
        <v>62</v>
      </c>
      <c r="D211" s="302" t="s">
        <v>57</v>
      </c>
      <c r="E211" s="298"/>
      <c r="F211" s="299"/>
      <c r="G211" s="299"/>
      <c r="H211" s="299"/>
      <c r="I211" s="299"/>
      <c r="J211" s="299"/>
      <c r="K211" s="299"/>
      <c r="L211" s="299"/>
      <c r="M211" s="299"/>
      <c r="N211" s="299"/>
      <c r="O211" s="299"/>
      <c r="P211" s="300"/>
    </row>
    <row r="212" spans="2:16" x14ac:dyDescent="0.25">
      <c r="B212" s="366"/>
      <c r="C212" s="311" t="s">
        <v>63</v>
      </c>
      <c r="D212" s="302" t="s">
        <v>57</v>
      </c>
      <c r="E212" s="292">
        <v>0</v>
      </c>
      <c r="F212" s="293">
        <v>0</v>
      </c>
      <c r="G212" s="293">
        <v>0</v>
      </c>
      <c r="H212" s="293">
        <v>0</v>
      </c>
      <c r="I212" s="293">
        <v>0</v>
      </c>
      <c r="J212" s="293">
        <v>0</v>
      </c>
      <c r="K212" s="293">
        <v>0</v>
      </c>
      <c r="L212" s="293">
        <v>0</v>
      </c>
      <c r="M212" s="293">
        <v>0</v>
      </c>
      <c r="N212" s="293">
        <v>0</v>
      </c>
      <c r="O212" s="293">
        <v>0</v>
      </c>
      <c r="P212" s="294">
        <v>0</v>
      </c>
    </row>
    <row r="213" spans="2:16" ht="15.75" thickBot="1" x14ac:dyDescent="0.3">
      <c r="B213" s="367"/>
      <c r="C213" s="312" t="s">
        <v>64</v>
      </c>
      <c r="D213" s="303" t="s">
        <v>57</v>
      </c>
      <c r="E213" s="295">
        <v>0</v>
      </c>
      <c r="F213" s="296">
        <v>0</v>
      </c>
      <c r="G213" s="296">
        <v>0</v>
      </c>
      <c r="H213" s="296">
        <v>0</v>
      </c>
      <c r="I213" s="296">
        <v>0</v>
      </c>
      <c r="J213" s="296">
        <v>0</v>
      </c>
      <c r="K213" s="296">
        <v>0</v>
      </c>
      <c r="L213" s="296">
        <v>0</v>
      </c>
      <c r="M213" s="296">
        <v>0</v>
      </c>
      <c r="N213" s="296">
        <v>0</v>
      </c>
      <c r="O213" s="296">
        <v>0</v>
      </c>
      <c r="P213" s="297">
        <v>0</v>
      </c>
    </row>
    <row r="214" spans="2:16" ht="15.75" thickTop="1" x14ac:dyDescent="0.25">
      <c r="E214" s="47">
        <f>SUM(E195:E213)</f>
        <v>88081527.000000015</v>
      </c>
      <c r="F214" s="47">
        <f t="shared" ref="F214:P214" si="12">SUM(F195:F213)</f>
        <v>80859760.299999997</v>
      </c>
      <c r="G214" s="47">
        <f t="shared" si="12"/>
        <v>86912040.299999997</v>
      </c>
      <c r="H214" s="47">
        <f t="shared" si="12"/>
        <v>98693205.599999979</v>
      </c>
      <c r="I214" s="47">
        <f t="shared" si="12"/>
        <v>96189913.299999997</v>
      </c>
      <c r="J214" s="47">
        <f t="shared" si="12"/>
        <v>83231033.400000036</v>
      </c>
      <c r="K214" s="47">
        <f t="shared" si="12"/>
        <v>90470815.199999988</v>
      </c>
      <c r="L214" s="47">
        <f t="shared" si="12"/>
        <v>95247349.700000018</v>
      </c>
      <c r="M214" s="47">
        <f t="shared" si="12"/>
        <v>93056975.200000003</v>
      </c>
      <c r="N214" s="47">
        <f t="shared" si="12"/>
        <v>95507389.100000009</v>
      </c>
      <c r="O214" s="47">
        <f t="shared" si="12"/>
        <v>96752074.920000002</v>
      </c>
      <c r="P214" s="47">
        <f t="shared" si="12"/>
        <v>156180662.24999997</v>
      </c>
    </row>
    <row r="216" spans="2:16" x14ac:dyDescent="0.25">
      <c r="E216" t="b">
        <f>+INT(E214)=INT('Tarjeta debito año 2016'!C381)</f>
        <v>1</v>
      </c>
      <c r="F216" t="b">
        <f>+INT(F214)=INT('Tarjeta debito año 2016'!D381)</f>
        <v>1</v>
      </c>
      <c r="G216" t="b">
        <f>+INT(G214)=INT('Tarjeta debito año 2016'!E381)</f>
        <v>1</v>
      </c>
      <c r="H216" t="b">
        <f>+INT(H214)=INT('Tarjeta debito año 2016'!F381)</f>
        <v>1</v>
      </c>
      <c r="I216" t="b">
        <f>+INT(I214)=INT('Tarjeta debito año 2016'!G381)</f>
        <v>1</v>
      </c>
      <c r="J216" t="b">
        <f>+INT(J214)=INT('Tarjeta debito año 2016'!H381)</f>
        <v>1</v>
      </c>
      <c r="K216" t="b">
        <f>+INT(K214)=INT('Tarjeta debito año 2016'!I381)</f>
        <v>1</v>
      </c>
      <c r="L216" t="b">
        <f>+INT(L214)=INT('Tarjeta debito año 2016'!J381)</f>
        <v>1</v>
      </c>
      <c r="M216" t="b">
        <f>+INT(M214)=INT('Tarjeta debito año 2016'!K381)</f>
        <v>1</v>
      </c>
      <c r="N216" t="b">
        <f>+INT(N214)=INT('Tarjeta debito año 2016'!L381)</f>
        <v>1</v>
      </c>
      <c r="O216" t="b">
        <f>+INT(O214)=INT('Tarjeta debito año 2016'!M381)</f>
        <v>1</v>
      </c>
      <c r="P216" t="b">
        <f>+INT(P214)=INT('Tarjeta debito año 2016'!N381)</f>
        <v>1</v>
      </c>
    </row>
    <row r="217" spans="2:16" ht="24" thickBot="1" x14ac:dyDescent="0.4">
      <c r="B217" s="16" t="s">
        <v>97</v>
      </c>
    </row>
    <row r="218" spans="2:16" ht="15.75" thickTop="1" x14ac:dyDescent="0.25">
      <c r="B218" s="368" t="s">
        <v>5</v>
      </c>
      <c r="C218" s="369"/>
      <c r="D218" s="370"/>
      <c r="E218" s="362" t="s">
        <v>50</v>
      </c>
      <c r="F218" s="363"/>
      <c r="G218" s="363"/>
      <c r="H218" s="363"/>
      <c r="I218" s="363"/>
      <c r="J218" s="363"/>
      <c r="K218" s="363"/>
      <c r="L218" s="363"/>
      <c r="M218" s="363"/>
      <c r="N218" s="363"/>
      <c r="O218" s="363"/>
      <c r="P218" s="364"/>
    </row>
    <row r="219" spans="2:16" x14ac:dyDescent="0.25">
      <c r="B219" s="371"/>
      <c r="C219" s="372"/>
      <c r="D219" s="373"/>
      <c r="E219" s="328" t="s">
        <v>6</v>
      </c>
      <c r="F219" s="329" t="s">
        <v>7</v>
      </c>
      <c r="G219" s="329" t="s">
        <v>8</v>
      </c>
      <c r="H219" s="329" t="s">
        <v>9</v>
      </c>
      <c r="I219" s="329" t="s">
        <v>10</v>
      </c>
      <c r="J219" s="329" t="s">
        <v>11</v>
      </c>
      <c r="K219" s="329" t="s">
        <v>12</v>
      </c>
      <c r="L219" s="329" t="s">
        <v>13</v>
      </c>
      <c r="M219" s="329" t="s">
        <v>14</v>
      </c>
      <c r="N219" s="329" t="s">
        <v>15</v>
      </c>
      <c r="O219" s="329" t="s">
        <v>16</v>
      </c>
      <c r="P219" s="330" t="s">
        <v>17</v>
      </c>
    </row>
    <row r="220" spans="2:16" ht="15.75" thickBot="1" x14ac:dyDescent="0.3">
      <c r="B220" s="374"/>
      <c r="C220" s="375"/>
      <c r="D220" s="376"/>
      <c r="E220" s="331" t="s">
        <v>18</v>
      </c>
      <c r="F220" s="332" t="s">
        <v>18</v>
      </c>
      <c r="G220" s="332" t="s">
        <v>18</v>
      </c>
      <c r="H220" s="332" t="s">
        <v>18</v>
      </c>
      <c r="I220" s="332" t="s">
        <v>18</v>
      </c>
      <c r="J220" s="332" t="s">
        <v>18</v>
      </c>
      <c r="K220" s="332" t="s">
        <v>18</v>
      </c>
      <c r="L220" s="332" t="s">
        <v>18</v>
      </c>
      <c r="M220" s="332" t="s">
        <v>18</v>
      </c>
      <c r="N220" s="332" t="s">
        <v>18</v>
      </c>
      <c r="O220" s="332" t="s">
        <v>18</v>
      </c>
      <c r="P220" s="333" t="s">
        <v>18</v>
      </c>
    </row>
    <row r="221" spans="2:16" ht="15.75" customHeight="1" thickTop="1" x14ac:dyDescent="0.25">
      <c r="B221" s="365" t="s">
        <v>61</v>
      </c>
      <c r="C221" s="334" t="s">
        <v>23</v>
      </c>
      <c r="D221" s="325" t="s">
        <v>59</v>
      </c>
      <c r="E221" s="313">
        <v>0</v>
      </c>
      <c r="F221" s="314">
        <v>0</v>
      </c>
      <c r="G221" s="314">
        <v>0</v>
      </c>
      <c r="H221" s="314">
        <v>0</v>
      </c>
      <c r="I221" s="314">
        <v>0</v>
      </c>
      <c r="J221" s="314">
        <v>0</v>
      </c>
      <c r="K221" s="314">
        <v>0</v>
      </c>
      <c r="L221" s="314">
        <v>0</v>
      </c>
      <c r="M221" s="314">
        <v>0</v>
      </c>
      <c r="N221" s="314">
        <v>0</v>
      </c>
      <c r="O221" s="314">
        <v>0</v>
      </c>
      <c r="P221" s="315">
        <v>0</v>
      </c>
    </row>
    <row r="222" spans="2:16" x14ac:dyDescent="0.25">
      <c r="B222" s="366"/>
      <c r="C222" s="335" t="s">
        <v>24</v>
      </c>
      <c r="D222" s="326" t="s">
        <v>59</v>
      </c>
      <c r="E222" s="316">
        <v>0</v>
      </c>
      <c r="F222" s="317">
        <v>0</v>
      </c>
      <c r="G222" s="317">
        <v>395859.20000000001</v>
      </c>
      <c r="H222" s="317">
        <v>475804.6</v>
      </c>
      <c r="I222" s="317">
        <v>487155.20000000001</v>
      </c>
      <c r="J222" s="317">
        <v>442049.9</v>
      </c>
      <c r="K222" s="317">
        <v>514939</v>
      </c>
      <c r="L222" s="317">
        <v>484396.4</v>
      </c>
      <c r="M222" s="317">
        <v>460288.5</v>
      </c>
      <c r="N222" s="317">
        <v>476912.8</v>
      </c>
      <c r="O222" s="317">
        <v>469550.99</v>
      </c>
      <c r="P222" s="318">
        <v>912941.39</v>
      </c>
    </row>
    <row r="223" spans="2:16" x14ac:dyDescent="0.25">
      <c r="B223" s="366"/>
      <c r="C223" s="335" t="s">
        <v>25</v>
      </c>
      <c r="D223" s="326" t="s">
        <v>59</v>
      </c>
      <c r="E223" s="316">
        <v>10334470.1</v>
      </c>
      <c r="F223" s="317">
        <v>10464937.5</v>
      </c>
      <c r="G223" s="317">
        <v>11333756.5</v>
      </c>
      <c r="H223" s="317">
        <v>10418416.59999999</v>
      </c>
      <c r="I223" s="317">
        <v>10294812.1</v>
      </c>
      <c r="J223" s="317">
        <v>8365692</v>
      </c>
      <c r="K223" s="317">
        <v>9374390</v>
      </c>
      <c r="L223" s="317">
        <v>9470814.3000000007</v>
      </c>
      <c r="M223" s="317">
        <v>12715792.9</v>
      </c>
      <c r="N223" s="317">
        <v>12900779.800000001</v>
      </c>
      <c r="O223" s="317">
        <v>13224542.5</v>
      </c>
      <c r="P223" s="318">
        <v>21088986.09</v>
      </c>
    </row>
    <row r="224" spans="2:16" x14ac:dyDescent="0.25">
      <c r="B224" s="366"/>
      <c r="C224" s="335" t="s">
        <v>26</v>
      </c>
      <c r="D224" s="326" t="s">
        <v>59</v>
      </c>
      <c r="E224" s="316">
        <v>8860808.1999999993</v>
      </c>
      <c r="F224" s="317">
        <v>7424189.7000000002</v>
      </c>
      <c r="G224" s="317">
        <v>8296627.7000000002</v>
      </c>
      <c r="H224" s="317">
        <v>9379626.6999999974</v>
      </c>
      <c r="I224" s="317">
        <v>9166566</v>
      </c>
      <c r="J224" s="317">
        <v>7750116</v>
      </c>
      <c r="K224" s="317">
        <v>7424139.5999999996</v>
      </c>
      <c r="L224" s="317">
        <v>8693287.0999999996</v>
      </c>
      <c r="M224" s="317">
        <v>7621384.0999999996</v>
      </c>
      <c r="N224" s="317">
        <v>7947355.7999999989</v>
      </c>
      <c r="O224" s="317">
        <v>8036570.6100000003</v>
      </c>
      <c r="P224" s="318">
        <v>13175598.949999999</v>
      </c>
    </row>
    <row r="225" spans="2:16" x14ac:dyDescent="0.25">
      <c r="B225" s="366"/>
      <c r="C225" s="335" t="s">
        <v>27</v>
      </c>
      <c r="D225" s="326" t="s">
        <v>59</v>
      </c>
      <c r="E225" s="316">
        <v>0</v>
      </c>
      <c r="F225" s="317">
        <v>0</v>
      </c>
      <c r="G225" s="317">
        <v>0</v>
      </c>
      <c r="H225" s="317">
        <v>0</v>
      </c>
      <c r="I225" s="317">
        <v>0</v>
      </c>
      <c r="J225" s="317">
        <v>0</v>
      </c>
      <c r="K225" s="317">
        <v>0</v>
      </c>
      <c r="L225" s="317">
        <v>0</v>
      </c>
      <c r="M225" s="317">
        <v>0</v>
      </c>
      <c r="N225" s="317">
        <v>0</v>
      </c>
      <c r="O225" s="317">
        <v>0</v>
      </c>
      <c r="P225" s="318">
        <v>0</v>
      </c>
    </row>
    <row r="226" spans="2:16" x14ac:dyDescent="0.25">
      <c r="B226" s="366"/>
      <c r="C226" s="335" t="s">
        <v>28</v>
      </c>
      <c r="D226" s="326" t="s">
        <v>59</v>
      </c>
      <c r="E226" s="316">
        <v>3262018.6</v>
      </c>
      <c r="F226" s="317">
        <v>3131091.2</v>
      </c>
      <c r="G226" s="317">
        <v>3070959</v>
      </c>
      <c r="H226" s="317">
        <v>3026059.7</v>
      </c>
      <c r="I226" s="317">
        <v>3133674.4</v>
      </c>
      <c r="J226" s="317">
        <v>2868347.7</v>
      </c>
      <c r="K226" s="317">
        <v>2778759.1</v>
      </c>
      <c r="L226" s="317">
        <v>3757605.1</v>
      </c>
      <c r="M226" s="317">
        <v>3938574.899999999</v>
      </c>
      <c r="N226" s="317">
        <v>3767017.8</v>
      </c>
      <c r="O226" s="317">
        <v>4057761.51</v>
      </c>
      <c r="P226" s="318">
        <v>6662962.4699999997</v>
      </c>
    </row>
    <row r="227" spans="2:16" x14ac:dyDescent="0.25">
      <c r="B227" s="366"/>
      <c r="C227" s="335" t="s">
        <v>29</v>
      </c>
      <c r="D227" s="326" t="s">
        <v>59</v>
      </c>
      <c r="E227" s="316">
        <v>5313129.5</v>
      </c>
      <c r="F227" s="317">
        <v>4880381.9000000004</v>
      </c>
      <c r="G227" s="317">
        <v>5110015.2</v>
      </c>
      <c r="H227" s="317">
        <v>6183549.2000000002</v>
      </c>
      <c r="I227" s="317">
        <v>6086239.2999999998</v>
      </c>
      <c r="J227" s="317">
        <v>5430821.7000000002</v>
      </c>
      <c r="K227" s="317">
        <v>6126277.4000000004</v>
      </c>
      <c r="L227" s="317">
        <v>6277237.7999999998</v>
      </c>
      <c r="M227" s="317">
        <v>5957402.5</v>
      </c>
      <c r="N227" s="317">
        <v>6060986.0999999996</v>
      </c>
      <c r="O227" s="317">
        <v>5998212.0599999996</v>
      </c>
      <c r="P227" s="318">
        <v>9967623.5500000007</v>
      </c>
    </row>
    <row r="228" spans="2:16" x14ac:dyDescent="0.25">
      <c r="B228" s="366"/>
      <c r="C228" s="335" t="s">
        <v>30</v>
      </c>
      <c r="D228" s="326" t="s">
        <v>59</v>
      </c>
      <c r="E228" s="316">
        <v>259756.6</v>
      </c>
      <c r="F228" s="317">
        <v>261574.9</v>
      </c>
      <c r="G228" s="317">
        <v>295208.90000000002</v>
      </c>
      <c r="H228" s="317">
        <v>357549.9</v>
      </c>
      <c r="I228" s="317">
        <v>366645.2</v>
      </c>
      <c r="J228" s="317">
        <v>352854.6</v>
      </c>
      <c r="K228" s="317">
        <v>469215.8</v>
      </c>
      <c r="L228" s="317">
        <v>537118.1</v>
      </c>
      <c r="M228" s="317">
        <v>512785.6</v>
      </c>
      <c r="N228" s="317">
        <v>524264</v>
      </c>
      <c r="O228" s="317">
        <v>533708.73</v>
      </c>
      <c r="P228" s="318">
        <v>972995.72</v>
      </c>
    </row>
    <row r="229" spans="2:16" x14ac:dyDescent="0.25">
      <c r="B229" s="366"/>
      <c r="C229" s="335" t="s">
        <v>31</v>
      </c>
      <c r="D229" s="326" t="s">
        <v>59</v>
      </c>
      <c r="E229" s="316">
        <v>410963.6</v>
      </c>
      <c r="F229" s="317">
        <v>409168.8</v>
      </c>
      <c r="G229" s="317">
        <v>557499.4</v>
      </c>
      <c r="H229" s="317">
        <v>541754.4</v>
      </c>
      <c r="I229" s="317">
        <v>522061.7</v>
      </c>
      <c r="J229" s="317">
        <v>540531.80000000005</v>
      </c>
      <c r="K229" s="317">
        <v>584581.19999999995</v>
      </c>
      <c r="L229" s="317">
        <v>627044.69999999995</v>
      </c>
      <c r="M229" s="317">
        <v>635666.1</v>
      </c>
      <c r="N229" s="317">
        <v>647092.69999999995</v>
      </c>
      <c r="O229" s="317">
        <v>754153.03</v>
      </c>
      <c r="P229" s="318">
        <v>1061375.8700000001</v>
      </c>
    </row>
    <row r="230" spans="2:16" x14ac:dyDescent="0.25">
      <c r="B230" s="366"/>
      <c r="C230" s="335" t="s">
        <v>32</v>
      </c>
      <c r="D230" s="326" t="s">
        <v>59</v>
      </c>
      <c r="E230" s="316">
        <v>14963202.300000001</v>
      </c>
      <c r="F230" s="317">
        <v>13485032.699999999</v>
      </c>
      <c r="G230" s="317">
        <v>15056401.800000001</v>
      </c>
      <c r="H230" s="317">
        <v>17308827.899999991</v>
      </c>
      <c r="I230" s="317">
        <v>16575620.699999999</v>
      </c>
      <c r="J230" s="317">
        <v>14044470</v>
      </c>
      <c r="K230" s="317">
        <v>16268061.9</v>
      </c>
      <c r="L230" s="317">
        <v>16440508.4</v>
      </c>
      <c r="M230" s="317">
        <v>15287995.300000001</v>
      </c>
      <c r="N230" s="317">
        <v>15802075.1</v>
      </c>
      <c r="O230" s="317">
        <v>15896844.689999999</v>
      </c>
      <c r="P230" s="318">
        <v>26013627.98</v>
      </c>
    </row>
    <row r="231" spans="2:16" x14ac:dyDescent="0.25">
      <c r="B231" s="366"/>
      <c r="C231" s="335" t="s">
        <v>33</v>
      </c>
      <c r="D231" s="326" t="s">
        <v>59</v>
      </c>
      <c r="E231" s="316">
        <v>28914437</v>
      </c>
      <c r="F231" s="317">
        <v>26801328.899999999</v>
      </c>
      <c r="G231" s="317">
        <v>27480846.100000001</v>
      </c>
      <c r="H231" s="317">
        <v>31173305.100000001</v>
      </c>
      <c r="I231" s="317">
        <v>31413485</v>
      </c>
      <c r="J231" s="317">
        <v>27605680</v>
      </c>
      <c r="K231" s="317">
        <v>29466904.899999999</v>
      </c>
      <c r="L231" s="317">
        <v>30641976.199999999</v>
      </c>
      <c r="M231" s="317">
        <v>28968061.5</v>
      </c>
      <c r="N231" s="317">
        <v>30276947.100000001</v>
      </c>
      <c r="O231" s="317">
        <v>29856418.5</v>
      </c>
      <c r="P231" s="318">
        <v>47763489.920000002</v>
      </c>
    </row>
    <row r="232" spans="2:16" x14ac:dyDescent="0.25">
      <c r="B232" s="366"/>
      <c r="C232" s="335" t="s">
        <v>34</v>
      </c>
      <c r="D232" s="326" t="s">
        <v>59</v>
      </c>
      <c r="E232" s="316">
        <v>14793696.800000001</v>
      </c>
      <c r="F232" s="317">
        <v>13090737.9</v>
      </c>
      <c r="G232" s="317">
        <v>14411075</v>
      </c>
      <c r="H232" s="317">
        <v>18766992.800000001</v>
      </c>
      <c r="I232" s="317">
        <v>17153275.5</v>
      </c>
      <c r="J232" s="317">
        <v>14895631.399999999</v>
      </c>
      <c r="K232" s="317">
        <v>16459401.800000001</v>
      </c>
      <c r="L232" s="317">
        <v>17143976.300000001</v>
      </c>
      <c r="M232" s="317">
        <v>15879955.200000001</v>
      </c>
      <c r="N232" s="317">
        <v>16029287</v>
      </c>
      <c r="O232" s="317">
        <v>16682610.620000001</v>
      </c>
      <c r="P232" s="318">
        <v>27131055.699999996</v>
      </c>
    </row>
    <row r="233" spans="2:16" x14ac:dyDescent="0.25">
      <c r="B233" s="366"/>
      <c r="C233" s="335" t="s">
        <v>35</v>
      </c>
      <c r="D233" s="326" t="s">
        <v>59</v>
      </c>
      <c r="E233" s="316">
        <v>0</v>
      </c>
      <c r="F233" s="317">
        <v>0</v>
      </c>
      <c r="G233" s="317">
        <v>0</v>
      </c>
      <c r="H233" s="317">
        <v>0</v>
      </c>
      <c r="I233" s="317">
        <v>0</v>
      </c>
      <c r="J233" s="317">
        <v>0</v>
      </c>
      <c r="K233" s="317">
        <v>0</v>
      </c>
      <c r="L233" s="317">
        <v>0</v>
      </c>
      <c r="M233" s="317">
        <v>0</v>
      </c>
      <c r="N233" s="317">
        <v>116661.4</v>
      </c>
      <c r="O233" s="317">
        <v>0</v>
      </c>
      <c r="P233" s="318">
        <v>219827</v>
      </c>
    </row>
    <row r="234" spans="2:16" x14ac:dyDescent="0.25">
      <c r="B234" s="366"/>
      <c r="C234" s="335" t="s">
        <v>36</v>
      </c>
      <c r="D234" s="326" t="s">
        <v>59</v>
      </c>
      <c r="E234" s="316">
        <v>0</v>
      </c>
      <c r="F234" s="317">
        <v>0</v>
      </c>
      <c r="G234" s="317">
        <v>0</v>
      </c>
      <c r="H234" s="317">
        <v>0</v>
      </c>
      <c r="I234" s="317">
        <v>0</v>
      </c>
      <c r="J234" s="317">
        <v>0</v>
      </c>
      <c r="K234" s="317">
        <v>2469.5</v>
      </c>
      <c r="L234" s="317">
        <v>8427.5</v>
      </c>
      <c r="M234" s="317">
        <v>31824.7</v>
      </c>
      <c r="N234" s="317">
        <v>47560.4</v>
      </c>
      <c r="O234" s="317">
        <v>61921.94</v>
      </c>
      <c r="P234" s="318">
        <v>75682.259999999995</v>
      </c>
    </row>
    <row r="235" spans="2:16" x14ac:dyDescent="0.25">
      <c r="B235" s="366"/>
      <c r="C235" s="335" t="s">
        <v>37</v>
      </c>
      <c r="D235" s="326" t="s">
        <v>59</v>
      </c>
      <c r="E235" s="316">
        <v>0</v>
      </c>
      <c r="F235" s="317">
        <v>0</v>
      </c>
      <c r="G235" s="317">
        <v>0</v>
      </c>
      <c r="H235" s="317">
        <v>0</v>
      </c>
      <c r="I235" s="317">
        <v>0</v>
      </c>
      <c r="J235" s="317">
        <v>0</v>
      </c>
      <c r="K235" s="317">
        <v>0</v>
      </c>
      <c r="L235" s="317">
        <v>0</v>
      </c>
      <c r="M235" s="317">
        <v>0</v>
      </c>
      <c r="N235" s="317">
        <v>0</v>
      </c>
      <c r="O235" s="317">
        <v>0</v>
      </c>
      <c r="P235" s="318">
        <v>0</v>
      </c>
    </row>
    <row r="236" spans="2:16" x14ac:dyDescent="0.25">
      <c r="B236" s="366"/>
      <c r="C236" s="335" t="s">
        <v>38</v>
      </c>
      <c r="D236" s="326" t="s">
        <v>59</v>
      </c>
      <c r="E236" s="316">
        <v>237</v>
      </c>
      <c r="F236" s="317">
        <v>481855.2</v>
      </c>
      <c r="G236" s="317">
        <v>634028.30000000005</v>
      </c>
      <c r="H236" s="317">
        <v>722384</v>
      </c>
      <c r="I236" s="317">
        <v>689021.3</v>
      </c>
      <c r="J236" s="317">
        <v>670685.5</v>
      </c>
      <c r="K236" s="317">
        <v>717843.1</v>
      </c>
      <c r="L236" s="317">
        <v>878580.7</v>
      </c>
      <c r="M236" s="317">
        <v>773780.5</v>
      </c>
      <c r="N236" s="317">
        <v>874459.2</v>
      </c>
      <c r="O236" s="317">
        <v>920427.93</v>
      </c>
      <c r="P236" s="318">
        <v>1122841.6399999999</v>
      </c>
    </row>
    <row r="237" spans="2:16" x14ac:dyDescent="0.25">
      <c r="B237" s="366"/>
      <c r="C237" s="335" t="s">
        <v>62</v>
      </c>
      <c r="D237" s="326" t="s">
        <v>59</v>
      </c>
      <c r="E237" s="322"/>
      <c r="F237" s="323"/>
      <c r="G237" s="323"/>
      <c r="H237" s="323"/>
      <c r="I237" s="323"/>
      <c r="J237" s="323"/>
      <c r="K237" s="323"/>
      <c r="L237" s="323"/>
      <c r="M237" s="323"/>
      <c r="N237" s="323"/>
      <c r="O237" s="323"/>
      <c r="P237" s="324"/>
    </row>
    <row r="238" spans="2:16" x14ac:dyDescent="0.25">
      <c r="B238" s="366"/>
      <c r="C238" s="335" t="s">
        <v>63</v>
      </c>
      <c r="D238" s="326" t="s">
        <v>59</v>
      </c>
      <c r="E238" s="316">
        <v>0</v>
      </c>
      <c r="F238" s="317">
        <v>0</v>
      </c>
      <c r="G238" s="317">
        <v>0</v>
      </c>
      <c r="H238" s="317">
        <v>0</v>
      </c>
      <c r="I238" s="317">
        <v>0</v>
      </c>
      <c r="J238" s="317">
        <v>0</v>
      </c>
      <c r="K238" s="317">
        <v>0</v>
      </c>
      <c r="L238" s="317">
        <v>0</v>
      </c>
      <c r="M238" s="317">
        <v>0</v>
      </c>
      <c r="N238" s="317">
        <v>0</v>
      </c>
      <c r="O238" s="317">
        <v>0</v>
      </c>
      <c r="P238" s="318">
        <v>0</v>
      </c>
    </row>
    <row r="239" spans="2:16" ht="15.75" thickBot="1" x14ac:dyDescent="0.3">
      <c r="B239" s="367"/>
      <c r="C239" s="336" t="s">
        <v>64</v>
      </c>
      <c r="D239" s="327" t="s">
        <v>59</v>
      </c>
      <c r="E239" s="319">
        <v>0</v>
      </c>
      <c r="F239" s="320">
        <v>0</v>
      </c>
      <c r="G239" s="320">
        <v>0</v>
      </c>
      <c r="H239" s="320">
        <v>0</v>
      </c>
      <c r="I239" s="320">
        <v>0</v>
      </c>
      <c r="J239" s="320">
        <v>0</v>
      </c>
      <c r="K239" s="320">
        <v>0</v>
      </c>
      <c r="L239" s="320">
        <v>0</v>
      </c>
      <c r="M239" s="320">
        <v>0</v>
      </c>
      <c r="N239" s="320">
        <v>0</v>
      </c>
      <c r="O239" s="320">
        <v>0</v>
      </c>
      <c r="P239" s="321">
        <v>0</v>
      </c>
    </row>
    <row r="240" spans="2:16" ht="15.75" thickTop="1" x14ac:dyDescent="0.25">
      <c r="B240" s="88"/>
      <c r="C240" s="32"/>
      <c r="D240" s="32"/>
      <c r="E240" s="60"/>
      <c r="F240" s="60"/>
      <c r="G240" s="60"/>
      <c r="H240" s="60"/>
      <c r="I240" s="60"/>
      <c r="J240" s="60"/>
      <c r="K240" s="60"/>
      <c r="L240" s="60"/>
      <c r="M240" s="60"/>
      <c r="N240" s="60"/>
      <c r="O240" s="60"/>
      <c r="P240" s="60"/>
    </row>
    <row r="241" spans="2:16" ht="15.75" thickBot="1" x14ac:dyDescent="0.3">
      <c r="B241" s="89"/>
      <c r="C241" s="61"/>
      <c r="D241" s="61"/>
      <c r="E241" s="62"/>
      <c r="F241" s="62"/>
      <c r="G241" s="62"/>
      <c r="H241" s="62"/>
      <c r="I241" s="63"/>
      <c r="J241" s="63"/>
      <c r="K241" s="63"/>
      <c r="L241" s="63"/>
      <c r="M241" s="63"/>
      <c r="N241" s="63"/>
      <c r="O241" s="63"/>
      <c r="P241" s="63"/>
    </row>
    <row r="242" spans="2:16" ht="15.75" thickTop="1" x14ac:dyDescent="0.25">
      <c r="E242" s="47">
        <f>+SUM(E221:E241)</f>
        <v>87112719.700000003</v>
      </c>
      <c r="F242" s="47">
        <f t="shared" ref="F242:P242" si="13">+SUM(F221:F241)</f>
        <v>80430298.700000003</v>
      </c>
      <c r="G242" s="47">
        <f t="shared" si="13"/>
        <v>86642277.099999994</v>
      </c>
      <c r="H242" s="47">
        <f t="shared" si="13"/>
        <v>98354270.899999961</v>
      </c>
      <c r="I242" s="47">
        <f t="shared" si="13"/>
        <v>95888556.399999991</v>
      </c>
      <c r="J242" s="47">
        <f t="shared" si="13"/>
        <v>82966880.599999994</v>
      </c>
      <c r="K242" s="47">
        <f t="shared" si="13"/>
        <v>90186983.299999997</v>
      </c>
      <c r="L242" s="47">
        <f t="shared" si="13"/>
        <v>94960972.600000009</v>
      </c>
      <c r="M242" s="47">
        <f t="shared" si="13"/>
        <v>92783511.800000012</v>
      </c>
      <c r="N242" s="47">
        <f t="shared" si="13"/>
        <v>95471399.200000003</v>
      </c>
      <c r="O242" s="47">
        <f t="shared" si="13"/>
        <v>96492723.110000014</v>
      </c>
      <c r="P242" s="47">
        <f t="shared" si="13"/>
        <v>156169008.53999996</v>
      </c>
    </row>
    <row r="244" spans="2:16" x14ac:dyDescent="0.25">
      <c r="E244" t="b">
        <f>+INT(E242)=INT('Tarjeta debito año 2016'!C433)</f>
        <v>1</v>
      </c>
      <c r="F244" t="b">
        <f>+INT(F242)=INT('Tarjeta debito año 2016'!D433)</f>
        <v>1</v>
      </c>
      <c r="G244" t="b">
        <f>+INT(G242)=INT('Tarjeta debito año 2016'!E433)</f>
        <v>1</v>
      </c>
      <c r="H244" t="b">
        <f>+INT(H242)=INT('Tarjeta debito año 2016'!F433)</f>
        <v>1</v>
      </c>
      <c r="I244" t="b">
        <f>+INT(I242)=INT('Tarjeta debito año 2016'!G433)</f>
        <v>1</v>
      </c>
      <c r="J244" t="b">
        <f>+INT(J242)=INT('Tarjeta debito año 2016'!H433)</f>
        <v>1</v>
      </c>
      <c r="K244" t="b">
        <f>+INT(K242)=INT('Tarjeta debito año 2016'!I433)</f>
        <v>1</v>
      </c>
      <c r="L244" t="b">
        <f>+INT(L242)=INT('Tarjeta debito año 2016'!J433)</f>
        <v>1</v>
      </c>
      <c r="M244" t="b">
        <f>+INT(M242)=INT('Tarjeta debito año 2016'!K433)</f>
        <v>1</v>
      </c>
      <c r="N244" t="b">
        <f>+INT(N242)=INT('Tarjeta debito año 2016'!L433)</f>
        <v>1</v>
      </c>
      <c r="O244" t="b">
        <f>+INT(O242)=INT('Tarjeta debito año 2016'!M433)</f>
        <v>1</v>
      </c>
      <c r="P244" t="b">
        <f>+INT(P242)=INT('Tarjeta debito año 2016'!N433)</f>
        <v>1</v>
      </c>
    </row>
    <row r="246" spans="2:16" ht="24" thickBot="1" x14ac:dyDescent="0.4">
      <c r="B246" s="16" t="s">
        <v>98</v>
      </c>
    </row>
    <row r="247" spans="2:16" ht="15.75" thickTop="1" x14ac:dyDescent="0.25">
      <c r="B247" s="368" t="s">
        <v>5</v>
      </c>
      <c r="C247" s="369"/>
      <c r="D247" s="370"/>
      <c r="E247" s="362" t="s">
        <v>50</v>
      </c>
      <c r="F247" s="363"/>
      <c r="G247" s="363"/>
      <c r="H247" s="363"/>
      <c r="I247" s="363"/>
      <c r="J247" s="363"/>
      <c r="K247" s="363"/>
      <c r="L247" s="363"/>
      <c r="M247" s="363"/>
      <c r="N247" s="363"/>
      <c r="O247" s="363"/>
      <c r="P247" s="364"/>
    </row>
    <row r="248" spans="2:16" x14ac:dyDescent="0.25">
      <c r="B248" s="371"/>
      <c r="C248" s="372"/>
      <c r="D248" s="373"/>
      <c r="E248" s="352" t="s">
        <v>6</v>
      </c>
      <c r="F248" s="353" t="s">
        <v>7</v>
      </c>
      <c r="G248" s="353" t="s">
        <v>8</v>
      </c>
      <c r="H248" s="353" t="s">
        <v>9</v>
      </c>
      <c r="I248" s="353" t="s">
        <v>10</v>
      </c>
      <c r="J248" s="353" t="s">
        <v>11</v>
      </c>
      <c r="K248" s="353" t="s">
        <v>12</v>
      </c>
      <c r="L248" s="353" t="s">
        <v>13</v>
      </c>
      <c r="M248" s="353" t="s">
        <v>14</v>
      </c>
      <c r="N248" s="353" t="s">
        <v>15</v>
      </c>
      <c r="O248" s="353" t="s">
        <v>16</v>
      </c>
      <c r="P248" s="354" t="s">
        <v>17</v>
      </c>
    </row>
    <row r="249" spans="2:16" ht="15.75" thickBot="1" x14ac:dyDescent="0.3">
      <c r="B249" s="374"/>
      <c r="C249" s="375"/>
      <c r="D249" s="376"/>
      <c r="E249" s="355" t="s">
        <v>18</v>
      </c>
      <c r="F249" s="356" t="s">
        <v>18</v>
      </c>
      <c r="G249" s="356" t="s">
        <v>18</v>
      </c>
      <c r="H249" s="356" t="s">
        <v>18</v>
      </c>
      <c r="I249" s="356" t="s">
        <v>18</v>
      </c>
      <c r="J249" s="356" t="s">
        <v>18</v>
      </c>
      <c r="K249" s="356" t="s">
        <v>18</v>
      </c>
      <c r="L249" s="356" t="s">
        <v>18</v>
      </c>
      <c r="M249" s="356" t="s">
        <v>18</v>
      </c>
      <c r="N249" s="356" t="s">
        <v>18</v>
      </c>
      <c r="O249" s="356" t="s">
        <v>18</v>
      </c>
      <c r="P249" s="357" t="s">
        <v>18</v>
      </c>
    </row>
    <row r="250" spans="2:16" ht="15.75" customHeight="1" thickTop="1" x14ac:dyDescent="0.25">
      <c r="B250" s="365" t="s">
        <v>61</v>
      </c>
      <c r="C250" s="358" t="s">
        <v>23</v>
      </c>
      <c r="D250" s="349" t="s">
        <v>58</v>
      </c>
      <c r="E250" s="337">
        <v>0</v>
      </c>
      <c r="F250" s="338">
        <v>0</v>
      </c>
      <c r="G250" s="338">
        <v>0</v>
      </c>
      <c r="H250" s="338">
        <v>0</v>
      </c>
      <c r="I250" s="338">
        <v>0</v>
      </c>
      <c r="J250" s="338">
        <v>0</v>
      </c>
      <c r="K250" s="338">
        <v>0</v>
      </c>
      <c r="L250" s="338">
        <v>0</v>
      </c>
      <c r="M250" s="338">
        <v>0</v>
      </c>
      <c r="N250" s="338">
        <v>0</v>
      </c>
      <c r="O250" s="338">
        <v>0</v>
      </c>
      <c r="P250" s="339">
        <v>0</v>
      </c>
    </row>
    <row r="251" spans="2:16" x14ac:dyDescent="0.25">
      <c r="B251" s="366"/>
      <c r="C251" s="359" t="s">
        <v>24</v>
      </c>
      <c r="D251" s="350" t="s">
        <v>58</v>
      </c>
      <c r="E251" s="340">
        <v>205414.1</v>
      </c>
      <c r="F251" s="341">
        <v>222324.6</v>
      </c>
      <c r="G251" s="341">
        <v>42213.7</v>
      </c>
      <c r="H251" s="341">
        <v>43755.8</v>
      </c>
      <c r="I251" s="341">
        <v>40527.199999999997</v>
      </c>
      <c r="J251" s="341">
        <v>30376</v>
      </c>
      <c r="K251" s="341">
        <v>33133.599999999999</v>
      </c>
      <c r="L251" s="341">
        <v>33197</v>
      </c>
      <c r="M251" s="341">
        <v>28665.599999999999</v>
      </c>
      <c r="N251" s="341">
        <v>24949.7</v>
      </c>
      <c r="O251" s="341">
        <v>14664.22</v>
      </c>
      <c r="P251" s="342">
        <v>6879.77</v>
      </c>
    </row>
    <row r="252" spans="2:16" x14ac:dyDescent="0.25">
      <c r="B252" s="366"/>
      <c r="C252" s="359" t="s">
        <v>25</v>
      </c>
      <c r="D252" s="350" t="s">
        <v>58</v>
      </c>
      <c r="E252" s="340">
        <v>57881.3</v>
      </c>
      <c r="F252" s="341">
        <v>14092.9</v>
      </c>
      <c r="G252" s="341">
        <v>11503.5</v>
      </c>
      <c r="H252" s="341">
        <v>10798.1</v>
      </c>
      <c r="I252" s="341">
        <v>7491.9</v>
      </c>
      <c r="J252" s="341">
        <v>6976.2</v>
      </c>
      <c r="K252" s="341">
        <v>4788.6000000000004</v>
      </c>
      <c r="L252" s="341">
        <v>3977.7</v>
      </c>
      <c r="M252" s="341">
        <v>0</v>
      </c>
      <c r="N252" s="341">
        <v>0</v>
      </c>
      <c r="O252" s="341">
        <v>0</v>
      </c>
      <c r="P252" s="342">
        <v>0</v>
      </c>
    </row>
    <row r="253" spans="2:16" x14ac:dyDescent="0.25">
      <c r="B253" s="366"/>
      <c r="C253" s="359" t="s">
        <v>26</v>
      </c>
      <c r="D253" s="350" t="s">
        <v>58</v>
      </c>
      <c r="E253" s="340">
        <v>0</v>
      </c>
      <c r="F253" s="341">
        <v>0</v>
      </c>
      <c r="G253" s="341">
        <v>0</v>
      </c>
      <c r="H253" s="341">
        <v>0</v>
      </c>
      <c r="I253" s="341">
        <v>0</v>
      </c>
      <c r="J253" s="341">
        <v>0</v>
      </c>
      <c r="K253" s="341">
        <v>0</v>
      </c>
      <c r="L253" s="341">
        <v>0</v>
      </c>
      <c r="M253" s="341">
        <v>0</v>
      </c>
      <c r="N253" s="341">
        <v>0</v>
      </c>
      <c r="O253" s="341">
        <v>0</v>
      </c>
      <c r="P253" s="342">
        <v>0</v>
      </c>
    </row>
    <row r="254" spans="2:16" x14ac:dyDescent="0.25">
      <c r="B254" s="366"/>
      <c r="C254" s="359" t="s">
        <v>27</v>
      </c>
      <c r="D254" s="350" t="s">
        <v>58</v>
      </c>
      <c r="E254" s="340">
        <v>0</v>
      </c>
      <c r="F254" s="341">
        <v>0</v>
      </c>
      <c r="G254" s="341">
        <v>0</v>
      </c>
      <c r="H254" s="341">
        <v>0</v>
      </c>
      <c r="I254" s="341">
        <v>0</v>
      </c>
      <c r="J254" s="341">
        <v>0</v>
      </c>
      <c r="K254" s="341">
        <v>0</v>
      </c>
      <c r="L254" s="341">
        <v>0</v>
      </c>
      <c r="M254" s="341">
        <v>0</v>
      </c>
      <c r="N254" s="341">
        <v>0</v>
      </c>
      <c r="O254" s="341">
        <v>0</v>
      </c>
      <c r="P254" s="342">
        <v>0</v>
      </c>
    </row>
    <row r="255" spans="2:16" x14ac:dyDescent="0.25">
      <c r="B255" s="366"/>
      <c r="C255" s="359" t="s">
        <v>28</v>
      </c>
      <c r="D255" s="350" t="s">
        <v>58</v>
      </c>
      <c r="E255" s="340">
        <v>0</v>
      </c>
      <c r="F255" s="341">
        <v>0</v>
      </c>
      <c r="G255" s="341">
        <v>0</v>
      </c>
      <c r="H255" s="341">
        <v>0</v>
      </c>
      <c r="I255" s="341">
        <v>0</v>
      </c>
      <c r="J255" s="341">
        <v>0</v>
      </c>
      <c r="K255" s="341">
        <v>0</v>
      </c>
      <c r="L255" s="341">
        <v>0</v>
      </c>
      <c r="M255" s="341">
        <v>0</v>
      </c>
      <c r="N255" s="341">
        <v>0</v>
      </c>
      <c r="O255" s="341">
        <v>0</v>
      </c>
      <c r="P255" s="342">
        <v>0</v>
      </c>
    </row>
    <row r="256" spans="2:16" x14ac:dyDescent="0.25">
      <c r="B256" s="366"/>
      <c r="C256" s="359" t="s">
        <v>29</v>
      </c>
      <c r="D256" s="350" t="s">
        <v>58</v>
      </c>
      <c r="E256" s="340">
        <v>0</v>
      </c>
      <c r="F256" s="341">
        <v>0</v>
      </c>
      <c r="G256" s="341">
        <v>0</v>
      </c>
      <c r="H256" s="341">
        <v>0</v>
      </c>
      <c r="I256" s="341">
        <v>0</v>
      </c>
      <c r="J256" s="341">
        <v>0</v>
      </c>
      <c r="K256" s="341">
        <v>0</v>
      </c>
      <c r="L256" s="341">
        <v>0</v>
      </c>
      <c r="M256" s="341">
        <v>0</v>
      </c>
      <c r="N256" s="341">
        <v>0</v>
      </c>
      <c r="O256" s="341">
        <v>0</v>
      </c>
      <c r="P256" s="342">
        <v>0</v>
      </c>
    </row>
    <row r="257" spans="2:16" x14ac:dyDescent="0.25">
      <c r="B257" s="366"/>
      <c r="C257" s="359" t="s">
        <v>30</v>
      </c>
      <c r="D257" s="350" t="s">
        <v>58</v>
      </c>
      <c r="E257" s="340">
        <v>0</v>
      </c>
      <c r="F257" s="341">
        <v>0</v>
      </c>
      <c r="G257" s="341">
        <v>0</v>
      </c>
      <c r="H257" s="341">
        <v>0</v>
      </c>
      <c r="I257" s="341">
        <v>0</v>
      </c>
      <c r="J257" s="341">
        <v>0</v>
      </c>
      <c r="K257" s="341">
        <v>0</v>
      </c>
      <c r="L257" s="341">
        <v>0</v>
      </c>
      <c r="M257" s="341">
        <v>0</v>
      </c>
      <c r="N257" s="341">
        <v>0</v>
      </c>
      <c r="O257" s="341">
        <v>0</v>
      </c>
      <c r="P257" s="342">
        <v>0</v>
      </c>
    </row>
    <row r="258" spans="2:16" x14ac:dyDescent="0.25">
      <c r="B258" s="366"/>
      <c r="C258" s="359" t="s">
        <v>31</v>
      </c>
      <c r="D258" s="350" t="s">
        <v>58</v>
      </c>
      <c r="E258" s="340">
        <v>0</v>
      </c>
      <c r="F258" s="341">
        <v>0</v>
      </c>
      <c r="G258" s="341">
        <v>0</v>
      </c>
      <c r="H258" s="341">
        <v>0</v>
      </c>
      <c r="I258" s="341">
        <v>0</v>
      </c>
      <c r="J258" s="341">
        <v>0</v>
      </c>
      <c r="K258" s="341">
        <v>0</v>
      </c>
      <c r="L258" s="341">
        <v>0</v>
      </c>
      <c r="M258" s="341">
        <v>0</v>
      </c>
      <c r="N258" s="341">
        <v>0</v>
      </c>
      <c r="O258" s="341">
        <v>0</v>
      </c>
      <c r="P258" s="342">
        <v>0</v>
      </c>
    </row>
    <row r="259" spans="2:16" x14ac:dyDescent="0.25">
      <c r="B259" s="366"/>
      <c r="C259" s="359" t="s">
        <v>32</v>
      </c>
      <c r="D259" s="350" t="s">
        <v>58</v>
      </c>
      <c r="E259" s="340">
        <v>2921.8</v>
      </c>
      <c r="F259" s="341">
        <v>253.4</v>
      </c>
      <c r="G259" s="341">
        <v>415.1</v>
      </c>
      <c r="H259" s="341">
        <v>422.4</v>
      </c>
      <c r="I259" s="341">
        <v>329.3</v>
      </c>
      <c r="J259" s="341">
        <v>29.9</v>
      </c>
      <c r="K259" s="341">
        <v>0</v>
      </c>
      <c r="L259" s="341">
        <v>0</v>
      </c>
      <c r="M259" s="341">
        <v>0</v>
      </c>
      <c r="N259" s="341">
        <v>0</v>
      </c>
      <c r="O259" s="341">
        <v>0</v>
      </c>
      <c r="P259" s="342">
        <v>0</v>
      </c>
    </row>
    <row r="260" spans="2:16" x14ac:dyDescent="0.25">
      <c r="B260" s="366"/>
      <c r="C260" s="359" t="s">
        <v>33</v>
      </c>
      <c r="D260" s="350" t="s">
        <v>58</v>
      </c>
      <c r="E260" s="340">
        <v>362.1</v>
      </c>
      <c r="F260" s="341">
        <v>235.9</v>
      </c>
      <c r="G260" s="341">
        <v>401</v>
      </c>
      <c r="H260" s="341">
        <v>74.8</v>
      </c>
      <c r="I260" s="341">
        <v>0</v>
      </c>
      <c r="J260" s="341">
        <v>431</v>
      </c>
      <c r="K260" s="341">
        <v>302.3</v>
      </c>
      <c r="L260" s="341">
        <v>259.60000000000002</v>
      </c>
      <c r="M260" s="341">
        <v>539.79999999999995</v>
      </c>
      <c r="N260" s="341">
        <v>73.900000000000006</v>
      </c>
      <c r="O260" s="341">
        <v>158.46</v>
      </c>
      <c r="P260" s="342">
        <v>0</v>
      </c>
    </row>
    <row r="261" spans="2:16" x14ac:dyDescent="0.25">
      <c r="B261" s="366"/>
      <c r="C261" s="359" t="s">
        <v>34</v>
      </c>
      <c r="D261" s="350" t="s">
        <v>58</v>
      </c>
      <c r="E261" s="340">
        <v>0</v>
      </c>
      <c r="F261" s="341">
        <v>0</v>
      </c>
      <c r="G261" s="341">
        <v>0</v>
      </c>
      <c r="H261" s="341">
        <v>0</v>
      </c>
      <c r="I261" s="341">
        <v>0</v>
      </c>
      <c r="J261" s="341">
        <v>0</v>
      </c>
      <c r="K261" s="341">
        <v>0</v>
      </c>
      <c r="L261" s="341">
        <v>0</v>
      </c>
      <c r="M261" s="341">
        <v>0</v>
      </c>
      <c r="N261" s="341">
        <v>0</v>
      </c>
      <c r="O261" s="341">
        <v>0</v>
      </c>
      <c r="P261" s="342">
        <v>0</v>
      </c>
    </row>
    <row r="262" spans="2:16" x14ac:dyDescent="0.25">
      <c r="B262" s="366"/>
      <c r="C262" s="359" t="s">
        <v>35</v>
      </c>
      <c r="D262" s="350" t="s">
        <v>58</v>
      </c>
      <c r="E262" s="340">
        <v>178638.1</v>
      </c>
      <c r="F262" s="341">
        <v>146630.79999999999</v>
      </c>
      <c r="G262" s="341">
        <v>185120.3</v>
      </c>
      <c r="H262" s="341">
        <v>248727.6</v>
      </c>
      <c r="I262" s="341">
        <v>228254.8</v>
      </c>
      <c r="J262" s="341">
        <v>225761.4</v>
      </c>
      <c r="K262" s="341">
        <v>242652.6</v>
      </c>
      <c r="L262" s="341">
        <v>239269.7</v>
      </c>
      <c r="M262" s="341">
        <v>241360.3</v>
      </c>
      <c r="N262" s="341">
        <v>1693.6</v>
      </c>
      <c r="O262" s="341">
        <v>241894.3</v>
      </c>
      <c r="P262" s="342">
        <v>1866.98</v>
      </c>
    </row>
    <row r="263" spans="2:16" x14ac:dyDescent="0.25">
      <c r="B263" s="366"/>
      <c r="C263" s="359" t="s">
        <v>36</v>
      </c>
      <c r="D263" s="350" t="s">
        <v>58</v>
      </c>
      <c r="E263" s="340">
        <v>0</v>
      </c>
      <c r="F263" s="341">
        <v>0</v>
      </c>
      <c r="G263" s="341">
        <v>0</v>
      </c>
      <c r="H263" s="341">
        <v>0</v>
      </c>
      <c r="I263" s="341">
        <v>0</v>
      </c>
      <c r="J263" s="341">
        <v>0</v>
      </c>
      <c r="K263" s="341">
        <v>0</v>
      </c>
      <c r="L263" s="341">
        <v>0</v>
      </c>
      <c r="M263" s="341">
        <v>0</v>
      </c>
      <c r="N263" s="341">
        <v>0</v>
      </c>
      <c r="O263" s="341">
        <v>0</v>
      </c>
      <c r="P263" s="342">
        <v>0</v>
      </c>
    </row>
    <row r="264" spans="2:16" x14ac:dyDescent="0.25">
      <c r="B264" s="366"/>
      <c r="C264" s="359" t="s">
        <v>37</v>
      </c>
      <c r="D264" s="350" t="s">
        <v>58</v>
      </c>
      <c r="E264" s="340">
        <v>0</v>
      </c>
      <c r="F264" s="341">
        <v>0</v>
      </c>
      <c r="G264" s="341">
        <v>0</v>
      </c>
      <c r="H264" s="341">
        <v>0</v>
      </c>
      <c r="I264" s="341">
        <v>0</v>
      </c>
      <c r="J264" s="341">
        <v>189.9</v>
      </c>
      <c r="K264" s="341">
        <v>189</v>
      </c>
      <c r="L264" s="341">
        <v>684.9</v>
      </c>
      <c r="M264" s="341">
        <v>148.4</v>
      </c>
      <c r="N264" s="341">
        <v>59.2</v>
      </c>
      <c r="O264" s="341">
        <v>242.67</v>
      </c>
      <c r="P264" s="342">
        <v>1366.1</v>
      </c>
    </row>
    <row r="265" spans="2:16" x14ac:dyDescent="0.25">
      <c r="B265" s="366"/>
      <c r="C265" s="359" t="s">
        <v>38</v>
      </c>
      <c r="D265" s="350" t="s">
        <v>58</v>
      </c>
      <c r="E265" s="340">
        <v>523589.9</v>
      </c>
      <c r="F265" s="341">
        <v>45924</v>
      </c>
      <c r="G265" s="341">
        <v>30109.599999999999</v>
      </c>
      <c r="H265" s="341">
        <v>35156</v>
      </c>
      <c r="I265" s="341">
        <v>24753.7</v>
      </c>
      <c r="J265" s="341">
        <v>388.4</v>
      </c>
      <c r="K265" s="341">
        <v>2765.8</v>
      </c>
      <c r="L265" s="341">
        <v>8988.2000000000007</v>
      </c>
      <c r="M265" s="341">
        <v>2749.3</v>
      </c>
      <c r="N265" s="341">
        <v>9213.5</v>
      </c>
      <c r="O265" s="341">
        <v>2392.16</v>
      </c>
      <c r="P265" s="342">
        <v>1540.86</v>
      </c>
    </row>
    <row r="266" spans="2:16" x14ac:dyDescent="0.25">
      <c r="B266" s="366"/>
      <c r="C266" s="359" t="s">
        <v>62</v>
      </c>
      <c r="D266" s="350" t="s">
        <v>58</v>
      </c>
      <c r="E266" s="346"/>
      <c r="F266" s="347"/>
      <c r="G266" s="347"/>
      <c r="H266" s="347"/>
      <c r="I266" s="347"/>
      <c r="J266" s="347"/>
      <c r="K266" s="347"/>
      <c r="L266" s="347"/>
      <c r="M266" s="347"/>
      <c r="N266" s="347"/>
      <c r="O266" s="347"/>
      <c r="P266" s="348"/>
    </row>
    <row r="267" spans="2:16" x14ac:dyDescent="0.25">
      <c r="B267" s="366"/>
      <c r="C267" s="359" t="s">
        <v>63</v>
      </c>
      <c r="D267" s="350" t="s">
        <v>58</v>
      </c>
      <c r="E267" s="340">
        <v>0</v>
      </c>
      <c r="F267" s="341">
        <v>0</v>
      </c>
      <c r="G267" s="341">
        <v>0</v>
      </c>
      <c r="H267" s="341">
        <v>0</v>
      </c>
      <c r="I267" s="341">
        <v>0</v>
      </c>
      <c r="J267" s="341">
        <v>0</v>
      </c>
      <c r="K267" s="341">
        <v>0</v>
      </c>
      <c r="L267" s="341">
        <v>0</v>
      </c>
      <c r="M267" s="341">
        <v>0</v>
      </c>
      <c r="N267" s="341">
        <v>0</v>
      </c>
      <c r="O267" s="341">
        <v>0</v>
      </c>
      <c r="P267" s="342">
        <v>0</v>
      </c>
    </row>
    <row r="268" spans="2:16" ht="15.75" thickBot="1" x14ac:dyDescent="0.3">
      <c r="B268" s="367"/>
      <c r="C268" s="360" t="s">
        <v>64</v>
      </c>
      <c r="D268" s="351" t="s">
        <v>58</v>
      </c>
      <c r="E268" s="343">
        <v>0</v>
      </c>
      <c r="F268" s="344">
        <v>0</v>
      </c>
      <c r="G268" s="344">
        <v>0</v>
      </c>
      <c r="H268" s="344">
        <v>0</v>
      </c>
      <c r="I268" s="344">
        <v>0</v>
      </c>
      <c r="J268" s="344">
        <v>0</v>
      </c>
      <c r="K268" s="344">
        <v>0</v>
      </c>
      <c r="L268" s="344">
        <v>0</v>
      </c>
      <c r="M268" s="344">
        <v>0</v>
      </c>
      <c r="N268" s="344">
        <v>0</v>
      </c>
      <c r="O268" s="344">
        <v>0</v>
      </c>
      <c r="P268" s="345">
        <v>0</v>
      </c>
    </row>
    <row r="269" spans="2:16" ht="15.75" thickTop="1" x14ac:dyDescent="0.25">
      <c r="B269" s="88"/>
      <c r="C269" s="32"/>
      <c r="D269" s="32"/>
      <c r="E269" s="60"/>
      <c r="F269" s="60"/>
      <c r="G269" s="60"/>
      <c r="H269" s="60"/>
      <c r="I269" s="60"/>
      <c r="J269" s="60"/>
      <c r="K269" s="60"/>
      <c r="L269" s="60"/>
      <c r="M269" s="60"/>
      <c r="N269" s="60"/>
      <c r="O269" s="60"/>
      <c r="P269" s="60"/>
    </row>
    <row r="270" spans="2:16" ht="15.75" thickBot="1" x14ac:dyDescent="0.3">
      <c r="B270" s="89"/>
      <c r="C270" s="61"/>
      <c r="D270" s="61"/>
      <c r="E270" s="67"/>
      <c r="F270" s="67"/>
      <c r="G270" s="67"/>
      <c r="H270" s="67"/>
      <c r="I270" s="63"/>
      <c r="J270" s="63"/>
      <c r="K270" s="63"/>
      <c r="L270" s="63"/>
      <c r="M270" s="63"/>
      <c r="N270" s="63"/>
      <c r="O270" s="63"/>
      <c r="P270" s="63"/>
    </row>
    <row r="271" spans="2:16" ht="15.75" thickTop="1" x14ac:dyDescent="0.25">
      <c r="E271" s="47">
        <f>+SUM(E250:E270)</f>
        <v>968807.3</v>
      </c>
      <c r="F271" s="47">
        <f t="shared" ref="F271:P271" si="14">+SUM(F250:F270)</f>
        <v>429461.6</v>
      </c>
      <c r="G271" s="47">
        <f t="shared" si="14"/>
        <v>269763.19999999995</v>
      </c>
      <c r="H271" s="47">
        <f t="shared" si="14"/>
        <v>338934.7</v>
      </c>
      <c r="I271" s="47">
        <f t="shared" si="14"/>
        <v>301356.90000000002</v>
      </c>
      <c r="J271" s="47">
        <f t="shared" si="14"/>
        <v>264152.80000000005</v>
      </c>
      <c r="K271" s="47">
        <f t="shared" si="14"/>
        <v>283831.89999999997</v>
      </c>
      <c r="L271" s="47">
        <f t="shared" si="14"/>
        <v>286377.10000000003</v>
      </c>
      <c r="M271" s="47">
        <f t="shared" si="14"/>
        <v>273463.40000000002</v>
      </c>
      <c r="N271" s="47">
        <f t="shared" si="14"/>
        <v>35989.9</v>
      </c>
      <c r="O271" s="47">
        <f t="shared" si="14"/>
        <v>259351.81</v>
      </c>
      <c r="P271" s="47">
        <f t="shared" si="14"/>
        <v>11653.710000000001</v>
      </c>
    </row>
    <row r="273" spans="2:16" x14ac:dyDescent="0.25">
      <c r="E273" t="b">
        <f>+INT(E271)=INT('Tarjeta debito año 2016'!C485)</f>
        <v>1</v>
      </c>
      <c r="F273" t="b">
        <f>+INT(F271)=INT('Tarjeta debito año 2016'!D485)</f>
        <v>1</v>
      </c>
      <c r="G273" t="b">
        <f>+INT(G271)=INT('Tarjeta debito año 2016'!E485)</f>
        <v>1</v>
      </c>
      <c r="H273" t="b">
        <f>+INT(H271)=INT('Tarjeta debito año 2016'!F485)</f>
        <v>1</v>
      </c>
      <c r="I273" t="b">
        <f>+INT(I271)=INT('Tarjeta debito año 2016'!G485)</f>
        <v>1</v>
      </c>
      <c r="J273" t="b">
        <f>+INT(J271)=INT('Tarjeta debito año 2016'!H485)</f>
        <v>1</v>
      </c>
      <c r="K273" t="b">
        <f>+INT(K271)=INT('Tarjeta debito año 2016'!I485)</f>
        <v>1</v>
      </c>
      <c r="L273" t="b">
        <f>+INT(L271)=INT('Tarjeta debito año 2016'!J485)</f>
        <v>1</v>
      </c>
      <c r="M273" t="b">
        <f>+INT(M271)=INT('Tarjeta debito año 2016'!K485)</f>
        <v>1</v>
      </c>
      <c r="N273" t="b">
        <f>+INT(N271)=INT('Tarjeta debito año 2016'!L485)</f>
        <v>1</v>
      </c>
      <c r="O273" t="b">
        <f>+INT(O271)=INT('Tarjeta debito año 2016'!M485)</f>
        <v>1</v>
      </c>
      <c r="P273" t="b">
        <f>+INT(P271)=INT('Tarjeta debito año 2016'!N485)</f>
        <v>1</v>
      </c>
    </row>
    <row r="275" spans="2:16" ht="26.25" x14ac:dyDescent="0.25">
      <c r="B275" s="41"/>
    </row>
    <row r="276" spans="2:16" ht="24" thickBot="1" x14ac:dyDescent="0.4">
      <c r="B276" s="16"/>
    </row>
    <row r="277" spans="2:16" ht="15.75" thickTop="1" x14ac:dyDescent="0.25">
      <c r="B277" s="377"/>
      <c r="C277" s="377"/>
      <c r="D277" s="377"/>
      <c r="E277" s="380"/>
      <c r="F277" s="380"/>
      <c r="G277" s="380"/>
      <c r="H277" s="380"/>
      <c r="I277" s="380"/>
      <c r="J277" s="380"/>
      <c r="K277" s="380"/>
      <c r="L277" s="380"/>
      <c r="M277" s="380"/>
      <c r="N277" s="380"/>
      <c r="O277" s="380"/>
      <c r="P277" s="380"/>
    </row>
    <row r="278" spans="2:16" x14ac:dyDescent="0.25">
      <c r="B278" s="378"/>
      <c r="C278" s="378"/>
      <c r="D278" s="378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</row>
    <row r="279" spans="2:16" ht="15.75" thickBot="1" x14ac:dyDescent="0.3">
      <c r="B279" s="379"/>
      <c r="C279" s="379"/>
      <c r="D279" s="379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</row>
    <row r="280" spans="2:16" ht="15.75" thickTop="1" x14ac:dyDescent="0.25">
      <c r="B280" s="381"/>
      <c r="C280" s="56"/>
      <c r="D280" s="56"/>
      <c r="E280" s="57"/>
      <c r="F280" s="57"/>
      <c r="G280" s="57"/>
      <c r="H280" s="57"/>
      <c r="I280" s="58"/>
      <c r="J280" s="58"/>
      <c r="K280" s="58"/>
      <c r="L280" s="58"/>
      <c r="M280" s="58"/>
      <c r="N280" s="58"/>
      <c r="O280" s="58"/>
      <c r="P280" s="58"/>
    </row>
    <row r="281" spans="2:16" x14ac:dyDescent="0.25">
      <c r="B281" s="382"/>
      <c r="C281" s="32"/>
      <c r="D281" s="32"/>
      <c r="E281" s="59"/>
      <c r="F281" s="59"/>
      <c r="G281" s="59"/>
      <c r="H281" s="59"/>
      <c r="I281" s="60"/>
      <c r="J281" s="60"/>
      <c r="K281" s="60"/>
      <c r="L281" s="60"/>
      <c r="M281" s="60"/>
      <c r="N281" s="60"/>
      <c r="O281" s="60"/>
      <c r="P281" s="60"/>
    </row>
    <row r="282" spans="2:16" x14ac:dyDescent="0.25">
      <c r="B282" s="382"/>
      <c r="C282" s="32"/>
      <c r="D282" s="32"/>
      <c r="E282" s="59"/>
      <c r="F282" s="59"/>
      <c r="G282" s="59"/>
      <c r="H282" s="59"/>
      <c r="I282" s="60"/>
      <c r="J282" s="60"/>
      <c r="K282" s="60"/>
      <c r="L282" s="60"/>
      <c r="M282" s="60"/>
      <c r="N282" s="60"/>
      <c r="O282" s="60"/>
      <c r="P282" s="60"/>
    </row>
    <row r="283" spans="2:16" x14ac:dyDescent="0.25">
      <c r="B283" s="382"/>
      <c r="C283" s="32"/>
      <c r="D283" s="32"/>
      <c r="E283" s="59"/>
      <c r="F283" s="59"/>
      <c r="G283" s="59"/>
      <c r="H283" s="59"/>
      <c r="I283" s="60"/>
      <c r="J283" s="60"/>
      <c r="K283" s="60"/>
      <c r="L283" s="60"/>
      <c r="M283" s="60"/>
      <c r="N283" s="60"/>
      <c r="O283" s="60"/>
      <c r="P283" s="60"/>
    </row>
    <row r="284" spans="2:16" x14ac:dyDescent="0.25">
      <c r="B284" s="382"/>
      <c r="C284" s="32"/>
      <c r="D284" s="32"/>
      <c r="E284" s="59"/>
      <c r="F284" s="59"/>
      <c r="G284" s="59"/>
      <c r="H284" s="59"/>
      <c r="I284" s="60"/>
      <c r="J284" s="60"/>
      <c r="K284" s="60"/>
      <c r="L284" s="60"/>
      <c r="M284" s="60"/>
      <c r="N284" s="60"/>
      <c r="O284" s="60"/>
      <c r="P284" s="60"/>
    </row>
    <row r="285" spans="2:16" x14ac:dyDescent="0.25">
      <c r="B285" s="382"/>
      <c r="C285" s="32"/>
      <c r="D285" s="32"/>
      <c r="E285" s="60"/>
      <c r="F285" s="60"/>
      <c r="G285" s="60"/>
      <c r="H285" s="60"/>
      <c r="I285" s="60"/>
      <c r="J285" s="60"/>
      <c r="K285" s="60"/>
      <c r="L285" s="60"/>
      <c r="M285" s="60"/>
      <c r="N285" s="60"/>
      <c r="O285" s="60"/>
      <c r="P285" s="60"/>
    </row>
    <row r="286" spans="2:16" x14ac:dyDescent="0.25">
      <c r="B286" s="382"/>
      <c r="C286" s="32"/>
      <c r="D286" s="32"/>
      <c r="E286" s="60"/>
      <c r="F286" s="60"/>
      <c r="G286" s="60"/>
      <c r="H286" s="60"/>
      <c r="I286" s="60"/>
      <c r="J286" s="60"/>
      <c r="K286" s="60"/>
      <c r="L286" s="60"/>
      <c r="M286" s="60"/>
      <c r="N286" s="60"/>
      <c r="O286" s="60"/>
      <c r="P286" s="60"/>
    </row>
    <row r="287" spans="2:16" x14ac:dyDescent="0.25">
      <c r="B287" s="382"/>
      <c r="C287" s="32"/>
      <c r="D287" s="32"/>
      <c r="E287" s="59"/>
      <c r="F287" s="59"/>
      <c r="G287" s="59"/>
      <c r="H287" s="59"/>
      <c r="I287" s="60"/>
      <c r="J287" s="60"/>
      <c r="K287" s="60"/>
      <c r="L287" s="60"/>
      <c r="M287" s="60"/>
      <c r="N287" s="60"/>
      <c r="O287" s="60"/>
      <c r="P287" s="60"/>
    </row>
    <row r="288" spans="2:16" x14ac:dyDescent="0.25">
      <c r="B288" s="382"/>
      <c r="C288" s="32"/>
      <c r="D288" s="32"/>
      <c r="E288" s="59"/>
      <c r="F288" s="59"/>
      <c r="G288" s="59"/>
      <c r="H288" s="59"/>
      <c r="I288" s="60"/>
      <c r="J288" s="60"/>
      <c r="K288" s="60"/>
      <c r="L288" s="60"/>
      <c r="M288" s="60"/>
      <c r="N288" s="60"/>
      <c r="O288" s="60"/>
      <c r="P288" s="60"/>
    </row>
    <row r="289" spans="2:16" ht="15.75" thickBot="1" x14ac:dyDescent="0.3">
      <c r="B289" s="383"/>
      <c r="C289" s="61"/>
      <c r="D289" s="61"/>
      <c r="E289" s="67"/>
      <c r="F289" s="67"/>
      <c r="G289" s="67"/>
      <c r="H289" s="67"/>
      <c r="I289" s="63"/>
      <c r="J289" s="63"/>
      <c r="K289" s="63"/>
      <c r="L289" s="63"/>
      <c r="M289" s="63"/>
      <c r="N289" s="63"/>
      <c r="O289" s="63"/>
      <c r="P289" s="63"/>
    </row>
    <row r="290" spans="2:16" ht="15.75" thickTop="1" x14ac:dyDescent="0.25"/>
    <row r="293" spans="2:16" ht="24" thickBot="1" x14ac:dyDescent="0.4">
      <c r="B293" s="16"/>
    </row>
    <row r="294" spans="2:16" ht="15.75" thickTop="1" x14ac:dyDescent="0.25">
      <c r="B294" s="377"/>
      <c r="C294" s="377"/>
      <c r="D294" s="377"/>
      <c r="E294" s="380"/>
      <c r="F294" s="380"/>
      <c r="G294" s="380"/>
      <c r="H294" s="380"/>
      <c r="I294" s="380"/>
      <c r="J294" s="380"/>
      <c r="K294" s="380"/>
      <c r="L294" s="380"/>
      <c r="M294" s="380"/>
      <c r="N294" s="380"/>
      <c r="O294" s="380"/>
      <c r="P294" s="380"/>
    </row>
    <row r="295" spans="2:16" x14ac:dyDescent="0.25">
      <c r="B295" s="378"/>
      <c r="C295" s="378"/>
      <c r="D295" s="378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</row>
    <row r="296" spans="2:16" ht="15.75" thickBot="1" x14ac:dyDescent="0.3">
      <c r="B296" s="379"/>
      <c r="C296" s="379"/>
      <c r="D296" s="379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  <c r="P296" s="55"/>
    </row>
    <row r="297" spans="2:16" ht="15.75" thickTop="1" x14ac:dyDescent="0.25">
      <c r="B297" s="381"/>
      <c r="C297" s="56"/>
      <c r="D297" s="56"/>
      <c r="E297" s="57"/>
      <c r="F297" s="57"/>
      <c r="G297" s="57"/>
      <c r="H297" s="57"/>
      <c r="I297" s="58"/>
      <c r="J297" s="58"/>
      <c r="K297" s="58"/>
      <c r="L297" s="58"/>
      <c r="M297" s="58"/>
      <c r="N297" s="58"/>
      <c r="O297" s="58"/>
      <c r="P297" s="58"/>
    </row>
    <row r="298" spans="2:16" x14ac:dyDescent="0.25">
      <c r="B298" s="382"/>
      <c r="C298" s="32"/>
      <c r="D298" s="32"/>
      <c r="E298" s="59"/>
      <c r="F298" s="59"/>
      <c r="G298" s="59"/>
      <c r="H298" s="59"/>
      <c r="I298" s="60"/>
      <c r="J298" s="60"/>
      <c r="K298" s="60"/>
      <c r="L298" s="60"/>
      <c r="M298" s="60"/>
      <c r="N298" s="60"/>
      <c r="O298" s="60"/>
      <c r="P298" s="60"/>
    </row>
    <row r="299" spans="2:16" x14ac:dyDescent="0.25">
      <c r="B299" s="382"/>
      <c r="C299" s="32"/>
      <c r="D299" s="32"/>
      <c r="E299" s="59"/>
      <c r="F299" s="59"/>
      <c r="G299" s="59"/>
      <c r="H299" s="59"/>
      <c r="I299" s="60"/>
      <c r="J299" s="60"/>
      <c r="K299" s="60"/>
      <c r="L299" s="60"/>
      <c r="M299" s="60"/>
      <c r="N299" s="60"/>
      <c r="O299" s="60"/>
      <c r="P299" s="60"/>
    </row>
    <row r="300" spans="2:16" x14ac:dyDescent="0.25">
      <c r="B300" s="382"/>
      <c r="C300" s="32"/>
      <c r="D300" s="32"/>
      <c r="E300" s="59"/>
      <c r="F300" s="59"/>
      <c r="G300" s="59"/>
      <c r="H300" s="59"/>
      <c r="I300" s="60"/>
      <c r="J300" s="60"/>
      <c r="K300" s="60"/>
      <c r="L300" s="60"/>
      <c r="M300" s="60"/>
      <c r="N300" s="60"/>
      <c r="O300" s="60"/>
      <c r="P300" s="60"/>
    </row>
    <row r="301" spans="2:16" x14ac:dyDescent="0.25">
      <c r="B301" s="382"/>
      <c r="C301" s="32"/>
      <c r="D301" s="32"/>
      <c r="E301" s="59"/>
      <c r="F301" s="59"/>
      <c r="G301" s="59"/>
      <c r="H301" s="59"/>
      <c r="I301" s="60"/>
      <c r="J301" s="60"/>
      <c r="K301" s="60"/>
      <c r="L301" s="60"/>
      <c r="M301" s="60"/>
      <c r="N301" s="60"/>
      <c r="O301" s="60"/>
      <c r="P301" s="60"/>
    </row>
    <row r="302" spans="2:16" x14ac:dyDescent="0.25">
      <c r="B302" s="382"/>
      <c r="C302" s="32"/>
      <c r="D302" s="32"/>
      <c r="E302" s="60"/>
      <c r="F302" s="60"/>
      <c r="G302" s="60"/>
      <c r="H302" s="60"/>
      <c r="I302" s="60"/>
      <c r="J302" s="60"/>
      <c r="K302" s="60"/>
      <c r="L302" s="60"/>
      <c r="M302" s="60"/>
      <c r="N302" s="60"/>
      <c r="O302" s="60"/>
      <c r="P302" s="60"/>
    </row>
    <row r="303" spans="2:16" x14ac:dyDescent="0.25">
      <c r="B303" s="382"/>
      <c r="C303" s="32"/>
      <c r="D303" s="32"/>
      <c r="E303" s="60"/>
      <c r="F303" s="60"/>
      <c r="G303" s="60"/>
      <c r="H303" s="60"/>
      <c r="I303" s="60"/>
      <c r="J303" s="60"/>
      <c r="K303" s="60"/>
      <c r="L303" s="60"/>
      <c r="M303" s="60"/>
      <c r="N303" s="60"/>
      <c r="O303" s="60"/>
      <c r="P303" s="60"/>
    </row>
    <row r="304" spans="2:16" x14ac:dyDescent="0.25">
      <c r="B304" s="382"/>
      <c r="C304" s="32"/>
      <c r="D304" s="32"/>
      <c r="E304" s="59"/>
      <c r="F304" s="59"/>
      <c r="G304" s="59"/>
      <c r="H304" s="59"/>
      <c r="I304" s="60"/>
      <c r="J304" s="60"/>
      <c r="K304" s="60"/>
      <c r="L304" s="60"/>
      <c r="M304" s="60"/>
      <c r="N304" s="60"/>
      <c r="O304" s="60"/>
      <c r="P304" s="60"/>
    </row>
    <row r="305" spans="2:16" x14ac:dyDescent="0.25">
      <c r="B305" s="382"/>
      <c r="C305" s="32"/>
      <c r="D305" s="32"/>
      <c r="E305" s="59"/>
      <c r="F305" s="59"/>
      <c r="G305" s="59"/>
      <c r="H305" s="59"/>
      <c r="I305" s="60"/>
      <c r="J305" s="60"/>
      <c r="K305" s="60"/>
      <c r="L305" s="60"/>
      <c r="M305" s="60"/>
      <c r="N305" s="60"/>
      <c r="O305" s="60"/>
      <c r="P305" s="60"/>
    </row>
    <row r="306" spans="2:16" ht="15.75" thickBot="1" x14ac:dyDescent="0.3">
      <c r="B306" s="383"/>
      <c r="C306" s="61"/>
      <c r="D306" s="61"/>
      <c r="E306" s="67"/>
      <c r="F306" s="67"/>
      <c r="G306" s="67"/>
      <c r="H306" s="67"/>
      <c r="I306" s="63"/>
      <c r="J306" s="63"/>
      <c r="K306" s="63"/>
      <c r="L306" s="63"/>
      <c r="M306" s="63"/>
      <c r="N306" s="63"/>
      <c r="O306" s="63"/>
      <c r="P306" s="63"/>
    </row>
    <row r="307" spans="2:16" ht="15.75" thickTop="1" x14ac:dyDescent="0.25"/>
    <row r="310" spans="2:16" ht="24" thickBot="1" x14ac:dyDescent="0.4">
      <c r="B310" s="16"/>
    </row>
    <row r="311" spans="2:16" ht="15.75" thickTop="1" x14ac:dyDescent="0.25">
      <c r="B311" s="377"/>
      <c r="C311" s="377"/>
      <c r="D311" s="377"/>
      <c r="E311" s="380"/>
      <c r="F311" s="380"/>
      <c r="G311" s="380"/>
      <c r="H311" s="380"/>
      <c r="I311" s="380"/>
      <c r="J311" s="380"/>
      <c r="K311" s="380"/>
      <c r="L311" s="380"/>
      <c r="M311" s="380"/>
      <c r="N311" s="380"/>
      <c r="O311" s="380"/>
      <c r="P311" s="380"/>
    </row>
    <row r="312" spans="2:16" x14ac:dyDescent="0.25">
      <c r="B312" s="378"/>
      <c r="C312" s="378"/>
      <c r="D312" s="378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</row>
    <row r="313" spans="2:16" ht="15.75" thickBot="1" x14ac:dyDescent="0.3">
      <c r="B313" s="379"/>
      <c r="C313" s="379"/>
      <c r="D313" s="379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  <c r="P313" s="55"/>
    </row>
    <row r="314" spans="2:16" ht="15.75" thickTop="1" x14ac:dyDescent="0.25">
      <c r="B314" s="381"/>
      <c r="C314" s="56"/>
      <c r="D314" s="56"/>
      <c r="E314" s="68"/>
      <c r="F314" s="68"/>
      <c r="G314" s="68"/>
      <c r="H314" s="68"/>
      <c r="I314" s="58"/>
      <c r="J314" s="58"/>
      <c r="K314" s="58"/>
      <c r="L314" s="58"/>
      <c r="M314" s="58"/>
      <c r="N314" s="58"/>
      <c r="O314" s="58"/>
      <c r="P314" s="58"/>
    </row>
    <row r="315" spans="2:16" x14ac:dyDescent="0.25">
      <c r="B315" s="382"/>
      <c r="C315" s="32"/>
      <c r="D315" s="32"/>
      <c r="E315" s="39"/>
      <c r="F315" s="39"/>
      <c r="G315" s="39"/>
      <c r="H315" s="39"/>
      <c r="I315" s="60"/>
      <c r="J315" s="60"/>
      <c r="K315" s="60"/>
      <c r="L315" s="60"/>
      <c r="M315" s="60"/>
      <c r="N315" s="60"/>
      <c r="O315" s="60"/>
      <c r="P315" s="60"/>
    </row>
    <row r="316" spans="2:16" x14ac:dyDescent="0.25">
      <c r="B316" s="382"/>
      <c r="C316" s="32"/>
      <c r="D316" s="32"/>
      <c r="E316" s="39"/>
      <c r="F316" s="39"/>
      <c r="G316" s="39"/>
      <c r="H316" s="39"/>
      <c r="I316" s="60"/>
      <c r="J316" s="60"/>
      <c r="K316" s="60"/>
      <c r="L316" s="60"/>
      <c r="M316" s="60"/>
      <c r="N316" s="60"/>
      <c r="O316" s="60"/>
      <c r="P316" s="60"/>
    </row>
    <row r="317" spans="2:16" x14ac:dyDescent="0.25">
      <c r="B317" s="382"/>
      <c r="C317" s="32"/>
      <c r="D317" s="32"/>
      <c r="E317" s="39"/>
      <c r="F317" s="39"/>
      <c r="G317" s="39"/>
      <c r="H317" s="39"/>
      <c r="I317" s="60"/>
      <c r="J317" s="60"/>
      <c r="K317" s="60"/>
      <c r="L317" s="60"/>
      <c r="M317" s="60"/>
      <c r="N317" s="60"/>
      <c r="O317" s="60"/>
      <c r="P317" s="60"/>
    </row>
    <row r="318" spans="2:16" x14ac:dyDescent="0.25">
      <c r="B318" s="382"/>
      <c r="C318" s="32"/>
      <c r="D318" s="32"/>
      <c r="E318" s="39"/>
      <c r="F318" s="39"/>
      <c r="G318" s="39"/>
      <c r="H318" s="39"/>
      <c r="I318" s="60"/>
      <c r="J318" s="60"/>
      <c r="K318" s="60"/>
      <c r="L318" s="60"/>
      <c r="M318" s="60"/>
      <c r="N318" s="60"/>
      <c r="O318" s="60"/>
      <c r="P318" s="60"/>
    </row>
    <row r="319" spans="2:16" x14ac:dyDescent="0.25">
      <c r="B319" s="382"/>
      <c r="C319" s="32"/>
      <c r="D319" s="32"/>
      <c r="E319" s="60"/>
      <c r="F319" s="60"/>
      <c r="G319" s="60"/>
      <c r="H319" s="60"/>
      <c r="I319" s="60"/>
      <c r="J319" s="60"/>
      <c r="K319" s="60"/>
      <c r="L319" s="60"/>
      <c r="M319" s="60"/>
      <c r="N319" s="60"/>
      <c r="O319" s="60"/>
      <c r="P319" s="60"/>
    </row>
    <row r="320" spans="2:16" x14ac:dyDescent="0.25">
      <c r="B320" s="382"/>
      <c r="C320" s="32"/>
      <c r="D320" s="32"/>
      <c r="E320" s="60"/>
      <c r="F320" s="60"/>
      <c r="G320" s="60"/>
      <c r="H320" s="60"/>
      <c r="I320" s="60"/>
      <c r="J320" s="60"/>
      <c r="K320" s="60"/>
      <c r="L320" s="60"/>
      <c r="M320" s="60"/>
      <c r="N320" s="60"/>
      <c r="O320" s="60"/>
      <c r="P320" s="60"/>
    </row>
    <row r="321" spans="2:16" x14ac:dyDescent="0.25">
      <c r="B321" s="382"/>
      <c r="C321" s="32"/>
      <c r="D321" s="32"/>
      <c r="E321" s="39"/>
      <c r="F321" s="39"/>
      <c r="G321" s="39"/>
      <c r="H321" s="39"/>
      <c r="I321" s="60"/>
      <c r="J321" s="60"/>
      <c r="K321" s="60"/>
      <c r="L321" s="60"/>
      <c r="M321" s="60"/>
      <c r="N321" s="60"/>
      <c r="O321" s="60"/>
      <c r="P321" s="60"/>
    </row>
    <row r="322" spans="2:16" x14ac:dyDescent="0.25">
      <c r="B322" s="382"/>
      <c r="C322" s="32"/>
      <c r="D322" s="32"/>
      <c r="E322" s="39"/>
      <c r="F322" s="39"/>
      <c r="G322" s="39"/>
      <c r="H322" s="39"/>
      <c r="I322" s="60"/>
      <c r="J322" s="60"/>
      <c r="K322" s="60"/>
      <c r="L322" s="60"/>
      <c r="M322" s="60"/>
      <c r="N322" s="60"/>
      <c r="O322" s="60"/>
      <c r="P322" s="60"/>
    </row>
    <row r="323" spans="2:16" ht="15.75" thickBot="1" x14ac:dyDescent="0.3">
      <c r="B323" s="383"/>
      <c r="C323" s="61"/>
      <c r="D323" s="61"/>
      <c r="E323" s="62"/>
      <c r="F323" s="62"/>
      <c r="G323" s="62"/>
      <c r="H323" s="62"/>
      <c r="I323" s="63"/>
      <c r="J323" s="63"/>
      <c r="K323" s="63"/>
      <c r="L323" s="63"/>
      <c r="M323" s="63"/>
      <c r="N323" s="63"/>
      <c r="O323" s="63"/>
      <c r="P323" s="63"/>
    </row>
    <row r="324" spans="2:16" ht="15.75" thickTop="1" x14ac:dyDescent="0.25"/>
    <row r="327" spans="2:16" ht="24" thickBot="1" x14ac:dyDescent="0.4">
      <c r="B327" s="16"/>
    </row>
    <row r="328" spans="2:16" ht="15.75" thickTop="1" x14ac:dyDescent="0.25">
      <c r="B328" s="377"/>
      <c r="C328" s="377"/>
      <c r="D328" s="377"/>
      <c r="E328" s="380"/>
      <c r="F328" s="380"/>
      <c r="G328" s="380"/>
      <c r="H328" s="380"/>
      <c r="I328" s="380"/>
      <c r="J328" s="380"/>
      <c r="K328" s="380"/>
      <c r="L328" s="380"/>
      <c r="M328" s="380"/>
      <c r="N328" s="380"/>
      <c r="O328" s="380"/>
      <c r="P328" s="380"/>
    </row>
    <row r="329" spans="2:16" x14ac:dyDescent="0.25">
      <c r="B329" s="378"/>
      <c r="C329" s="378"/>
      <c r="D329" s="378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</row>
    <row r="330" spans="2:16" ht="15.75" thickBot="1" x14ac:dyDescent="0.3">
      <c r="B330" s="379"/>
      <c r="C330" s="379"/>
      <c r="D330" s="379"/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  <c r="P330" s="55"/>
    </row>
    <row r="331" spans="2:16" ht="15.75" thickTop="1" x14ac:dyDescent="0.25">
      <c r="B331" s="381"/>
      <c r="C331" s="56"/>
      <c r="D331" s="56"/>
      <c r="E331" s="68"/>
      <c r="F331" s="68"/>
      <c r="G331" s="68"/>
      <c r="H331" s="68"/>
      <c r="I331" s="58"/>
      <c r="J331" s="58"/>
      <c r="K331" s="58"/>
      <c r="L331" s="58"/>
      <c r="M331" s="58"/>
      <c r="N331" s="58"/>
      <c r="O331" s="58"/>
      <c r="P331" s="58"/>
    </row>
    <row r="332" spans="2:16" x14ac:dyDescent="0.25">
      <c r="B332" s="382"/>
      <c r="C332" s="32"/>
      <c r="D332" s="32"/>
      <c r="E332" s="39"/>
      <c r="F332" s="39"/>
      <c r="G332" s="39"/>
      <c r="H332" s="39"/>
      <c r="I332" s="60"/>
      <c r="J332" s="60"/>
      <c r="K332" s="60"/>
      <c r="L332" s="60"/>
      <c r="M332" s="60"/>
      <c r="N332" s="60"/>
      <c r="O332" s="60"/>
      <c r="P332" s="60"/>
    </row>
    <row r="333" spans="2:16" x14ac:dyDescent="0.25">
      <c r="B333" s="382"/>
      <c r="C333" s="32"/>
      <c r="D333" s="32"/>
      <c r="E333" s="39"/>
      <c r="F333" s="39"/>
      <c r="G333" s="39"/>
      <c r="H333" s="39"/>
      <c r="I333" s="60"/>
      <c r="J333" s="60"/>
      <c r="K333" s="60"/>
      <c r="L333" s="60"/>
      <c r="M333" s="60"/>
      <c r="N333" s="60"/>
      <c r="O333" s="60"/>
      <c r="P333" s="60"/>
    </row>
    <row r="334" spans="2:16" x14ac:dyDescent="0.25">
      <c r="B334" s="382"/>
      <c r="C334" s="32"/>
      <c r="D334" s="32"/>
      <c r="E334" s="39"/>
      <c r="F334" s="39"/>
      <c r="G334" s="39"/>
      <c r="H334" s="39"/>
      <c r="I334" s="60"/>
      <c r="J334" s="60"/>
      <c r="K334" s="60"/>
      <c r="L334" s="60"/>
      <c r="M334" s="60"/>
      <c r="N334" s="60"/>
      <c r="O334" s="60"/>
      <c r="P334" s="60"/>
    </row>
    <row r="335" spans="2:16" x14ac:dyDescent="0.25">
      <c r="B335" s="382"/>
      <c r="C335" s="32"/>
      <c r="D335" s="32"/>
      <c r="E335" s="39"/>
      <c r="F335" s="39"/>
      <c r="G335" s="39"/>
      <c r="H335" s="39"/>
      <c r="I335" s="60"/>
      <c r="J335" s="60"/>
      <c r="K335" s="60"/>
      <c r="L335" s="60"/>
      <c r="M335" s="60"/>
      <c r="N335" s="60"/>
      <c r="O335" s="60"/>
      <c r="P335" s="60"/>
    </row>
    <row r="336" spans="2:16" x14ac:dyDescent="0.25">
      <c r="B336" s="382"/>
      <c r="C336" s="32"/>
      <c r="D336" s="32"/>
      <c r="E336" s="60"/>
      <c r="F336" s="60"/>
      <c r="G336" s="60"/>
      <c r="H336" s="60"/>
      <c r="I336" s="60"/>
      <c r="J336" s="60"/>
      <c r="K336" s="60"/>
      <c r="L336" s="60"/>
      <c r="M336" s="60"/>
      <c r="N336" s="60"/>
      <c r="O336" s="60"/>
      <c r="P336" s="60"/>
    </row>
    <row r="337" spans="2:16" x14ac:dyDescent="0.25">
      <c r="B337" s="382"/>
      <c r="C337" s="32"/>
      <c r="D337" s="32"/>
      <c r="E337" s="60"/>
      <c r="F337" s="60"/>
      <c r="G337" s="60"/>
      <c r="H337" s="60"/>
      <c r="I337" s="60"/>
      <c r="J337" s="60"/>
      <c r="K337" s="60"/>
      <c r="L337" s="60"/>
      <c r="M337" s="60"/>
      <c r="N337" s="60"/>
      <c r="O337" s="60"/>
      <c r="P337" s="60"/>
    </row>
    <row r="338" spans="2:16" x14ac:dyDescent="0.25">
      <c r="B338" s="382"/>
      <c r="C338" s="32"/>
      <c r="D338" s="32"/>
      <c r="E338" s="39"/>
      <c r="F338" s="39"/>
      <c r="G338" s="39"/>
      <c r="H338" s="39"/>
      <c r="I338" s="60"/>
      <c r="J338" s="60"/>
      <c r="K338" s="60"/>
      <c r="L338" s="60"/>
      <c r="M338" s="60"/>
      <c r="N338" s="60"/>
      <c r="O338" s="60"/>
      <c r="P338" s="60"/>
    </row>
    <row r="339" spans="2:16" x14ac:dyDescent="0.25">
      <c r="B339" s="382"/>
      <c r="C339" s="32"/>
      <c r="D339" s="32"/>
      <c r="E339" s="39"/>
      <c r="F339" s="39"/>
      <c r="G339" s="39"/>
      <c r="H339" s="39"/>
      <c r="I339" s="60"/>
      <c r="J339" s="60"/>
      <c r="K339" s="60"/>
      <c r="L339" s="60"/>
      <c r="M339" s="60"/>
      <c r="N339" s="60"/>
      <c r="O339" s="60"/>
      <c r="P339" s="60"/>
    </row>
    <row r="340" spans="2:16" ht="15.75" thickBot="1" x14ac:dyDescent="0.3">
      <c r="B340" s="383"/>
      <c r="C340" s="61"/>
      <c r="D340" s="61"/>
      <c r="E340" s="62"/>
      <c r="F340" s="62"/>
      <c r="G340" s="62"/>
      <c r="H340" s="62"/>
      <c r="I340" s="63"/>
      <c r="J340" s="63"/>
      <c r="K340" s="63"/>
      <c r="L340" s="63"/>
      <c r="M340" s="63"/>
      <c r="N340" s="63"/>
      <c r="O340" s="63"/>
      <c r="P340" s="63"/>
    </row>
    <row r="341" spans="2:16" ht="15.75" thickTop="1" x14ac:dyDescent="0.25"/>
    <row r="344" spans="2:16" ht="24" thickBot="1" x14ac:dyDescent="0.4">
      <c r="B344" s="16"/>
    </row>
    <row r="345" spans="2:16" ht="15.75" thickTop="1" x14ac:dyDescent="0.25">
      <c r="B345" s="377"/>
      <c r="C345" s="377"/>
      <c r="D345" s="377"/>
      <c r="E345" s="380"/>
      <c r="F345" s="380"/>
      <c r="G345" s="380"/>
      <c r="H345" s="380"/>
      <c r="I345" s="380"/>
      <c r="J345" s="380"/>
      <c r="K345" s="380"/>
      <c r="L345" s="380"/>
      <c r="M345" s="380"/>
      <c r="N345" s="380"/>
      <c r="O345" s="380"/>
      <c r="P345" s="380"/>
    </row>
    <row r="346" spans="2:16" x14ac:dyDescent="0.25">
      <c r="B346" s="378"/>
      <c r="C346" s="378"/>
      <c r="D346" s="378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</row>
    <row r="347" spans="2:16" ht="15.75" thickBot="1" x14ac:dyDescent="0.3">
      <c r="B347" s="379"/>
      <c r="C347" s="379"/>
      <c r="D347" s="379"/>
      <c r="E347" s="55"/>
      <c r="F347" s="55"/>
      <c r="G347" s="55"/>
      <c r="H347" s="55"/>
      <c r="I347" s="55"/>
      <c r="J347" s="55"/>
      <c r="K347" s="55"/>
      <c r="L347" s="55"/>
      <c r="M347" s="55"/>
      <c r="N347" s="55"/>
      <c r="O347" s="55"/>
      <c r="P347" s="55"/>
    </row>
    <row r="348" spans="2:16" ht="15.75" thickTop="1" x14ac:dyDescent="0.25">
      <c r="B348" s="381"/>
      <c r="C348" s="56"/>
      <c r="D348" s="56"/>
      <c r="E348" s="68"/>
      <c r="F348" s="68"/>
      <c r="G348" s="68"/>
      <c r="H348" s="68"/>
      <c r="I348" s="58"/>
      <c r="J348" s="58"/>
      <c r="K348" s="58"/>
      <c r="L348" s="58"/>
      <c r="M348" s="58"/>
      <c r="N348" s="58"/>
      <c r="O348" s="58"/>
      <c r="P348" s="58"/>
    </row>
    <row r="349" spans="2:16" x14ac:dyDescent="0.25">
      <c r="B349" s="382"/>
      <c r="C349" s="32"/>
      <c r="D349" s="32"/>
      <c r="E349" s="39"/>
      <c r="F349" s="39"/>
      <c r="G349" s="39"/>
      <c r="H349" s="39"/>
      <c r="I349" s="60"/>
      <c r="J349" s="60"/>
      <c r="K349" s="60"/>
      <c r="L349" s="60"/>
      <c r="M349" s="60"/>
      <c r="N349" s="60"/>
      <c r="O349" s="60"/>
      <c r="P349" s="60"/>
    </row>
    <row r="350" spans="2:16" x14ac:dyDescent="0.25">
      <c r="B350" s="382"/>
      <c r="C350" s="32"/>
      <c r="D350" s="32"/>
      <c r="E350" s="39"/>
      <c r="F350" s="39"/>
      <c r="G350" s="39"/>
      <c r="H350" s="39"/>
      <c r="I350" s="60"/>
      <c r="J350" s="60"/>
      <c r="K350" s="60"/>
      <c r="L350" s="60"/>
      <c r="M350" s="60"/>
      <c r="N350" s="60"/>
      <c r="O350" s="60"/>
      <c r="P350" s="60"/>
    </row>
    <row r="351" spans="2:16" x14ac:dyDescent="0.25">
      <c r="B351" s="382"/>
      <c r="C351" s="32"/>
      <c r="D351" s="32"/>
      <c r="E351" s="39"/>
      <c r="F351" s="39"/>
      <c r="G351" s="39"/>
      <c r="H351" s="39"/>
      <c r="I351" s="60"/>
      <c r="J351" s="60"/>
      <c r="K351" s="60"/>
      <c r="L351" s="60"/>
      <c r="M351" s="60"/>
      <c r="N351" s="60"/>
      <c r="O351" s="60"/>
      <c r="P351" s="60"/>
    </row>
    <row r="352" spans="2:16" x14ac:dyDescent="0.25">
      <c r="B352" s="382"/>
      <c r="C352" s="32"/>
      <c r="D352" s="32"/>
      <c r="E352" s="39"/>
      <c r="F352" s="39"/>
      <c r="G352" s="39"/>
      <c r="H352" s="39"/>
      <c r="I352" s="60"/>
      <c r="J352" s="60"/>
      <c r="K352" s="60"/>
      <c r="L352" s="60"/>
      <c r="M352" s="60"/>
      <c r="N352" s="60"/>
      <c r="O352" s="60"/>
      <c r="P352" s="60"/>
    </row>
    <row r="353" spans="2:16" x14ac:dyDescent="0.25">
      <c r="B353" s="382"/>
      <c r="C353" s="32"/>
      <c r="D353" s="32"/>
      <c r="E353" s="60"/>
      <c r="F353" s="60"/>
      <c r="G353" s="60"/>
      <c r="H353" s="60"/>
      <c r="I353" s="60"/>
      <c r="J353" s="60"/>
      <c r="K353" s="60"/>
      <c r="L353" s="60"/>
      <c r="M353" s="60"/>
      <c r="N353" s="60"/>
      <c r="O353" s="60"/>
      <c r="P353" s="60"/>
    </row>
    <row r="354" spans="2:16" x14ac:dyDescent="0.25">
      <c r="B354" s="382"/>
      <c r="C354" s="32"/>
      <c r="D354" s="32"/>
      <c r="E354" s="60"/>
      <c r="F354" s="60"/>
      <c r="G354" s="60"/>
      <c r="H354" s="60"/>
      <c r="I354" s="60"/>
      <c r="J354" s="60"/>
      <c r="K354" s="60"/>
      <c r="L354" s="60"/>
      <c r="M354" s="60"/>
      <c r="N354" s="60"/>
      <c r="O354" s="60"/>
      <c r="P354" s="60"/>
    </row>
    <row r="355" spans="2:16" x14ac:dyDescent="0.25">
      <c r="B355" s="382"/>
      <c r="C355" s="32"/>
      <c r="D355" s="32"/>
      <c r="E355" s="39"/>
      <c r="F355" s="39"/>
      <c r="G355" s="39"/>
      <c r="H355" s="39"/>
      <c r="I355" s="60"/>
      <c r="J355" s="60"/>
      <c r="K355" s="60"/>
      <c r="L355" s="60"/>
      <c r="M355" s="60"/>
      <c r="N355" s="60"/>
      <c r="O355" s="60"/>
      <c r="P355" s="60"/>
    </row>
    <row r="356" spans="2:16" x14ac:dyDescent="0.25">
      <c r="B356" s="382"/>
      <c r="C356" s="32"/>
      <c r="D356" s="32"/>
      <c r="E356" s="39"/>
      <c r="F356" s="39"/>
      <c r="G356" s="39"/>
      <c r="H356" s="39"/>
      <c r="I356" s="60"/>
      <c r="J356" s="60"/>
      <c r="K356" s="60"/>
      <c r="L356" s="60"/>
      <c r="M356" s="60"/>
      <c r="N356" s="60"/>
      <c r="O356" s="60"/>
      <c r="P356" s="60"/>
    </row>
    <row r="357" spans="2:16" ht="15.75" thickBot="1" x14ac:dyDescent="0.3">
      <c r="B357" s="383"/>
      <c r="C357" s="61"/>
      <c r="D357" s="61"/>
      <c r="E357" s="62"/>
      <c r="F357" s="62"/>
      <c r="G357" s="62"/>
      <c r="H357" s="62"/>
      <c r="I357" s="63"/>
      <c r="J357" s="63"/>
      <c r="K357" s="63"/>
      <c r="L357" s="63"/>
      <c r="M357" s="63"/>
      <c r="N357" s="63"/>
      <c r="O357" s="63"/>
      <c r="P357" s="63"/>
    </row>
    <row r="358" spans="2:16" ht="15.75" thickTop="1" x14ac:dyDescent="0.25"/>
    <row r="361" spans="2:16" ht="24" thickBot="1" x14ac:dyDescent="0.4">
      <c r="B361" s="16"/>
    </row>
    <row r="362" spans="2:16" ht="15.75" thickTop="1" x14ac:dyDescent="0.25">
      <c r="B362" s="377"/>
      <c r="C362" s="377"/>
      <c r="D362" s="377"/>
      <c r="E362" s="380"/>
      <c r="F362" s="380"/>
      <c r="G362" s="380"/>
      <c r="H362" s="380"/>
      <c r="I362" s="380"/>
      <c r="J362" s="380"/>
      <c r="K362" s="380"/>
      <c r="L362" s="380"/>
      <c r="M362" s="380"/>
      <c r="N362" s="380"/>
      <c r="O362" s="380"/>
      <c r="P362" s="380"/>
    </row>
    <row r="363" spans="2:16" x14ac:dyDescent="0.25">
      <c r="B363" s="378"/>
      <c r="C363" s="378"/>
      <c r="D363" s="378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  <c r="P363" s="54"/>
    </row>
    <row r="364" spans="2:16" ht="15.75" thickBot="1" x14ac:dyDescent="0.3">
      <c r="B364" s="379"/>
      <c r="C364" s="379"/>
      <c r="D364" s="379"/>
      <c r="E364" s="55"/>
      <c r="F364" s="55"/>
      <c r="G364" s="55"/>
      <c r="H364" s="55"/>
      <c r="I364" s="55"/>
      <c r="J364" s="55"/>
      <c r="K364" s="55"/>
      <c r="L364" s="55"/>
      <c r="M364" s="55"/>
      <c r="N364" s="55"/>
      <c r="O364" s="55"/>
      <c r="P364" s="55"/>
    </row>
    <row r="365" spans="2:16" ht="15.75" thickTop="1" x14ac:dyDescent="0.25">
      <c r="B365" s="381"/>
      <c r="C365" s="56"/>
      <c r="D365" s="56"/>
      <c r="E365" s="68"/>
      <c r="F365" s="68"/>
      <c r="G365" s="68"/>
      <c r="H365" s="68"/>
      <c r="I365" s="58"/>
      <c r="J365" s="58"/>
      <c r="K365" s="58"/>
      <c r="L365" s="58"/>
      <c r="M365" s="58"/>
      <c r="N365" s="58"/>
      <c r="O365" s="58"/>
      <c r="P365" s="58"/>
    </row>
    <row r="366" spans="2:16" x14ac:dyDescent="0.25">
      <c r="B366" s="382"/>
      <c r="C366" s="32"/>
      <c r="D366" s="32"/>
      <c r="E366" s="39"/>
      <c r="F366" s="39"/>
      <c r="G366" s="39"/>
      <c r="H366" s="39"/>
      <c r="I366" s="60"/>
      <c r="J366" s="60"/>
      <c r="K366" s="60"/>
      <c r="L366" s="60"/>
      <c r="M366" s="60"/>
      <c r="N366" s="60"/>
      <c r="O366" s="60"/>
      <c r="P366" s="60"/>
    </row>
    <row r="367" spans="2:16" x14ac:dyDescent="0.25">
      <c r="B367" s="382"/>
      <c r="C367" s="32"/>
      <c r="D367" s="32"/>
      <c r="E367" s="39"/>
      <c r="F367" s="39"/>
      <c r="G367" s="39"/>
      <c r="H367" s="39"/>
      <c r="I367" s="60"/>
      <c r="J367" s="60"/>
      <c r="K367" s="60"/>
      <c r="L367" s="60"/>
      <c r="M367" s="60"/>
      <c r="N367" s="60"/>
      <c r="O367" s="60"/>
      <c r="P367" s="60"/>
    </row>
    <row r="368" spans="2:16" x14ac:dyDescent="0.25">
      <c r="B368" s="382"/>
      <c r="C368" s="32"/>
      <c r="D368" s="32"/>
      <c r="E368" s="39"/>
      <c r="F368" s="39"/>
      <c r="G368" s="39"/>
      <c r="H368" s="39"/>
      <c r="I368" s="60"/>
      <c r="J368" s="60"/>
      <c r="K368" s="60"/>
      <c r="L368" s="60"/>
      <c r="M368" s="60"/>
      <c r="N368" s="60"/>
      <c r="O368" s="60"/>
      <c r="P368" s="60"/>
    </row>
    <row r="369" spans="2:16" x14ac:dyDescent="0.25">
      <c r="B369" s="382"/>
      <c r="C369" s="32"/>
      <c r="D369" s="32"/>
      <c r="E369" s="39"/>
      <c r="F369" s="39"/>
      <c r="G369" s="39"/>
      <c r="H369" s="39"/>
      <c r="I369" s="60"/>
      <c r="J369" s="60"/>
      <c r="K369" s="60"/>
      <c r="L369" s="60"/>
      <c r="M369" s="60"/>
      <c r="N369" s="60"/>
      <c r="O369" s="60"/>
      <c r="P369" s="60"/>
    </row>
    <row r="370" spans="2:16" x14ac:dyDescent="0.25">
      <c r="B370" s="382"/>
      <c r="C370" s="32"/>
      <c r="D370" s="32"/>
      <c r="E370" s="60"/>
      <c r="F370" s="60"/>
      <c r="G370" s="60"/>
      <c r="H370" s="60"/>
      <c r="I370" s="60"/>
      <c r="J370" s="60"/>
      <c r="K370" s="60"/>
      <c r="L370" s="60"/>
      <c r="M370" s="60"/>
      <c r="N370" s="60"/>
      <c r="O370" s="60"/>
      <c r="P370" s="60"/>
    </row>
    <row r="371" spans="2:16" x14ac:dyDescent="0.25">
      <c r="B371" s="382"/>
      <c r="C371" s="32"/>
      <c r="D371" s="32"/>
      <c r="E371" s="60"/>
      <c r="F371" s="60"/>
      <c r="G371" s="60"/>
      <c r="H371" s="60"/>
      <c r="I371" s="60"/>
      <c r="J371" s="60"/>
      <c r="K371" s="60"/>
      <c r="L371" s="60"/>
      <c r="M371" s="60"/>
      <c r="N371" s="60"/>
      <c r="O371" s="60"/>
      <c r="P371" s="60"/>
    </row>
    <row r="372" spans="2:16" x14ac:dyDescent="0.25">
      <c r="B372" s="382"/>
      <c r="C372" s="32"/>
      <c r="D372" s="32"/>
      <c r="E372" s="39"/>
      <c r="F372" s="39"/>
      <c r="G372" s="39"/>
      <c r="H372" s="39"/>
      <c r="I372" s="60"/>
      <c r="J372" s="60"/>
      <c r="K372" s="60"/>
      <c r="L372" s="60"/>
      <c r="M372" s="60"/>
      <c r="N372" s="60"/>
      <c r="O372" s="60"/>
      <c r="P372" s="60"/>
    </row>
    <row r="373" spans="2:16" x14ac:dyDescent="0.25">
      <c r="B373" s="382"/>
      <c r="C373" s="32"/>
      <c r="D373" s="32"/>
      <c r="E373" s="39"/>
      <c r="F373" s="39"/>
      <c r="G373" s="39"/>
      <c r="H373" s="39"/>
      <c r="I373" s="60"/>
      <c r="J373" s="60"/>
      <c r="K373" s="60"/>
      <c r="L373" s="60"/>
      <c r="M373" s="60"/>
      <c r="N373" s="60"/>
      <c r="O373" s="60"/>
      <c r="P373" s="60"/>
    </row>
    <row r="374" spans="2:16" ht="15.75" thickBot="1" x14ac:dyDescent="0.3">
      <c r="B374" s="383"/>
      <c r="C374" s="61"/>
      <c r="D374" s="61"/>
      <c r="E374" s="62"/>
      <c r="F374" s="62"/>
      <c r="G374" s="62"/>
      <c r="H374" s="62"/>
      <c r="I374" s="63"/>
      <c r="J374" s="63"/>
      <c r="K374" s="63"/>
      <c r="L374" s="63"/>
      <c r="M374" s="63"/>
      <c r="N374" s="63"/>
      <c r="O374" s="63"/>
      <c r="P374" s="63"/>
    </row>
    <row r="375" spans="2:16" ht="15.75" thickTop="1" x14ac:dyDescent="0.25"/>
    <row r="378" spans="2:16" ht="24" thickBot="1" x14ac:dyDescent="0.4">
      <c r="B378" s="16"/>
    </row>
    <row r="379" spans="2:16" ht="15.75" thickTop="1" x14ac:dyDescent="0.25">
      <c r="B379" s="377"/>
      <c r="C379" s="377"/>
      <c r="D379" s="377"/>
      <c r="E379" s="380"/>
      <c r="F379" s="380"/>
      <c r="G379" s="380"/>
      <c r="H379" s="380"/>
      <c r="I379" s="380"/>
      <c r="J379" s="380"/>
      <c r="K379" s="380"/>
      <c r="L379" s="380"/>
      <c r="M379" s="380"/>
      <c r="N379" s="380"/>
      <c r="O379" s="380"/>
      <c r="P379" s="380"/>
    </row>
    <row r="380" spans="2:16" x14ac:dyDescent="0.25">
      <c r="B380" s="378"/>
      <c r="C380" s="378"/>
      <c r="D380" s="378"/>
      <c r="E380" s="54"/>
      <c r="F380" s="54"/>
      <c r="G380" s="54"/>
      <c r="H380" s="54"/>
      <c r="I380" s="54"/>
      <c r="J380" s="54"/>
      <c r="K380" s="54"/>
      <c r="L380" s="54"/>
      <c r="M380" s="54"/>
      <c r="N380" s="54"/>
      <c r="O380" s="54"/>
      <c r="P380" s="54"/>
    </row>
    <row r="381" spans="2:16" ht="15.75" thickBot="1" x14ac:dyDescent="0.3">
      <c r="B381" s="379"/>
      <c r="C381" s="379"/>
      <c r="D381" s="379"/>
      <c r="E381" s="55"/>
      <c r="F381" s="55"/>
      <c r="G381" s="55"/>
      <c r="H381" s="55"/>
      <c r="I381" s="55"/>
      <c r="J381" s="55"/>
      <c r="K381" s="55"/>
      <c r="L381" s="55"/>
      <c r="M381" s="55"/>
      <c r="N381" s="55"/>
      <c r="O381" s="55"/>
      <c r="P381" s="55"/>
    </row>
    <row r="382" spans="2:16" ht="15.75" thickTop="1" x14ac:dyDescent="0.25">
      <c r="B382" s="381"/>
      <c r="C382" s="56"/>
      <c r="D382" s="56"/>
      <c r="E382" s="57"/>
      <c r="F382" s="57"/>
      <c r="G382" s="57"/>
      <c r="H382" s="57"/>
      <c r="I382" s="58"/>
      <c r="J382" s="58"/>
      <c r="K382" s="58"/>
      <c r="L382" s="58"/>
      <c r="M382" s="58"/>
      <c r="N382" s="58"/>
      <c r="O382" s="58"/>
      <c r="P382" s="58"/>
    </row>
    <row r="383" spans="2:16" x14ac:dyDescent="0.25">
      <c r="B383" s="382"/>
      <c r="C383" s="32"/>
      <c r="D383" s="32"/>
      <c r="E383" s="59"/>
      <c r="F383" s="59"/>
      <c r="G383" s="59"/>
      <c r="H383" s="59"/>
      <c r="I383" s="60"/>
      <c r="J383" s="60"/>
      <c r="K383" s="60"/>
      <c r="L383" s="60"/>
      <c r="M383" s="60"/>
      <c r="N383" s="60"/>
      <c r="O383" s="60"/>
      <c r="P383" s="60"/>
    </row>
    <row r="384" spans="2:16" x14ac:dyDescent="0.25">
      <c r="B384" s="382"/>
      <c r="C384" s="32"/>
      <c r="D384" s="32"/>
      <c r="E384" s="59"/>
      <c r="F384" s="59"/>
      <c r="G384" s="59"/>
      <c r="H384" s="59"/>
      <c r="I384" s="60"/>
      <c r="J384" s="60"/>
      <c r="K384" s="60"/>
      <c r="L384" s="60"/>
      <c r="M384" s="60"/>
      <c r="N384" s="60"/>
      <c r="O384" s="60"/>
      <c r="P384" s="60"/>
    </row>
    <row r="385" spans="2:16" x14ac:dyDescent="0.25">
      <c r="B385" s="382"/>
      <c r="C385" s="32"/>
      <c r="D385" s="32"/>
      <c r="E385" s="59"/>
      <c r="F385" s="59"/>
      <c r="G385" s="59"/>
      <c r="H385" s="59"/>
      <c r="I385" s="60"/>
      <c r="J385" s="60"/>
      <c r="K385" s="60"/>
      <c r="L385" s="60"/>
      <c r="M385" s="60"/>
      <c r="N385" s="60"/>
      <c r="O385" s="60"/>
      <c r="P385" s="60"/>
    </row>
    <row r="386" spans="2:16" x14ac:dyDescent="0.25">
      <c r="B386" s="382"/>
      <c r="C386" s="32"/>
      <c r="D386" s="32"/>
      <c r="E386" s="59"/>
      <c r="F386" s="59"/>
      <c r="G386" s="59"/>
      <c r="H386" s="59"/>
      <c r="I386" s="60"/>
      <c r="J386" s="60"/>
      <c r="K386" s="60"/>
      <c r="L386" s="60"/>
      <c r="M386" s="60"/>
      <c r="N386" s="60"/>
      <c r="O386" s="60"/>
      <c r="P386" s="60"/>
    </row>
    <row r="387" spans="2:16" x14ac:dyDescent="0.25">
      <c r="B387" s="382"/>
      <c r="C387" s="32"/>
      <c r="D387" s="32"/>
      <c r="E387" s="60"/>
      <c r="F387" s="60"/>
      <c r="G387" s="60"/>
      <c r="H387" s="60"/>
      <c r="I387" s="60"/>
      <c r="J387" s="60"/>
      <c r="K387" s="60"/>
      <c r="L387" s="60"/>
      <c r="M387" s="60"/>
      <c r="N387" s="60"/>
      <c r="O387" s="60"/>
      <c r="P387" s="60"/>
    </row>
    <row r="388" spans="2:16" x14ac:dyDescent="0.25">
      <c r="B388" s="382"/>
      <c r="C388" s="32"/>
      <c r="D388" s="32"/>
      <c r="E388" s="60"/>
      <c r="F388" s="60"/>
      <c r="G388" s="60"/>
      <c r="H388" s="60"/>
      <c r="I388" s="60"/>
      <c r="J388" s="60"/>
      <c r="K388" s="60"/>
      <c r="L388" s="60"/>
      <c r="M388" s="60"/>
      <c r="N388" s="60"/>
      <c r="O388" s="60"/>
      <c r="P388" s="60"/>
    </row>
    <row r="389" spans="2:16" x14ac:dyDescent="0.25">
      <c r="B389" s="382"/>
      <c r="C389" s="32"/>
      <c r="D389" s="32"/>
      <c r="E389" s="59"/>
      <c r="F389" s="59"/>
      <c r="G389" s="59"/>
      <c r="H389" s="59"/>
      <c r="I389" s="60"/>
      <c r="J389" s="60"/>
      <c r="K389" s="60"/>
      <c r="L389" s="60"/>
      <c r="M389" s="60"/>
      <c r="N389" s="60"/>
      <c r="O389" s="60"/>
      <c r="P389" s="60"/>
    </row>
    <row r="390" spans="2:16" x14ac:dyDescent="0.25">
      <c r="B390" s="382"/>
      <c r="C390" s="32"/>
      <c r="D390" s="32"/>
      <c r="E390" s="59"/>
      <c r="F390" s="59"/>
      <c r="G390" s="59"/>
      <c r="H390" s="59"/>
      <c r="I390" s="60"/>
      <c r="J390" s="60"/>
      <c r="K390" s="60"/>
      <c r="L390" s="60"/>
      <c r="M390" s="60"/>
      <c r="N390" s="60"/>
      <c r="O390" s="60"/>
      <c r="P390" s="60"/>
    </row>
    <row r="391" spans="2:16" ht="15.75" thickBot="1" x14ac:dyDescent="0.3">
      <c r="B391" s="383"/>
      <c r="C391" s="61"/>
      <c r="D391" s="61"/>
      <c r="E391" s="67"/>
      <c r="F391" s="67"/>
      <c r="G391" s="67"/>
      <c r="H391" s="67"/>
      <c r="I391" s="63"/>
      <c r="J391" s="63"/>
      <c r="K391" s="63"/>
      <c r="L391" s="63"/>
      <c r="M391" s="63"/>
      <c r="N391" s="63"/>
      <c r="O391" s="63"/>
      <c r="P391" s="63"/>
    </row>
    <row r="392" spans="2:16" ht="15.75" thickTop="1" x14ac:dyDescent="0.25"/>
    <row r="395" spans="2:16" ht="24" thickBot="1" x14ac:dyDescent="0.4">
      <c r="B395" s="16"/>
    </row>
    <row r="396" spans="2:16" ht="15.75" thickTop="1" x14ac:dyDescent="0.25">
      <c r="B396" s="377"/>
      <c r="C396" s="377"/>
      <c r="D396" s="377"/>
      <c r="E396" s="380"/>
      <c r="F396" s="380"/>
      <c r="G396" s="380"/>
      <c r="H396" s="380"/>
      <c r="I396" s="380"/>
      <c r="J396" s="380"/>
      <c r="K396" s="380"/>
      <c r="L396" s="380"/>
      <c r="M396" s="380"/>
      <c r="N396" s="380"/>
      <c r="O396" s="380"/>
      <c r="P396" s="380"/>
    </row>
    <row r="397" spans="2:16" x14ac:dyDescent="0.25">
      <c r="B397" s="378"/>
      <c r="C397" s="378"/>
      <c r="D397" s="378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  <c r="P397" s="54"/>
    </row>
    <row r="398" spans="2:16" ht="15.75" thickBot="1" x14ac:dyDescent="0.3">
      <c r="B398" s="379"/>
      <c r="C398" s="379"/>
      <c r="D398" s="379"/>
      <c r="E398" s="55"/>
      <c r="F398" s="55"/>
      <c r="G398" s="55"/>
      <c r="H398" s="55"/>
      <c r="I398" s="55"/>
      <c r="J398" s="55"/>
      <c r="K398" s="55"/>
      <c r="L398" s="55"/>
      <c r="M398" s="55"/>
      <c r="N398" s="55"/>
      <c r="O398" s="55"/>
      <c r="P398" s="55"/>
    </row>
    <row r="399" spans="2:16" ht="15.75" thickTop="1" x14ac:dyDescent="0.25">
      <c r="B399" s="381"/>
      <c r="C399" s="56"/>
      <c r="D399" s="56"/>
      <c r="E399" s="68"/>
      <c r="F399" s="68"/>
      <c r="G399" s="68"/>
      <c r="H399" s="68"/>
      <c r="I399" s="58"/>
      <c r="J399" s="58"/>
      <c r="K399" s="58"/>
      <c r="L399" s="58"/>
      <c r="M399" s="58"/>
      <c r="N399" s="58"/>
      <c r="O399" s="58"/>
      <c r="P399" s="58"/>
    </row>
    <row r="400" spans="2:16" x14ac:dyDescent="0.25">
      <c r="B400" s="382"/>
      <c r="C400" s="32"/>
      <c r="D400" s="32"/>
      <c r="E400" s="39"/>
      <c r="F400" s="39"/>
      <c r="G400" s="39"/>
      <c r="H400" s="39"/>
      <c r="I400" s="60"/>
      <c r="J400" s="60"/>
      <c r="K400" s="60"/>
      <c r="L400" s="60"/>
      <c r="M400" s="60"/>
      <c r="N400" s="60"/>
      <c r="O400" s="60"/>
      <c r="P400" s="60"/>
    </row>
    <row r="401" spans="2:16" x14ac:dyDescent="0.25">
      <c r="B401" s="382"/>
      <c r="C401" s="32"/>
      <c r="D401" s="32"/>
      <c r="E401" s="39"/>
      <c r="F401" s="39"/>
      <c r="G401" s="39"/>
      <c r="H401" s="39"/>
      <c r="I401" s="60"/>
      <c r="J401" s="60"/>
      <c r="K401" s="60"/>
      <c r="L401" s="60"/>
      <c r="M401" s="60"/>
      <c r="N401" s="60"/>
      <c r="O401" s="60"/>
      <c r="P401" s="60"/>
    </row>
    <row r="402" spans="2:16" x14ac:dyDescent="0.25">
      <c r="B402" s="382"/>
      <c r="C402" s="32"/>
      <c r="D402" s="32"/>
      <c r="E402" s="39"/>
      <c r="F402" s="39"/>
      <c r="G402" s="39"/>
      <c r="H402" s="39"/>
      <c r="I402" s="60"/>
      <c r="J402" s="60"/>
      <c r="K402" s="60"/>
      <c r="L402" s="60"/>
      <c r="M402" s="60"/>
      <c r="N402" s="60"/>
      <c r="O402" s="60"/>
      <c r="P402" s="60"/>
    </row>
    <row r="403" spans="2:16" x14ac:dyDescent="0.25">
      <c r="B403" s="382"/>
      <c r="C403" s="32"/>
      <c r="D403" s="32"/>
      <c r="E403" s="39"/>
      <c r="F403" s="39"/>
      <c r="G403" s="39"/>
      <c r="H403" s="39"/>
      <c r="I403" s="60"/>
      <c r="J403" s="60"/>
      <c r="K403" s="60"/>
      <c r="L403" s="60"/>
      <c r="M403" s="60"/>
      <c r="N403" s="60"/>
      <c r="O403" s="60"/>
      <c r="P403" s="60"/>
    </row>
    <row r="404" spans="2:16" x14ac:dyDescent="0.25">
      <c r="B404" s="382"/>
      <c r="C404" s="32"/>
      <c r="D404" s="32"/>
      <c r="E404" s="60"/>
      <c r="F404" s="60"/>
      <c r="G404" s="60"/>
      <c r="H404" s="60"/>
      <c r="I404" s="60"/>
      <c r="J404" s="60"/>
      <c r="K404" s="60"/>
      <c r="L404" s="60"/>
      <c r="M404" s="60"/>
      <c r="N404" s="60"/>
      <c r="O404" s="60"/>
      <c r="P404" s="60"/>
    </row>
    <row r="405" spans="2:16" x14ac:dyDescent="0.25">
      <c r="B405" s="382"/>
      <c r="C405" s="32"/>
      <c r="D405" s="32"/>
      <c r="E405" s="60"/>
      <c r="F405" s="60"/>
      <c r="G405" s="60"/>
      <c r="H405" s="60"/>
      <c r="I405" s="60"/>
      <c r="J405" s="60"/>
      <c r="K405" s="60"/>
      <c r="L405" s="60"/>
      <c r="M405" s="60"/>
      <c r="N405" s="60"/>
      <c r="O405" s="60"/>
      <c r="P405" s="60"/>
    </row>
    <row r="406" spans="2:16" x14ac:dyDescent="0.25">
      <c r="B406" s="382"/>
      <c r="C406" s="32"/>
      <c r="D406" s="32"/>
      <c r="E406" s="39"/>
      <c r="F406" s="39"/>
      <c r="G406" s="39"/>
      <c r="H406" s="39"/>
      <c r="I406" s="60"/>
      <c r="J406" s="60"/>
      <c r="K406" s="60"/>
      <c r="L406" s="60"/>
      <c r="M406" s="60"/>
      <c r="N406" s="60"/>
      <c r="O406" s="60"/>
      <c r="P406" s="60"/>
    </row>
    <row r="407" spans="2:16" x14ac:dyDescent="0.25">
      <c r="B407" s="382"/>
      <c r="C407" s="32"/>
      <c r="D407" s="32"/>
      <c r="E407" s="39"/>
      <c r="F407" s="39"/>
      <c r="G407" s="39"/>
      <c r="H407" s="39"/>
      <c r="I407" s="60"/>
      <c r="J407" s="60"/>
      <c r="K407" s="60"/>
      <c r="L407" s="60"/>
      <c r="M407" s="60"/>
      <c r="N407" s="60"/>
      <c r="O407" s="60"/>
      <c r="P407" s="60"/>
    </row>
    <row r="408" spans="2:16" ht="15.75" thickBot="1" x14ac:dyDescent="0.3">
      <c r="B408" s="383"/>
      <c r="C408" s="61"/>
      <c r="D408" s="61"/>
      <c r="E408" s="62"/>
      <c r="F408" s="62"/>
      <c r="G408" s="62"/>
      <c r="H408" s="62"/>
      <c r="I408" s="63"/>
      <c r="J408" s="63"/>
      <c r="K408" s="63"/>
      <c r="L408" s="63"/>
      <c r="M408" s="63"/>
      <c r="N408" s="63"/>
      <c r="O408" s="63"/>
      <c r="P408" s="63"/>
    </row>
    <row r="409" spans="2:16" ht="15.75" thickTop="1" x14ac:dyDescent="0.25"/>
    <row r="412" spans="2:16" ht="24" thickBot="1" x14ac:dyDescent="0.4">
      <c r="B412" s="16"/>
    </row>
    <row r="413" spans="2:16" ht="15.75" thickTop="1" x14ac:dyDescent="0.25">
      <c r="B413" s="377"/>
      <c r="C413" s="377"/>
      <c r="D413" s="377"/>
      <c r="E413" s="380"/>
      <c r="F413" s="380"/>
      <c r="G413" s="380"/>
      <c r="H413" s="380"/>
      <c r="I413" s="380"/>
      <c r="J413" s="380"/>
      <c r="K413" s="380"/>
      <c r="L413" s="380"/>
      <c r="M413" s="380"/>
      <c r="N413" s="380"/>
      <c r="O413" s="380"/>
      <c r="P413" s="380"/>
    </row>
    <row r="414" spans="2:16" x14ac:dyDescent="0.25">
      <c r="B414" s="378"/>
      <c r="C414" s="378"/>
      <c r="D414" s="378"/>
      <c r="E414" s="54"/>
      <c r="F414" s="54"/>
      <c r="G414" s="54"/>
      <c r="H414" s="54"/>
      <c r="I414" s="54"/>
      <c r="J414" s="54"/>
      <c r="K414" s="54"/>
      <c r="L414" s="54"/>
      <c r="M414" s="54"/>
      <c r="N414" s="54"/>
      <c r="O414" s="54"/>
      <c r="P414" s="54"/>
    </row>
    <row r="415" spans="2:16" ht="15.75" thickBot="1" x14ac:dyDescent="0.3">
      <c r="B415" s="379"/>
      <c r="C415" s="379"/>
      <c r="D415" s="379"/>
      <c r="E415" s="55"/>
      <c r="F415" s="55"/>
      <c r="G415" s="55"/>
      <c r="H415" s="55"/>
      <c r="I415" s="55"/>
      <c r="J415" s="55"/>
      <c r="K415" s="55"/>
      <c r="L415" s="55"/>
      <c r="M415" s="55"/>
      <c r="N415" s="55"/>
      <c r="O415" s="55"/>
      <c r="P415" s="55"/>
    </row>
    <row r="416" spans="2:16" ht="15.75" thickTop="1" x14ac:dyDescent="0.25">
      <c r="B416" s="381"/>
      <c r="C416" s="56"/>
      <c r="D416" s="56"/>
      <c r="E416" s="57"/>
      <c r="F416" s="57"/>
      <c r="G416" s="57"/>
      <c r="H416" s="57"/>
      <c r="I416" s="58"/>
      <c r="J416" s="58"/>
      <c r="K416" s="58"/>
      <c r="L416" s="58"/>
      <c r="M416" s="58"/>
      <c r="N416" s="58"/>
      <c r="O416" s="58"/>
      <c r="P416" s="58"/>
    </row>
    <row r="417" spans="2:16" x14ac:dyDescent="0.25">
      <c r="B417" s="382"/>
      <c r="C417" s="32"/>
      <c r="D417" s="32"/>
      <c r="E417" s="59"/>
      <c r="F417" s="59"/>
      <c r="G417" s="59"/>
      <c r="H417" s="59"/>
      <c r="I417" s="60"/>
      <c r="J417" s="60"/>
      <c r="K417" s="60"/>
      <c r="L417" s="60"/>
      <c r="M417" s="60"/>
      <c r="N417" s="60"/>
      <c r="O417" s="60"/>
      <c r="P417" s="60"/>
    </row>
    <row r="418" spans="2:16" x14ac:dyDescent="0.25">
      <c r="B418" s="382"/>
      <c r="C418" s="32"/>
      <c r="D418" s="32"/>
      <c r="E418" s="59"/>
      <c r="F418" s="59"/>
      <c r="G418" s="59"/>
      <c r="H418" s="59"/>
      <c r="I418" s="60"/>
      <c r="J418" s="60"/>
      <c r="K418" s="60"/>
      <c r="L418" s="60"/>
      <c r="M418" s="60"/>
      <c r="N418" s="60"/>
      <c r="O418" s="60"/>
      <c r="P418" s="60"/>
    </row>
    <row r="419" spans="2:16" x14ac:dyDescent="0.25">
      <c r="B419" s="382"/>
      <c r="C419" s="32"/>
      <c r="D419" s="32"/>
      <c r="E419" s="59"/>
      <c r="F419" s="59"/>
      <c r="G419" s="59"/>
      <c r="H419" s="59"/>
      <c r="I419" s="60"/>
      <c r="J419" s="60"/>
      <c r="K419" s="60"/>
      <c r="L419" s="60"/>
      <c r="M419" s="60"/>
      <c r="N419" s="60"/>
      <c r="O419" s="60"/>
      <c r="P419" s="60"/>
    </row>
    <row r="420" spans="2:16" x14ac:dyDescent="0.25">
      <c r="B420" s="382"/>
      <c r="C420" s="32"/>
      <c r="D420" s="32"/>
      <c r="E420" s="59"/>
      <c r="F420" s="59"/>
      <c r="G420" s="59"/>
      <c r="H420" s="59"/>
      <c r="I420" s="60"/>
      <c r="J420" s="60"/>
      <c r="K420" s="60"/>
      <c r="L420" s="60"/>
      <c r="M420" s="60"/>
      <c r="N420" s="60"/>
      <c r="O420" s="60"/>
      <c r="P420" s="60"/>
    </row>
    <row r="421" spans="2:16" x14ac:dyDescent="0.25">
      <c r="B421" s="382"/>
      <c r="C421" s="32"/>
      <c r="D421" s="32"/>
      <c r="E421" s="60"/>
      <c r="F421" s="60"/>
      <c r="G421" s="60"/>
      <c r="H421" s="60"/>
      <c r="I421" s="60"/>
      <c r="J421" s="60"/>
      <c r="K421" s="60"/>
      <c r="L421" s="60"/>
      <c r="M421" s="60"/>
      <c r="N421" s="60"/>
      <c r="O421" s="60"/>
      <c r="P421" s="60"/>
    </row>
    <row r="422" spans="2:16" x14ac:dyDescent="0.25">
      <c r="B422" s="382"/>
      <c r="C422" s="32"/>
      <c r="D422" s="32"/>
      <c r="E422" s="60"/>
      <c r="F422" s="60"/>
      <c r="G422" s="60"/>
      <c r="H422" s="60"/>
      <c r="I422" s="60"/>
      <c r="J422" s="60"/>
      <c r="K422" s="60"/>
      <c r="L422" s="60"/>
      <c r="M422" s="60"/>
      <c r="N422" s="60"/>
      <c r="O422" s="60"/>
      <c r="P422" s="60"/>
    </row>
    <row r="423" spans="2:16" x14ac:dyDescent="0.25">
      <c r="B423" s="382"/>
      <c r="C423" s="32"/>
      <c r="D423" s="32"/>
      <c r="E423" s="59"/>
      <c r="F423" s="59"/>
      <c r="G423" s="59"/>
      <c r="H423" s="59"/>
      <c r="I423" s="60"/>
      <c r="J423" s="60"/>
      <c r="K423" s="60"/>
      <c r="L423" s="60"/>
      <c r="M423" s="60"/>
      <c r="N423" s="60"/>
      <c r="O423" s="60"/>
      <c r="P423" s="60"/>
    </row>
    <row r="424" spans="2:16" x14ac:dyDescent="0.25">
      <c r="B424" s="382"/>
      <c r="C424" s="32"/>
      <c r="D424" s="32"/>
      <c r="E424" s="59"/>
      <c r="F424" s="59"/>
      <c r="G424" s="59"/>
      <c r="H424" s="59"/>
      <c r="I424" s="60"/>
      <c r="J424" s="60"/>
      <c r="K424" s="60"/>
      <c r="L424" s="60"/>
      <c r="M424" s="60"/>
      <c r="N424" s="60"/>
      <c r="O424" s="60"/>
      <c r="P424" s="60"/>
    </row>
    <row r="425" spans="2:16" ht="15.75" thickBot="1" x14ac:dyDescent="0.3">
      <c r="B425" s="383"/>
      <c r="C425" s="61"/>
      <c r="D425" s="61"/>
      <c r="E425" s="67"/>
      <c r="F425" s="67"/>
      <c r="G425" s="67"/>
      <c r="H425" s="67"/>
      <c r="I425" s="63"/>
      <c r="J425" s="63"/>
      <c r="K425" s="63"/>
      <c r="L425" s="63"/>
      <c r="M425" s="63"/>
      <c r="N425" s="63"/>
      <c r="O425" s="63"/>
      <c r="P425" s="63"/>
    </row>
    <row r="426" spans="2:16" ht="15.75" thickTop="1" x14ac:dyDescent="0.25"/>
    <row r="428" spans="2:16" ht="26.25" x14ac:dyDescent="0.25">
      <c r="B428" s="41"/>
    </row>
    <row r="429" spans="2:16" ht="24" thickBot="1" x14ac:dyDescent="0.4">
      <c r="B429" s="16"/>
    </row>
    <row r="430" spans="2:16" ht="15.75" thickTop="1" x14ac:dyDescent="0.25">
      <c r="B430" s="377"/>
      <c r="C430" s="377"/>
      <c r="D430" s="377"/>
      <c r="E430" s="380"/>
      <c r="F430" s="380"/>
      <c r="G430" s="380"/>
      <c r="H430" s="380"/>
      <c r="I430" s="380"/>
      <c r="J430" s="380"/>
      <c r="K430" s="380"/>
      <c r="L430" s="380"/>
      <c r="M430" s="380"/>
      <c r="N430" s="380"/>
      <c r="O430" s="380"/>
      <c r="P430" s="380"/>
    </row>
    <row r="431" spans="2:16" x14ac:dyDescent="0.25">
      <c r="B431" s="378"/>
      <c r="C431" s="378"/>
      <c r="D431" s="378"/>
      <c r="E431" s="54"/>
      <c r="F431" s="54"/>
      <c r="G431" s="54"/>
      <c r="H431" s="54"/>
      <c r="I431" s="54"/>
      <c r="J431" s="54"/>
      <c r="K431" s="54"/>
      <c r="L431" s="54"/>
      <c r="M431" s="54"/>
      <c r="N431" s="54"/>
      <c r="O431" s="54"/>
      <c r="P431" s="54"/>
    </row>
    <row r="432" spans="2:16" ht="15.75" thickBot="1" x14ac:dyDescent="0.3">
      <c r="B432" s="379"/>
      <c r="C432" s="379"/>
      <c r="D432" s="379"/>
      <c r="E432" s="55"/>
      <c r="F432" s="55"/>
      <c r="G432" s="55"/>
      <c r="H432" s="55"/>
      <c r="I432" s="55"/>
      <c r="J432" s="55"/>
      <c r="K432" s="55"/>
      <c r="L432" s="55"/>
      <c r="M432" s="55"/>
      <c r="N432" s="55"/>
      <c r="O432" s="55"/>
      <c r="P432" s="55"/>
    </row>
    <row r="433" spans="2:16" ht="15.75" customHeight="1" thickTop="1" x14ac:dyDescent="0.25">
      <c r="B433" s="381"/>
      <c r="C433" s="56"/>
      <c r="D433" s="56"/>
      <c r="E433" s="58"/>
      <c r="F433" s="58"/>
      <c r="G433" s="58"/>
      <c r="H433" s="58"/>
      <c r="I433" s="58"/>
      <c r="J433" s="58"/>
      <c r="K433" s="58"/>
      <c r="L433" s="58"/>
      <c r="M433" s="58"/>
      <c r="N433" s="58"/>
      <c r="O433" s="58"/>
      <c r="P433" s="58"/>
    </row>
    <row r="434" spans="2:16" x14ac:dyDescent="0.25">
      <c r="B434" s="382"/>
      <c r="C434" s="32"/>
      <c r="D434" s="32"/>
      <c r="E434" s="59"/>
      <c r="F434" s="59"/>
      <c r="G434" s="59"/>
      <c r="H434" s="59"/>
      <c r="I434" s="60"/>
      <c r="J434" s="60"/>
      <c r="K434" s="60"/>
      <c r="L434" s="60"/>
      <c r="M434" s="60"/>
      <c r="N434" s="60"/>
      <c r="O434" s="60"/>
      <c r="P434" s="60"/>
    </row>
    <row r="435" spans="2:16" x14ac:dyDescent="0.25">
      <c r="B435" s="382"/>
      <c r="C435" s="32"/>
      <c r="D435" s="32"/>
      <c r="E435" s="59"/>
      <c r="F435" s="59"/>
      <c r="G435" s="59"/>
      <c r="H435" s="59"/>
      <c r="I435" s="60"/>
      <c r="J435" s="60"/>
      <c r="K435" s="60"/>
      <c r="L435" s="60"/>
      <c r="M435" s="60"/>
      <c r="N435" s="60"/>
      <c r="O435" s="60"/>
      <c r="P435" s="60"/>
    </row>
    <row r="436" spans="2:16" x14ac:dyDescent="0.25">
      <c r="B436" s="382"/>
      <c r="C436" s="32"/>
      <c r="D436" s="32"/>
      <c r="E436" s="59"/>
      <c r="F436" s="59"/>
      <c r="G436" s="59"/>
      <c r="H436" s="59"/>
      <c r="I436" s="60"/>
      <c r="J436" s="60"/>
      <c r="K436" s="60"/>
      <c r="L436" s="60"/>
      <c r="M436" s="60"/>
      <c r="N436" s="60"/>
      <c r="O436" s="60"/>
      <c r="P436" s="60"/>
    </row>
    <row r="437" spans="2:16" x14ac:dyDescent="0.25">
      <c r="B437" s="382"/>
      <c r="C437" s="32"/>
      <c r="D437" s="32"/>
      <c r="E437" s="59"/>
      <c r="F437" s="59"/>
      <c r="G437" s="59"/>
      <c r="H437" s="59"/>
      <c r="I437" s="60"/>
      <c r="J437" s="60"/>
      <c r="K437" s="60"/>
      <c r="L437" s="60"/>
      <c r="M437" s="60"/>
      <c r="N437" s="60"/>
      <c r="O437" s="60"/>
      <c r="P437" s="60"/>
    </row>
    <row r="438" spans="2:16" ht="15.75" thickBot="1" x14ac:dyDescent="0.3">
      <c r="B438" s="383"/>
      <c r="C438" s="61"/>
      <c r="D438" s="61"/>
      <c r="E438" s="67"/>
      <c r="F438" s="67"/>
      <c r="G438" s="67"/>
      <c r="H438" s="67"/>
      <c r="I438" s="63"/>
      <c r="J438" s="63"/>
      <c r="K438" s="63"/>
      <c r="L438" s="63"/>
      <c r="M438" s="63"/>
      <c r="N438" s="63"/>
      <c r="O438" s="63"/>
      <c r="P438" s="63"/>
    </row>
    <row r="439" spans="2:16" ht="15.75" thickTop="1" x14ac:dyDescent="0.25"/>
    <row r="442" spans="2:16" ht="24" thickBot="1" x14ac:dyDescent="0.4">
      <c r="B442" s="16"/>
    </row>
    <row r="443" spans="2:16" ht="15.75" thickTop="1" x14ac:dyDescent="0.25">
      <c r="B443" s="377"/>
      <c r="C443" s="377"/>
      <c r="D443" s="377"/>
      <c r="E443" s="380"/>
      <c r="F443" s="380"/>
      <c r="G443" s="380"/>
      <c r="H443" s="380"/>
      <c r="I443" s="380"/>
      <c r="J443" s="380"/>
      <c r="K443" s="380"/>
      <c r="L443" s="380"/>
      <c r="M443" s="380"/>
      <c r="N443" s="380"/>
      <c r="O443" s="380"/>
      <c r="P443" s="380"/>
    </row>
    <row r="444" spans="2:16" x14ac:dyDescent="0.25">
      <c r="B444" s="378"/>
      <c r="C444" s="378"/>
      <c r="D444" s="378"/>
      <c r="E444" s="54"/>
      <c r="F444" s="54"/>
      <c r="G444" s="54"/>
      <c r="H444" s="54"/>
      <c r="I444" s="54"/>
      <c r="J444" s="54"/>
      <c r="K444" s="54"/>
      <c r="L444" s="54"/>
      <c r="M444" s="54"/>
      <c r="N444" s="54"/>
      <c r="O444" s="54"/>
      <c r="P444" s="54"/>
    </row>
    <row r="445" spans="2:16" ht="15.75" thickBot="1" x14ac:dyDescent="0.3">
      <c r="B445" s="379"/>
      <c r="C445" s="379"/>
      <c r="D445" s="379"/>
      <c r="E445" s="55"/>
      <c r="F445" s="55"/>
      <c r="G445" s="55"/>
      <c r="H445" s="55"/>
      <c r="I445" s="55"/>
      <c r="J445" s="55"/>
      <c r="K445" s="55"/>
      <c r="L445" s="55"/>
      <c r="M445" s="55"/>
      <c r="N445" s="55"/>
      <c r="O445" s="55"/>
      <c r="P445" s="55"/>
    </row>
    <row r="446" spans="2:16" ht="15.75" customHeight="1" thickTop="1" x14ac:dyDescent="0.25">
      <c r="B446" s="381"/>
      <c r="C446" s="56"/>
      <c r="D446" s="56"/>
      <c r="E446" s="58"/>
      <c r="F446" s="58"/>
      <c r="G446" s="58"/>
      <c r="H446" s="58"/>
      <c r="I446" s="58"/>
      <c r="J446" s="58"/>
      <c r="K446" s="58"/>
      <c r="L446" s="58"/>
      <c r="M446" s="58"/>
      <c r="N446" s="58"/>
      <c r="O446" s="58"/>
      <c r="P446" s="58"/>
    </row>
    <row r="447" spans="2:16" x14ac:dyDescent="0.25">
      <c r="B447" s="382"/>
      <c r="C447" s="32"/>
      <c r="D447" s="32"/>
      <c r="E447" s="59"/>
      <c r="F447" s="59"/>
      <c r="G447" s="59"/>
      <c r="H447" s="59"/>
      <c r="I447" s="60"/>
      <c r="J447" s="60"/>
      <c r="K447" s="60"/>
      <c r="L447" s="60"/>
      <c r="M447" s="60"/>
      <c r="N447" s="60"/>
      <c r="O447" s="60"/>
      <c r="P447" s="60"/>
    </row>
    <row r="448" spans="2:16" x14ac:dyDescent="0.25">
      <c r="B448" s="382"/>
      <c r="C448" s="32"/>
      <c r="D448" s="32"/>
      <c r="E448" s="59"/>
      <c r="F448" s="59"/>
      <c r="G448" s="59"/>
      <c r="H448" s="59"/>
      <c r="I448" s="60"/>
      <c r="J448" s="60"/>
      <c r="K448" s="60"/>
      <c r="L448" s="60"/>
      <c r="M448" s="60"/>
      <c r="N448" s="60"/>
      <c r="O448" s="60"/>
      <c r="P448" s="60"/>
    </row>
    <row r="449" spans="2:16" x14ac:dyDescent="0.25">
      <c r="B449" s="382"/>
      <c r="C449" s="32"/>
      <c r="D449" s="32"/>
      <c r="E449" s="59"/>
      <c r="F449" s="59"/>
      <c r="G449" s="59"/>
      <c r="H449" s="59"/>
      <c r="I449" s="60"/>
      <c r="J449" s="60"/>
      <c r="K449" s="60"/>
      <c r="L449" s="60"/>
      <c r="M449" s="60"/>
      <c r="N449" s="60"/>
      <c r="O449" s="60"/>
      <c r="P449" s="60"/>
    </row>
    <row r="450" spans="2:16" x14ac:dyDescent="0.25">
      <c r="B450" s="382"/>
      <c r="C450" s="32"/>
      <c r="D450" s="32"/>
      <c r="E450" s="59"/>
      <c r="F450" s="59"/>
      <c r="G450" s="59"/>
      <c r="H450" s="59"/>
      <c r="I450" s="60"/>
      <c r="J450" s="60"/>
      <c r="K450" s="60"/>
      <c r="L450" s="60"/>
      <c r="M450" s="60"/>
      <c r="N450" s="60"/>
      <c r="O450" s="60"/>
      <c r="P450" s="60"/>
    </row>
    <row r="451" spans="2:16" ht="15.75" thickBot="1" x14ac:dyDescent="0.3">
      <c r="B451" s="383"/>
      <c r="C451" s="61"/>
      <c r="D451" s="61"/>
      <c r="E451" s="67"/>
      <c r="F451" s="67"/>
      <c r="G451" s="67"/>
      <c r="H451" s="67"/>
      <c r="I451" s="63"/>
      <c r="J451" s="63"/>
      <c r="K451" s="63"/>
      <c r="L451" s="63"/>
      <c r="M451" s="63"/>
      <c r="N451" s="63"/>
      <c r="O451" s="63"/>
      <c r="P451" s="63"/>
    </row>
    <row r="452" spans="2:16" ht="15.75" thickTop="1" x14ac:dyDescent="0.25"/>
    <row r="455" spans="2:16" ht="24" thickBot="1" x14ac:dyDescent="0.4">
      <c r="B455" s="16"/>
    </row>
    <row r="456" spans="2:16" ht="15.75" thickTop="1" x14ac:dyDescent="0.25">
      <c r="B456" s="377"/>
      <c r="C456" s="377"/>
      <c r="D456" s="377"/>
      <c r="E456" s="380"/>
      <c r="F456" s="380"/>
      <c r="G456" s="380"/>
      <c r="H456" s="380"/>
      <c r="I456" s="380"/>
      <c r="J456" s="380"/>
      <c r="K456" s="380"/>
      <c r="L456" s="380"/>
      <c r="M456" s="380"/>
      <c r="N456" s="380"/>
      <c r="O456" s="380"/>
      <c r="P456" s="380"/>
    </row>
    <row r="457" spans="2:16" x14ac:dyDescent="0.25">
      <c r="B457" s="378"/>
      <c r="C457" s="378"/>
      <c r="D457" s="378"/>
      <c r="E457" s="54"/>
      <c r="F457" s="54"/>
      <c r="G457" s="54"/>
      <c r="H457" s="54"/>
      <c r="I457" s="54"/>
      <c r="J457" s="54"/>
      <c r="K457" s="54"/>
      <c r="L457" s="54"/>
      <c r="M457" s="54"/>
      <c r="N457" s="54"/>
      <c r="O457" s="54"/>
      <c r="P457" s="54"/>
    </row>
    <row r="458" spans="2:16" ht="15.75" thickBot="1" x14ac:dyDescent="0.3">
      <c r="B458" s="379"/>
      <c r="C458" s="379"/>
      <c r="D458" s="379"/>
      <c r="E458" s="55"/>
      <c r="F458" s="55"/>
      <c r="G458" s="55"/>
      <c r="H458" s="55"/>
      <c r="I458" s="55"/>
      <c r="J458" s="55"/>
      <c r="K458" s="55"/>
      <c r="L458" s="55"/>
      <c r="M458" s="55"/>
      <c r="N458" s="55"/>
      <c r="O458" s="55"/>
      <c r="P458" s="55"/>
    </row>
    <row r="459" spans="2:16" ht="15.75" customHeight="1" thickTop="1" x14ac:dyDescent="0.25">
      <c r="B459" s="381"/>
      <c r="C459" s="56"/>
      <c r="D459" s="56"/>
      <c r="E459" s="58"/>
      <c r="F459" s="58"/>
      <c r="G459" s="58"/>
      <c r="H459" s="58"/>
      <c r="I459" s="58"/>
      <c r="J459" s="58"/>
      <c r="K459" s="58"/>
      <c r="L459" s="58"/>
      <c r="M459" s="58"/>
      <c r="N459" s="58"/>
      <c r="O459" s="58"/>
      <c r="P459" s="58"/>
    </row>
    <row r="460" spans="2:16" x14ac:dyDescent="0.25">
      <c r="B460" s="382"/>
      <c r="C460" s="32"/>
      <c r="D460" s="32"/>
      <c r="E460" s="39"/>
      <c r="F460" s="39"/>
      <c r="G460" s="39"/>
      <c r="H460" s="39"/>
      <c r="I460" s="60"/>
      <c r="J460" s="60"/>
      <c r="K460" s="60"/>
      <c r="L460" s="60"/>
      <c r="M460" s="60"/>
      <c r="N460" s="60"/>
      <c r="O460" s="60"/>
      <c r="P460" s="60"/>
    </row>
    <row r="461" spans="2:16" x14ac:dyDescent="0.25">
      <c r="B461" s="382"/>
      <c r="C461" s="32"/>
      <c r="D461" s="32"/>
      <c r="E461" s="39"/>
      <c r="F461" s="39"/>
      <c r="G461" s="39"/>
      <c r="H461" s="39"/>
      <c r="I461" s="60"/>
      <c r="J461" s="60"/>
      <c r="K461" s="60"/>
      <c r="L461" s="60"/>
      <c r="M461" s="60"/>
      <c r="N461" s="60"/>
      <c r="O461" s="60"/>
      <c r="P461" s="60"/>
    </row>
    <row r="462" spans="2:16" x14ac:dyDescent="0.25">
      <c r="B462" s="382"/>
      <c r="C462" s="32"/>
      <c r="D462" s="32"/>
      <c r="E462" s="39"/>
      <c r="F462" s="39"/>
      <c r="G462" s="39"/>
      <c r="H462" s="39"/>
      <c r="I462" s="60"/>
      <c r="J462" s="60"/>
      <c r="K462" s="60"/>
      <c r="L462" s="60"/>
      <c r="M462" s="60"/>
      <c r="N462" s="60"/>
      <c r="O462" s="60"/>
      <c r="P462" s="60"/>
    </row>
    <row r="463" spans="2:16" x14ac:dyDescent="0.25">
      <c r="B463" s="382"/>
      <c r="C463" s="32"/>
      <c r="D463" s="32"/>
      <c r="E463" s="39"/>
      <c r="F463" s="39"/>
      <c r="G463" s="39"/>
      <c r="H463" s="39"/>
      <c r="I463" s="60"/>
      <c r="J463" s="60"/>
      <c r="K463" s="60"/>
      <c r="L463" s="60"/>
      <c r="M463" s="60"/>
      <c r="N463" s="60"/>
      <c r="O463" s="60"/>
      <c r="P463" s="60"/>
    </row>
    <row r="464" spans="2:16" ht="15.75" thickBot="1" x14ac:dyDescent="0.3">
      <c r="B464" s="383"/>
      <c r="C464" s="61"/>
      <c r="D464" s="61"/>
      <c r="E464" s="62"/>
      <c r="F464" s="62"/>
      <c r="G464" s="62"/>
      <c r="H464" s="62"/>
      <c r="I464" s="63"/>
      <c r="J464" s="63"/>
      <c r="K464" s="63"/>
      <c r="L464" s="63"/>
      <c r="M464" s="63"/>
      <c r="N464" s="63"/>
      <c r="O464" s="63"/>
      <c r="P464" s="63"/>
    </row>
    <row r="465" spans="2:16" ht="15.75" thickTop="1" x14ac:dyDescent="0.25"/>
    <row r="468" spans="2:16" ht="24" thickBot="1" x14ac:dyDescent="0.4">
      <c r="B468" s="16"/>
    </row>
    <row r="469" spans="2:16" ht="15.75" thickTop="1" x14ac:dyDescent="0.25">
      <c r="B469" s="377"/>
      <c r="C469" s="377"/>
      <c r="D469" s="377"/>
      <c r="E469" s="380"/>
      <c r="F469" s="380"/>
      <c r="G469" s="380"/>
      <c r="H469" s="380"/>
      <c r="I469" s="380"/>
      <c r="J469" s="380"/>
      <c r="K469" s="380"/>
      <c r="L469" s="380"/>
      <c r="M469" s="380"/>
      <c r="N469" s="380"/>
      <c r="O469" s="380"/>
      <c r="P469" s="380"/>
    </row>
    <row r="470" spans="2:16" x14ac:dyDescent="0.25">
      <c r="B470" s="378"/>
      <c r="C470" s="378"/>
      <c r="D470" s="378"/>
      <c r="E470" s="54"/>
      <c r="F470" s="54"/>
      <c r="G470" s="54"/>
      <c r="H470" s="54"/>
      <c r="I470" s="54"/>
      <c r="J470" s="54"/>
      <c r="K470" s="54"/>
      <c r="L470" s="54"/>
      <c r="M470" s="54"/>
      <c r="N470" s="54"/>
      <c r="O470" s="54"/>
      <c r="P470" s="54"/>
    </row>
    <row r="471" spans="2:16" ht="15.75" thickBot="1" x14ac:dyDescent="0.3">
      <c r="B471" s="379"/>
      <c r="C471" s="379"/>
      <c r="D471" s="379"/>
      <c r="E471" s="55"/>
      <c r="F471" s="55"/>
      <c r="G471" s="55"/>
      <c r="H471" s="55"/>
      <c r="I471" s="55"/>
      <c r="J471" s="55"/>
      <c r="K471" s="55"/>
      <c r="L471" s="55"/>
      <c r="M471" s="55"/>
      <c r="N471" s="55"/>
      <c r="O471" s="55"/>
      <c r="P471" s="55"/>
    </row>
    <row r="472" spans="2:16" ht="15.75" customHeight="1" thickTop="1" x14ac:dyDescent="0.25">
      <c r="B472" s="381"/>
      <c r="C472" s="56"/>
      <c r="D472" s="56"/>
      <c r="E472" s="58"/>
      <c r="F472" s="58"/>
      <c r="G472" s="58"/>
      <c r="H472" s="58"/>
      <c r="I472" s="58"/>
      <c r="J472" s="58"/>
      <c r="K472" s="58"/>
      <c r="L472" s="58"/>
      <c r="M472" s="58"/>
      <c r="N472" s="58"/>
      <c r="O472" s="58"/>
      <c r="P472" s="58"/>
    </row>
    <row r="473" spans="2:16" x14ac:dyDescent="0.25">
      <c r="B473" s="382"/>
      <c r="C473" s="32"/>
      <c r="D473" s="32"/>
      <c r="E473" s="39"/>
      <c r="F473" s="39"/>
      <c r="G473" s="39"/>
      <c r="H473" s="39"/>
      <c r="I473" s="60"/>
      <c r="J473" s="60"/>
      <c r="K473" s="60"/>
      <c r="L473" s="60"/>
      <c r="M473" s="60"/>
      <c r="N473" s="60"/>
      <c r="O473" s="60"/>
      <c r="P473" s="60"/>
    </row>
    <row r="474" spans="2:16" x14ac:dyDescent="0.25">
      <c r="B474" s="382"/>
      <c r="C474" s="32"/>
      <c r="D474" s="32"/>
      <c r="E474" s="39"/>
      <c r="F474" s="39"/>
      <c r="G474" s="39"/>
      <c r="H474" s="39"/>
      <c r="I474" s="60"/>
      <c r="J474" s="60"/>
      <c r="K474" s="60"/>
      <c r="L474" s="60"/>
      <c r="M474" s="60"/>
      <c r="N474" s="60"/>
      <c r="O474" s="60"/>
      <c r="P474" s="60"/>
    </row>
    <row r="475" spans="2:16" x14ac:dyDescent="0.25">
      <c r="B475" s="382"/>
      <c r="C475" s="32"/>
      <c r="D475" s="32"/>
      <c r="E475" s="39"/>
      <c r="F475" s="39"/>
      <c r="G475" s="39"/>
      <c r="H475" s="39"/>
      <c r="I475" s="60"/>
      <c r="J475" s="60"/>
      <c r="K475" s="60"/>
      <c r="L475" s="60"/>
      <c r="M475" s="60"/>
      <c r="N475" s="60"/>
      <c r="O475" s="60"/>
      <c r="P475" s="60"/>
    </row>
    <row r="476" spans="2:16" x14ac:dyDescent="0.25">
      <c r="B476" s="382"/>
      <c r="C476" s="32"/>
      <c r="D476" s="32"/>
      <c r="E476" s="39"/>
      <c r="F476" s="39"/>
      <c r="G476" s="39"/>
      <c r="H476" s="39"/>
      <c r="I476" s="60"/>
      <c r="J476" s="60"/>
      <c r="K476" s="60"/>
      <c r="L476" s="60"/>
      <c r="M476" s="60"/>
      <c r="N476" s="60"/>
      <c r="O476" s="60"/>
      <c r="P476" s="60"/>
    </row>
    <row r="477" spans="2:16" ht="15.75" thickBot="1" x14ac:dyDescent="0.3">
      <c r="B477" s="383"/>
      <c r="C477" s="61"/>
      <c r="D477" s="61"/>
      <c r="E477" s="62"/>
      <c r="F477" s="62"/>
      <c r="G477" s="62"/>
      <c r="H477" s="62"/>
      <c r="I477" s="63"/>
      <c r="J477" s="63"/>
      <c r="K477" s="63"/>
      <c r="L477" s="63"/>
      <c r="M477" s="63"/>
      <c r="N477" s="63"/>
      <c r="O477" s="63"/>
      <c r="P477" s="63"/>
    </row>
    <row r="478" spans="2:16" ht="15.75" thickTop="1" x14ac:dyDescent="0.25"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</row>
    <row r="481" spans="2:16" ht="24" thickBot="1" x14ac:dyDescent="0.4">
      <c r="B481" s="16"/>
    </row>
    <row r="482" spans="2:16" ht="15.75" thickTop="1" x14ac:dyDescent="0.25">
      <c r="B482" s="377"/>
      <c r="C482" s="377"/>
      <c r="D482" s="377"/>
      <c r="E482" s="380"/>
      <c r="F482" s="380"/>
      <c r="G482" s="380"/>
      <c r="H482" s="380"/>
      <c r="I482" s="380"/>
      <c r="J482" s="380"/>
      <c r="K482" s="380"/>
      <c r="L482" s="380"/>
      <c r="M482" s="380"/>
      <c r="N482" s="380"/>
      <c r="O482" s="380"/>
      <c r="P482" s="380"/>
    </row>
    <row r="483" spans="2:16" x14ac:dyDescent="0.25">
      <c r="B483" s="378"/>
      <c r="C483" s="378"/>
      <c r="D483" s="378"/>
      <c r="E483" s="54"/>
      <c r="F483" s="54"/>
      <c r="G483" s="54"/>
      <c r="H483" s="54"/>
      <c r="I483" s="54"/>
      <c r="J483" s="54"/>
      <c r="K483" s="54"/>
      <c r="L483" s="54"/>
      <c r="M483" s="54"/>
      <c r="N483" s="54"/>
      <c r="O483" s="54"/>
      <c r="P483" s="54"/>
    </row>
    <row r="484" spans="2:16" ht="15.75" thickBot="1" x14ac:dyDescent="0.3">
      <c r="B484" s="379"/>
      <c r="C484" s="379"/>
      <c r="D484" s="379"/>
      <c r="E484" s="55"/>
      <c r="F484" s="55"/>
      <c r="G484" s="55"/>
      <c r="H484" s="55"/>
      <c r="I484" s="55"/>
      <c r="J484" s="55"/>
      <c r="K484" s="55"/>
      <c r="L484" s="55"/>
      <c r="M484" s="55"/>
      <c r="N484" s="55"/>
      <c r="O484" s="55"/>
      <c r="P484" s="55"/>
    </row>
    <row r="485" spans="2:16" ht="15.75" customHeight="1" thickTop="1" x14ac:dyDescent="0.25">
      <c r="B485" s="381"/>
      <c r="C485" s="56"/>
      <c r="D485" s="56"/>
      <c r="E485" s="58"/>
      <c r="F485" s="58"/>
      <c r="G485" s="58"/>
      <c r="H485" s="58"/>
      <c r="I485" s="58"/>
      <c r="J485" s="58"/>
      <c r="K485" s="58"/>
      <c r="L485" s="58"/>
      <c r="M485" s="58"/>
      <c r="N485" s="58"/>
      <c r="O485" s="58"/>
      <c r="P485" s="58"/>
    </row>
    <row r="486" spans="2:16" x14ac:dyDescent="0.25">
      <c r="B486" s="382"/>
      <c r="C486" s="32"/>
      <c r="D486" s="32"/>
      <c r="E486" s="39"/>
      <c r="F486" s="39"/>
      <c r="G486" s="39"/>
      <c r="H486" s="39"/>
      <c r="I486" s="60"/>
      <c r="J486" s="60"/>
      <c r="K486" s="60"/>
      <c r="L486" s="60"/>
      <c r="M486" s="60"/>
      <c r="N486" s="60"/>
      <c r="O486" s="60"/>
      <c r="P486" s="60"/>
    </row>
    <row r="487" spans="2:16" x14ac:dyDescent="0.25">
      <c r="B487" s="382"/>
      <c r="C487" s="32"/>
      <c r="D487" s="32"/>
      <c r="E487" s="39"/>
      <c r="F487" s="39"/>
      <c r="G487" s="39"/>
      <c r="H487" s="39"/>
      <c r="I487" s="60"/>
      <c r="J487" s="60"/>
      <c r="K487" s="60"/>
      <c r="L487" s="60"/>
      <c r="M487" s="60"/>
      <c r="N487" s="60"/>
      <c r="O487" s="60"/>
      <c r="P487" s="60"/>
    </row>
    <row r="488" spans="2:16" x14ac:dyDescent="0.25">
      <c r="B488" s="382"/>
      <c r="C488" s="32"/>
      <c r="D488" s="32"/>
      <c r="E488" s="39"/>
      <c r="F488" s="39"/>
      <c r="G488" s="39"/>
      <c r="H488" s="39"/>
      <c r="I488" s="60"/>
      <c r="J488" s="60"/>
      <c r="K488" s="60"/>
      <c r="L488" s="60"/>
      <c r="M488" s="60"/>
      <c r="N488" s="60"/>
      <c r="O488" s="60"/>
      <c r="P488" s="60"/>
    </row>
    <row r="489" spans="2:16" x14ac:dyDescent="0.25">
      <c r="B489" s="382"/>
      <c r="C489" s="32"/>
      <c r="D489" s="32"/>
      <c r="E489" s="39"/>
      <c r="F489" s="39"/>
      <c r="G489" s="39"/>
      <c r="H489" s="39"/>
      <c r="I489" s="60"/>
      <c r="J489" s="60"/>
      <c r="K489" s="60"/>
      <c r="L489" s="60"/>
      <c r="M489" s="60"/>
      <c r="N489" s="60"/>
      <c r="O489" s="60"/>
      <c r="P489" s="60"/>
    </row>
    <row r="490" spans="2:16" ht="15.75" thickBot="1" x14ac:dyDescent="0.3">
      <c r="B490" s="383"/>
      <c r="C490" s="61"/>
      <c r="D490" s="61"/>
      <c r="E490" s="62"/>
      <c r="F490" s="62"/>
      <c r="G490" s="62"/>
      <c r="H490" s="62"/>
      <c r="I490" s="63"/>
      <c r="J490" s="63"/>
      <c r="K490" s="63"/>
      <c r="L490" s="63"/>
      <c r="M490" s="63"/>
      <c r="N490" s="63"/>
      <c r="O490" s="63"/>
      <c r="P490" s="63"/>
    </row>
    <row r="491" spans="2:16" ht="15.75" thickTop="1" x14ac:dyDescent="0.25">
      <c r="E491" s="47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P491" s="47"/>
    </row>
    <row r="494" spans="2:16" ht="24" thickBot="1" x14ac:dyDescent="0.4">
      <c r="B494" s="16"/>
    </row>
    <row r="495" spans="2:16" ht="15.75" thickTop="1" x14ac:dyDescent="0.25">
      <c r="B495" s="377"/>
      <c r="C495" s="377"/>
      <c r="D495" s="377"/>
      <c r="E495" s="380"/>
      <c r="F495" s="380"/>
      <c r="G495" s="380"/>
      <c r="H495" s="380"/>
      <c r="I495" s="380"/>
      <c r="J495" s="380"/>
      <c r="K495" s="380"/>
      <c r="L495" s="380"/>
      <c r="M495" s="380"/>
      <c r="N495" s="380"/>
      <c r="O495" s="380"/>
      <c r="P495" s="380"/>
    </row>
    <row r="496" spans="2:16" x14ac:dyDescent="0.25">
      <c r="B496" s="378"/>
      <c r="C496" s="378"/>
      <c r="D496" s="378"/>
      <c r="E496" s="54"/>
      <c r="F496" s="54"/>
      <c r="G496" s="54"/>
      <c r="H496" s="54"/>
      <c r="I496" s="54"/>
      <c r="J496" s="54"/>
      <c r="K496" s="54"/>
      <c r="L496" s="54"/>
      <c r="M496" s="54"/>
      <c r="N496" s="54"/>
      <c r="O496" s="54"/>
      <c r="P496" s="54"/>
    </row>
    <row r="497" spans="2:16" ht="15.75" thickBot="1" x14ac:dyDescent="0.3">
      <c r="B497" s="379"/>
      <c r="C497" s="379"/>
      <c r="D497" s="379"/>
      <c r="E497" s="55"/>
      <c r="F497" s="55"/>
      <c r="G497" s="55"/>
      <c r="H497" s="55"/>
      <c r="I497" s="55"/>
      <c r="J497" s="55"/>
      <c r="K497" s="55"/>
      <c r="L497" s="55"/>
      <c r="M497" s="55"/>
      <c r="N497" s="55"/>
      <c r="O497" s="55"/>
      <c r="P497" s="55"/>
    </row>
    <row r="498" spans="2:16" ht="15.75" customHeight="1" thickTop="1" x14ac:dyDescent="0.25">
      <c r="B498" s="381"/>
      <c r="C498" s="56"/>
      <c r="D498" s="56"/>
      <c r="E498" s="58"/>
      <c r="F498" s="58"/>
      <c r="G498" s="58"/>
      <c r="H498" s="58"/>
      <c r="I498" s="58"/>
      <c r="J498" s="58"/>
      <c r="K498" s="58"/>
      <c r="L498" s="58"/>
      <c r="M498" s="58"/>
      <c r="N498" s="58"/>
      <c r="O498" s="58"/>
      <c r="P498" s="58"/>
    </row>
    <row r="499" spans="2:16" x14ac:dyDescent="0.25">
      <c r="B499" s="382"/>
      <c r="C499" s="32"/>
      <c r="D499" s="32"/>
      <c r="E499" s="39"/>
      <c r="F499" s="39"/>
      <c r="G499" s="39"/>
      <c r="H499" s="39"/>
      <c r="I499" s="60"/>
      <c r="J499" s="60"/>
      <c r="K499" s="60"/>
      <c r="L499" s="60"/>
      <c r="M499" s="60"/>
      <c r="N499" s="60"/>
      <c r="O499" s="60"/>
      <c r="P499" s="60"/>
    </row>
    <row r="500" spans="2:16" x14ac:dyDescent="0.25">
      <c r="B500" s="382"/>
      <c r="C500" s="32"/>
      <c r="D500" s="32"/>
      <c r="E500" s="39"/>
      <c r="F500" s="39"/>
      <c r="G500" s="39"/>
      <c r="H500" s="39"/>
      <c r="I500" s="60"/>
      <c r="J500" s="60"/>
      <c r="K500" s="60"/>
      <c r="L500" s="60"/>
      <c r="M500" s="60"/>
      <c r="N500" s="60"/>
      <c r="O500" s="60"/>
      <c r="P500" s="60"/>
    </row>
    <row r="501" spans="2:16" x14ac:dyDescent="0.25">
      <c r="B501" s="382"/>
      <c r="C501" s="32"/>
      <c r="D501" s="32"/>
      <c r="E501" s="39"/>
      <c r="F501" s="39"/>
      <c r="G501" s="39"/>
      <c r="H501" s="39"/>
      <c r="I501" s="60"/>
      <c r="J501" s="60"/>
      <c r="K501" s="60"/>
      <c r="L501" s="60"/>
      <c r="M501" s="60"/>
      <c r="N501" s="60"/>
      <c r="O501" s="60"/>
      <c r="P501" s="60"/>
    </row>
    <row r="502" spans="2:16" x14ac:dyDescent="0.25">
      <c r="B502" s="382"/>
      <c r="C502" s="32"/>
      <c r="D502" s="32"/>
      <c r="E502" s="39"/>
      <c r="F502" s="39"/>
      <c r="G502" s="39"/>
      <c r="H502" s="39"/>
      <c r="I502" s="60"/>
      <c r="J502" s="60"/>
      <c r="K502" s="60"/>
      <c r="L502" s="60"/>
      <c r="M502" s="60"/>
      <c r="N502" s="60"/>
      <c r="O502" s="60"/>
      <c r="P502" s="60"/>
    </row>
    <row r="503" spans="2:16" ht="15.75" thickBot="1" x14ac:dyDescent="0.3">
      <c r="B503" s="383"/>
      <c r="C503" s="61"/>
      <c r="D503" s="61"/>
      <c r="E503" s="62"/>
      <c r="F503" s="62"/>
      <c r="G503" s="62"/>
      <c r="H503" s="62"/>
      <c r="I503" s="63"/>
      <c r="J503" s="63"/>
      <c r="K503" s="63"/>
      <c r="L503" s="63"/>
      <c r="M503" s="63"/>
      <c r="N503" s="63"/>
      <c r="O503" s="63"/>
      <c r="P503" s="63"/>
    </row>
    <row r="504" spans="2:16" ht="15.75" thickTop="1" x14ac:dyDescent="0.25">
      <c r="E504" s="47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P504" s="47"/>
    </row>
    <row r="507" spans="2:16" ht="24" thickBot="1" x14ac:dyDescent="0.4">
      <c r="B507" s="16"/>
    </row>
    <row r="508" spans="2:16" ht="15.75" thickTop="1" x14ac:dyDescent="0.25">
      <c r="B508" s="377"/>
      <c r="C508" s="377"/>
      <c r="D508" s="377"/>
      <c r="E508" s="380"/>
      <c r="F508" s="380"/>
      <c r="G508" s="380"/>
      <c r="H508" s="380"/>
      <c r="I508" s="380"/>
      <c r="J508" s="380"/>
      <c r="K508" s="380"/>
      <c r="L508" s="380"/>
      <c r="M508" s="380"/>
      <c r="N508" s="380"/>
      <c r="O508" s="380"/>
      <c r="P508" s="380"/>
    </row>
    <row r="509" spans="2:16" x14ac:dyDescent="0.25">
      <c r="B509" s="378"/>
      <c r="C509" s="378"/>
      <c r="D509" s="378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  <c r="P509" s="54"/>
    </row>
    <row r="510" spans="2:16" ht="15.75" thickBot="1" x14ac:dyDescent="0.3">
      <c r="B510" s="379"/>
      <c r="C510" s="379"/>
      <c r="D510" s="379"/>
      <c r="E510" s="55"/>
      <c r="F510" s="55"/>
      <c r="G510" s="55"/>
      <c r="H510" s="55"/>
      <c r="I510" s="55"/>
      <c r="J510" s="55"/>
      <c r="K510" s="55"/>
      <c r="L510" s="55"/>
      <c r="M510" s="55"/>
      <c r="N510" s="55"/>
      <c r="O510" s="55"/>
      <c r="P510" s="55"/>
    </row>
    <row r="511" spans="2:16" ht="15.75" customHeight="1" thickTop="1" x14ac:dyDescent="0.25">
      <c r="B511" s="381"/>
      <c r="C511" s="56"/>
      <c r="D511" s="56"/>
      <c r="E511" s="58"/>
      <c r="F511" s="58"/>
      <c r="G511" s="58"/>
      <c r="H511" s="58"/>
      <c r="I511" s="58"/>
      <c r="J511" s="58"/>
      <c r="K511" s="58"/>
      <c r="L511" s="58"/>
      <c r="M511" s="58"/>
      <c r="N511" s="58"/>
      <c r="O511" s="58"/>
      <c r="P511" s="58"/>
    </row>
    <row r="512" spans="2:16" x14ac:dyDescent="0.25">
      <c r="B512" s="382"/>
      <c r="C512" s="32"/>
      <c r="D512" s="32"/>
      <c r="E512" s="59"/>
      <c r="F512" s="59"/>
      <c r="G512" s="59"/>
      <c r="H512" s="59"/>
      <c r="I512" s="60"/>
      <c r="J512" s="60"/>
      <c r="K512" s="60"/>
      <c r="L512" s="60"/>
      <c r="M512" s="60"/>
      <c r="N512" s="60"/>
      <c r="O512" s="60"/>
      <c r="P512" s="60"/>
    </row>
    <row r="513" spans="2:16" x14ac:dyDescent="0.25">
      <c r="B513" s="382"/>
      <c r="C513" s="32"/>
      <c r="D513" s="32"/>
      <c r="E513" s="59"/>
      <c r="F513" s="59"/>
      <c r="G513" s="59"/>
      <c r="H513" s="59"/>
      <c r="I513" s="60"/>
      <c r="J513" s="60"/>
      <c r="K513" s="60"/>
      <c r="L513" s="60"/>
      <c r="M513" s="60"/>
      <c r="N513" s="60"/>
      <c r="O513" s="60"/>
      <c r="P513" s="60"/>
    </row>
    <row r="514" spans="2:16" x14ac:dyDescent="0.25">
      <c r="B514" s="382"/>
      <c r="C514" s="32"/>
      <c r="D514" s="32"/>
      <c r="E514" s="59"/>
      <c r="F514" s="59"/>
      <c r="G514" s="59"/>
      <c r="H514" s="59"/>
      <c r="I514" s="60"/>
      <c r="J514" s="60"/>
      <c r="K514" s="60"/>
      <c r="L514" s="60"/>
      <c r="M514" s="60"/>
      <c r="N514" s="60"/>
      <c r="O514" s="60"/>
      <c r="P514" s="60"/>
    </row>
    <row r="515" spans="2:16" x14ac:dyDescent="0.25">
      <c r="B515" s="382"/>
      <c r="C515" s="32"/>
      <c r="D515" s="32"/>
      <c r="E515" s="59"/>
      <c r="F515" s="59"/>
      <c r="G515" s="59"/>
      <c r="H515" s="59"/>
      <c r="I515" s="60"/>
      <c r="J515" s="60"/>
      <c r="K515" s="60"/>
      <c r="L515" s="60"/>
      <c r="M515" s="60"/>
      <c r="N515" s="60"/>
      <c r="O515" s="60"/>
      <c r="P515" s="60"/>
    </row>
    <row r="516" spans="2:16" ht="15.75" thickBot="1" x14ac:dyDescent="0.3">
      <c r="B516" s="383"/>
      <c r="C516" s="61"/>
      <c r="D516" s="61"/>
      <c r="E516" s="67"/>
      <c r="F516" s="67"/>
      <c r="G516" s="67"/>
      <c r="H516" s="67"/>
      <c r="I516" s="63"/>
      <c r="J516" s="63"/>
      <c r="K516" s="63"/>
      <c r="L516" s="63"/>
      <c r="M516" s="63"/>
      <c r="N516" s="63"/>
      <c r="O516" s="63"/>
      <c r="P516" s="63"/>
    </row>
    <row r="517" spans="2:16" ht="15.75" thickTop="1" x14ac:dyDescent="0.25"/>
    <row r="520" spans="2:16" ht="24" thickBot="1" x14ac:dyDescent="0.4">
      <c r="B520" s="16"/>
    </row>
    <row r="521" spans="2:16" ht="15.75" thickTop="1" x14ac:dyDescent="0.25">
      <c r="B521" s="377"/>
      <c r="C521" s="377"/>
      <c r="D521" s="377"/>
      <c r="E521" s="380"/>
      <c r="F521" s="380"/>
      <c r="G521" s="380"/>
      <c r="H521" s="380"/>
      <c r="I521" s="380"/>
      <c r="J521" s="380"/>
      <c r="K521" s="380"/>
      <c r="L521" s="380"/>
      <c r="M521" s="380"/>
      <c r="N521" s="380"/>
      <c r="O521" s="380"/>
      <c r="P521" s="380"/>
    </row>
    <row r="522" spans="2:16" x14ac:dyDescent="0.25">
      <c r="B522" s="378"/>
      <c r="C522" s="378"/>
      <c r="D522" s="378"/>
      <c r="E522" s="54"/>
      <c r="F522" s="54"/>
      <c r="G522" s="54"/>
      <c r="H522" s="54"/>
      <c r="I522" s="54"/>
      <c r="J522" s="54"/>
      <c r="K522" s="54"/>
      <c r="L522" s="54"/>
      <c r="M522" s="54"/>
      <c r="N522" s="54"/>
      <c r="O522" s="54"/>
      <c r="P522" s="54"/>
    </row>
    <row r="523" spans="2:16" ht="15.75" thickBot="1" x14ac:dyDescent="0.3">
      <c r="B523" s="379"/>
      <c r="C523" s="379"/>
      <c r="D523" s="379"/>
      <c r="E523" s="55"/>
      <c r="F523" s="55"/>
      <c r="G523" s="55"/>
      <c r="H523" s="55"/>
      <c r="I523" s="55"/>
      <c r="J523" s="55"/>
      <c r="K523" s="55"/>
      <c r="L523" s="55"/>
      <c r="M523" s="55"/>
      <c r="N523" s="55"/>
      <c r="O523" s="55"/>
      <c r="P523" s="55"/>
    </row>
    <row r="524" spans="2:16" ht="15.75" customHeight="1" thickTop="1" x14ac:dyDescent="0.25">
      <c r="B524" s="381"/>
      <c r="C524" s="56"/>
      <c r="D524" s="56"/>
      <c r="E524" s="58"/>
      <c r="F524" s="58"/>
      <c r="G524" s="58"/>
      <c r="H524" s="58"/>
      <c r="I524" s="58"/>
      <c r="J524" s="58"/>
      <c r="K524" s="58"/>
      <c r="L524" s="58"/>
      <c r="M524" s="58"/>
      <c r="N524" s="58"/>
      <c r="O524" s="58"/>
      <c r="P524" s="58"/>
    </row>
    <row r="525" spans="2:16" x14ac:dyDescent="0.25">
      <c r="B525" s="382"/>
      <c r="C525" s="32"/>
      <c r="D525" s="32"/>
      <c r="E525" s="39"/>
      <c r="F525" s="39"/>
      <c r="G525" s="39"/>
      <c r="H525" s="39"/>
      <c r="I525" s="60"/>
      <c r="J525" s="60"/>
      <c r="K525" s="60"/>
      <c r="L525" s="60"/>
      <c r="M525" s="60"/>
      <c r="N525" s="60"/>
      <c r="O525" s="60"/>
      <c r="P525" s="60"/>
    </row>
    <row r="526" spans="2:16" x14ac:dyDescent="0.25">
      <c r="B526" s="382"/>
      <c r="C526" s="32"/>
      <c r="D526" s="32"/>
      <c r="E526" s="39"/>
      <c r="F526" s="39"/>
      <c r="G526" s="39"/>
      <c r="H526" s="39"/>
      <c r="I526" s="60"/>
      <c r="J526" s="60"/>
      <c r="K526" s="60"/>
      <c r="L526" s="60"/>
      <c r="M526" s="60"/>
      <c r="N526" s="60"/>
      <c r="O526" s="60"/>
      <c r="P526" s="60"/>
    </row>
    <row r="527" spans="2:16" x14ac:dyDescent="0.25">
      <c r="B527" s="382"/>
      <c r="C527" s="32"/>
      <c r="D527" s="32"/>
      <c r="E527" s="39"/>
      <c r="F527" s="39"/>
      <c r="G527" s="39"/>
      <c r="H527" s="39"/>
      <c r="I527" s="60"/>
      <c r="J527" s="60"/>
      <c r="K527" s="60"/>
      <c r="L527" s="60"/>
      <c r="M527" s="60"/>
      <c r="N527" s="60"/>
      <c r="O527" s="60"/>
      <c r="P527" s="60"/>
    </row>
    <row r="528" spans="2:16" x14ac:dyDescent="0.25">
      <c r="B528" s="382"/>
      <c r="C528" s="32"/>
      <c r="D528" s="32"/>
      <c r="E528" s="39"/>
      <c r="F528" s="39"/>
      <c r="G528" s="39"/>
      <c r="H528" s="39"/>
      <c r="I528" s="60"/>
      <c r="J528" s="60"/>
      <c r="K528" s="60"/>
      <c r="L528" s="60"/>
      <c r="M528" s="60"/>
      <c r="N528" s="60"/>
      <c r="O528" s="60"/>
      <c r="P528" s="60"/>
    </row>
    <row r="529" spans="2:16" ht="15.75" thickBot="1" x14ac:dyDescent="0.3">
      <c r="B529" s="383"/>
      <c r="C529" s="61"/>
      <c r="D529" s="61"/>
      <c r="E529" s="62"/>
      <c r="F529" s="62"/>
      <c r="G529" s="62"/>
      <c r="H529" s="62"/>
      <c r="I529" s="63"/>
      <c r="J529" s="63"/>
      <c r="K529" s="63"/>
      <c r="L529" s="63"/>
      <c r="M529" s="63"/>
      <c r="N529" s="63"/>
      <c r="O529" s="63"/>
      <c r="P529" s="63"/>
    </row>
    <row r="530" spans="2:16" ht="15.75" thickTop="1" x14ac:dyDescent="0.25"/>
    <row r="533" spans="2:16" ht="24" thickBot="1" x14ac:dyDescent="0.4">
      <c r="B533" s="16"/>
    </row>
    <row r="534" spans="2:16" ht="15.75" thickTop="1" x14ac:dyDescent="0.25">
      <c r="B534" s="377"/>
      <c r="C534" s="377"/>
      <c r="D534" s="377"/>
      <c r="E534" s="380"/>
      <c r="F534" s="380"/>
      <c r="G534" s="380"/>
      <c r="H534" s="380"/>
      <c r="I534" s="380"/>
      <c r="J534" s="380"/>
      <c r="K534" s="380"/>
      <c r="L534" s="380"/>
      <c r="M534" s="380"/>
      <c r="N534" s="380"/>
      <c r="O534" s="380"/>
      <c r="P534" s="380"/>
    </row>
    <row r="535" spans="2:16" x14ac:dyDescent="0.25">
      <c r="B535" s="378"/>
      <c r="C535" s="378"/>
      <c r="D535" s="378"/>
      <c r="E535" s="54"/>
      <c r="F535" s="54"/>
      <c r="G535" s="54"/>
      <c r="H535" s="54"/>
      <c r="I535" s="54"/>
      <c r="J535" s="54"/>
      <c r="K535" s="54"/>
      <c r="L535" s="54"/>
      <c r="M535" s="54"/>
      <c r="N535" s="54"/>
      <c r="O535" s="54"/>
      <c r="P535" s="54"/>
    </row>
    <row r="536" spans="2:16" ht="15.75" thickBot="1" x14ac:dyDescent="0.3">
      <c r="B536" s="379"/>
      <c r="C536" s="379"/>
      <c r="D536" s="379"/>
      <c r="E536" s="55"/>
      <c r="F536" s="55"/>
      <c r="G536" s="55"/>
      <c r="H536" s="55"/>
      <c r="I536" s="55"/>
      <c r="J536" s="55"/>
      <c r="K536" s="55"/>
      <c r="L536" s="55"/>
      <c r="M536" s="55"/>
      <c r="N536" s="55"/>
      <c r="O536" s="55"/>
      <c r="P536" s="55"/>
    </row>
    <row r="537" spans="2:16" ht="15.75" customHeight="1" thickTop="1" x14ac:dyDescent="0.25">
      <c r="B537" s="381"/>
      <c r="C537" s="56"/>
      <c r="D537" s="56"/>
      <c r="E537" s="58"/>
      <c r="F537" s="58"/>
      <c r="G537" s="58"/>
      <c r="H537" s="58"/>
      <c r="I537" s="58"/>
      <c r="J537" s="58"/>
      <c r="K537" s="58"/>
      <c r="L537" s="58"/>
      <c r="M537" s="58"/>
      <c r="N537" s="58"/>
      <c r="O537" s="58"/>
      <c r="P537" s="58"/>
    </row>
    <row r="538" spans="2:16" x14ac:dyDescent="0.25">
      <c r="B538" s="382"/>
      <c r="C538" s="32"/>
      <c r="D538" s="32"/>
      <c r="E538" s="59"/>
      <c r="F538" s="59"/>
      <c r="G538" s="59"/>
      <c r="H538" s="59"/>
      <c r="I538" s="60"/>
      <c r="J538" s="60"/>
      <c r="K538" s="60"/>
      <c r="L538" s="60"/>
      <c r="M538" s="60"/>
      <c r="N538" s="60"/>
      <c r="O538" s="60"/>
      <c r="P538" s="60"/>
    </row>
    <row r="539" spans="2:16" x14ac:dyDescent="0.25">
      <c r="B539" s="382"/>
      <c r="C539" s="32"/>
      <c r="D539" s="32"/>
      <c r="E539" s="59"/>
      <c r="F539" s="59"/>
      <c r="G539" s="59"/>
      <c r="H539" s="59"/>
      <c r="I539" s="60"/>
      <c r="J539" s="60"/>
      <c r="K539" s="60"/>
      <c r="L539" s="60"/>
      <c r="M539" s="60"/>
      <c r="N539" s="60"/>
      <c r="O539" s="60"/>
      <c r="P539" s="60"/>
    </row>
    <row r="540" spans="2:16" x14ac:dyDescent="0.25">
      <c r="B540" s="382"/>
      <c r="C540" s="32"/>
      <c r="D540" s="32"/>
      <c r="E540" s="59"/>
      <c r="F540" s="59"/>
      <c r="G540" s="59"/>
      <c r="H540" s="59"/>
      <c r="I540" s="60"/>
      <c r="J540" s="60"/>
      <c r="K540" s="60"/>
      <c r="L540" s="60"/>
      <c r="M540" s="60"/>
      <c r="N540" s="60"/>
      <c r="O540" s="60"/>
      <c r="P540" s="60"/>
    </row>
    <row r="541" spans="2:16" x14ac:dyDescent="0.25">
      <c r="B541" s="382"/>
      <c r="C541" s="32"/>
      <c r="D541" s="32"/>
      <c r="E541" s="59"/>
      <c r="F541" s="59"/>
      <c r="G541" s="59"/>
      <c r="H541" s="59"/>
      <c r="I541" s="60"/>
      <c r="J541" s="60"/>
      <c r="K541" s="60"/>
      <c r="L541" s="60"/>
      <c r="M541" s="60"/>
      <c r="N541" s="60"/>
      <c r="O541" s="60"/>
      <c r="P541" s="60"/>
    </row>
    <row r="542" spans="2:16" ht="15.75" thickBot="1" x14ac:dyDescent="0.3">
      <c r="B542" s="383"/>
      <c r="C542" s="61"/>
      <c r="D542" s="61"/>
      <c r="E542" s="67"/>
      <c r="F542" s="67"/>
      <c r="G542" s="67"/>
      <c r="H542" s="67"/>
      <c r="I542" s="63"/>
      <c r="J542" s="63"/>
      <c r="K542" s="63"/>
      <c r="L542" s="63"/>
      <c r="M542" s="63"/>
      <c r="N542" s="63"/>
      <c r="O542" s="63"/>
      <c r="P542" s="63"/>
    </row>
    <row r="543" spans="2:16" ht="15.75" thickTop="1" x14ac:dyDescent="0.25"/>
    <row r="545" spans="2:16" ht="26.25" x14ac:dyDescent="0.25">
      <c r="B545" s="41"/>
    </row>
    <row r="546" spans="2:16" ht="24" thickBot="1" x14ac:dyDescent="0.4">
      <c r="B546" s="16"/>
    </row>
    <row r="547" spans="2:16" ht="15.75" thickTop="1" x14ac:dyDescent="0.25">
      <c r="B547" s="377"/>
      <c r="C547" s="377"/>
      <c r="D547" s="377"/>
      <c r="E547" s="380"/>
      <c r="F547" s="380"/>
      <c r="G547" s="380"/>
      <c r="H547" s="380"/>
      <c r="I547" s="380"/>
      <c r="J547" s="380"/>
      <c r="K547" s="380"/>
      <c r="L547" s="380"/>
      <c r="M547" s="380"/>
      <c r="N547" s="380"/>
      <c r="O547" s="380"/>
      <c r="P547" s="380"/>
    </row>
    <row r="548" spans="2:16" x14ac:dyDescent="0.25">
      <c r="B548" s="378"/>
      <c r="C548" s="378"/>
      <c r="D548" s="378"/>
      <c r="E548" s="54"/>
      <c r="F548" s="54"/>
      <c r="G548" s="54"/>
      <c r="H548" s="54"/>
      <c r="I548" s="54"/>
      <c r="J548" s="54"/>
      <c r="K548" s="54"/>
      <c r="L548" s="54"/>
      <c r="M548" s="54"/>
      <c r="N548" s="54"/>
      <c r="O548" s="54"/>
      <c r="P548" s="54"/>
    </row>
    <row r="549" spans="2:16" ht="15.75" thickBot="1" x14ac:dyDescent="0.3">
      <c r="B549" s="379"/>
      <c r="C549" s="379"/>
      <c r="D549" s="379"/>
      <c r="E549" s="55"/>
      <c r="F549" s="55"/>
      <c r="G549" s="55"/>
      <c r="H549" s="55"/>
      <c r="I549" s="55"/>
      <c r="J549" s="55"/>
      <c r="K549" s="55"/>
      <c r="L549" s="55"/>
      <c r="M549" s="55"/>
      <c r="N549" s="55"/>
      <c r="O549" s="55"/>
      <c r="P549" s="55"/>
    </row>
    <row r="550" spans="2:16" ht="15.75" customHeight="1" thickTop="1" x14ac:dyDescent="0.25">
      <c r="B550" s="381"/>
      <c r="C550" s="56"/>
      <c r="D550" s="56"/>
      <c r="E550" s="57"/>
      <c r="F550" s="57"/>
      <c r="G550" s="57"/>
      <c r="H550" s="57"/>
      <c r="I550" s="57"/>
      <c r="J550" s="57"/>
      <c r="K550" s="57"/>
      <c r="L550" s="57"/>
      <c r="M550" s="57"/>
      <c r="N550" s="57"/>
      <c r="O550" s="57"/>
      <c r="P550" s="57"/>
    </row>
    <row r="551" spans="2:16" ht="15.75" customHeight="1" x14ac:dyDescent="0.25">
      <c r="B551" s="382"/>
      <c r="C551" s="32"/>
      <c r="D551" s="32"/>
      <c r="E551" s="59"/>
      <c r="F551" s="59"/>
      <c r="G551" s="59"/>
      <c r="H551" s="59"/>
      <c r="I551" s="59"/>
      <c r="J551" s="59"/>
      <c r="K551" s="59"/>
      <c r="L551" s="59"/>
      <c r="M551" s="59"/>
      <c r="N551" s="59"/>
      <c r="O551" s="59"/>
      <c r="P551" s="59"/>
    </row>
    <row r="552" spans="2:16" ht="15.75" customHeight="1" x14ac:dyDescent="0.25">
      <c r="B552" s="382"/>
      <c r="C552" s="32"/>
      <c r="D552" s="32"/>
      <c r="E552" s="59"/>
      <c r="F552" s="59"/>
      <c r="G552" s="59"/>
      <c r="H552" s="59"/>
      <c r="I552" s="59"/>
      <c r="J552" s="59"/>
      <c r="K552" s="59"/>
      <c r="L552" s="59"/>
      <c r="M552" s="59"/>
      <c r="N552" s="59"/>
      <c r="O552" s="59"/>
      <c r="P552" s="59"/>
    </row>
    <row r="553" spans="2:16" x14ac:dyDescent="0.25">
      <c r="B553" s="382"/>
      <c r="C553" s="32"/>
      <c r="D553" s="32"/>
      <c r="E553" s="59"/>
      <c r="F553" s="59"/>
      <c r="G553" s="59"/>
      <c r="H553" s="59"/>
      <c r="I553" s="59"/>
      <c r="J553" s="59"/>
      <c r="K553" s="59"/>
      <c r="L553" s="59"/>
      <c r="M553" s="59"/>
      <c r="N553" s="59"/>
      <c r="O553" s="59"/>
      <c r="P553" s="59"/>
    </row>
    <row r="554" spans="2:16" x14ac:dyDescent="0.25">
      <c r="B554" s="382"/>
      <c r="C554" s="32"/>
      <c r="D554" s="32"/>
      <c r="E554" s="59"/>
      <c r="F554" s="59"/>
      <c r="G554" s="59"/>
      <c r="H554" s="59"/>
      <c r="I554" s="59"/>
      <c r="J554" s="59"/>
      <c r="K554" s="59"/>
      <c r="L554" s="59"/>
      <c r="M554" s="59"/>
      <c r="N554" s="59"/>
      <c r="O554" s="59"/>
      <c r="P554" s="59"/>
    </row>
    <row r="555" spans="2:16" x14ac:dyDescent="0.25">
      <c r="B555" s="382"/>
      <c r="C555" s="32"/>
      <c r="D555" s="32"/>
      <c r="E555" s="59"/>
      <c r="F555" s="59"/>
      <c r="G555" s="59"/>
      <c r="H555" s="59"/>
      <c r="I555" s="59"/>
      <c r="J555" s="59"/>
      <c r="K555" s="59"/>
      <c r="L555" s="59"/>
      <c r="M555" s="59"/>
      <c r="N555" s="59"/>
      <c r="O555" s="59"/>
      <c r="P555" s="59"/>
    </row>
    <row r="556" spans="2:16" x14ac:dyDescent="0.25">
      <c r="B556" s="382"/>
      <c r="C556" s="32"/>
      <c r="D556" s="32"/>
      <c r="E556" s="59"/>
      <c r="F556" s="59"/>
      <c r="G556" s="59"/>
      <c r="H556" s="59"/>
      <c r="I556" s="59"/>
      <c r="J556" s="59"/>
      <c r="K556" s="59"/>
      <c r="L556" s="59"/>
      <c r="M556" s="59"/>
      <c r="N556" s="59"/>
      <c r="O556" s="59"/>
      <c r="P556" s="59"/>
    </row>
    <row r="557" spans="2:16" x14ac:dyDescent="0.25">
      <c r="B557" s="382"/>
      <c r="C557" s="32"/>
      <c r="D557" s="32"/>
      <c r="E557" s="59"/>
      <c r="F557" s="59"/>
      <c r="G557" s="59"/>
      <c r="H557" s="59"/>
      <c r="I557" s="59"/>
      <c r="J557" s="59"/>
      <c r="K557" s="59"/>
      <c r="L557" s="59"/>
      <c r="M557" s="59"/>
      <c r="N557" s="59"/>
      <c r="O557" s="59"/>
      <c r="P557" s="59"/>
    </row>
    <row r="558" spans="2:16" ht="15.75" thickBot="1" x14ac:dyDescent="0.3">
      <c r="B558" s="383"/>
      <c r="C558" s="61"/>
      <c r="D558" s="61"/>
      <c r="E558" s="67"/>
      <c r="F558" s="67"/>
      <c r="G558" s="67"/>
      <c r="H558" s="67"/>
      <c r="I558" s="67"/>
      <c r="J558" s="67"/>
      <c r="K558" s="67"/>
      <c r="L558" s="67"/>
      <c r="M558" s="67"/>
      <c r="N558" s="67"/>
      <c r="O558" s="67"/>
      <c r="P558" s="67"/>
    </row>
    <row r="559" spans="2:16" ht="15.75" thickTop="1" x14ac:dyDescent="0.25">
      <c r="E559" s="47"/>
    </row>
    <row r="562" spans="2:16" ht="24" thickBot="1" x14ac:dyDescent="0.4">
      <c r="B562" s="16"/>
    </row>
    <row r="563" spans="2:16" ht="15.75" thickTop="1" x14ac:dyDescent="0.25">
      <c r="B563" s="377"/>
      <c r="C563" s="377"/>
      <c r="D563" s="377"/>
      <c r="E563" s="380"/>
      <c r="F563" s="380"/>
      <c r="G563" s="380"/>
      <c r="H563" s="380"/>
      <c r="I563" s="380"/>
      <c r="J563" s="380"/>
      <c r="K563" s="380"/>
      <c r="L563" s="380"/>
      <c r="M563" s="380"/>
      <c r="N563" s="380"/>
      <c r="O563" s="380"/>
      <c r="P563" s="380"/>
    </row>
    <row r="564" spans="2:16" x14ac:dyDescent="0.25">
      <c r="B564" s="378"/>
      <c r="C564" s="378"/>
      <c r="D564" s="378"/>
      <c r="E564" s="54"/>
      <c r="F564" s="54"/>
      <c r="G564" s="54"/>
      <c r="H564" s="54"/>
      <c r="I564" s="54"/>
      <c r="J564" s="54"/>
      <c r="K564" s="54"/>
      <c r="L564" s="54"/>
      <c r="M564" s="54"/>
      <c r="N564" s="54"/>
      <c r="O564" s="54"/>
      <c r="P564" s="54"/>
    </row>
    <row r="565" spans="2:16" ht="15.75" thickBot="1" x14ac:dyDescent="0.3">
      <c r="B565" s="379"/>
      <c r="C565" s="379"/>
      <c r="D565" s="379"/>
      <c r="E565" s="55"/>
      <c r="F565" s="55"/>
      <c r="G565" s="55"/>
      <c r="H565" s="55"/>
      <c r="I565" s="55"/>
      <c r="J565" s="55"/>
      <c r="K565" s="55"/>
      <c r="L565" s="55"/>
      <c r="M565" s="55"/>
      <c r="N565" s="55"/>
      <c r="O565" s="55"/>
      <c r="P565" s="55"/>
    </row>
    <row r="566" spans="2:16" ht="15.75" customHeight="1" thickTop="1" x14ac:dyDescent="0.25">
      <c r="B566" s="381"/>
      <c r="C566" s="56"/>
      <c r="D566" s="56"/>
      <c r="E566" s="57"/>
      <c r="F566" s="57"/>
      <c r="G566" s="57"/>
      <c r="H566" s="57"/>
      <c r="I566" s="58"/>
      <c r="J566" s="58"/>
      <c r="K566" s="58"/>
      <c r="L566" s="58"/>
      <c r="M566" s="58"/>
      <c r="N566" s="58"/>
      <c r="O566" s="58"/>
      <c r="P566" s="58"/>
    </row>
    <row r="567" spans="2:16" ht="15.75" customHeight="1" x14ac:dyDescent="0.25">
      <c r="B567" s="382"/>
      <c r="C567" s="32"/>
      <c r="D567" s="32"/>
      <c r="E567" s="59"/>
      <c r="F567" s="59"/>
      <c r="G567" s="59"/>
      <c r="H567" s="59"/>
      <c r="I567" s="60"/>
      <c r="J567" s="60"/>
      <c r="K567" s="60"/>
      <c r="L567" s="60"/>
      <c r="M567" s="60"/>
      <c r="N567" s="60"/>
      <c r="O567" s="60"/>
      <c r="P567" s="60"/>
    </row>
    <row r="568" spans="2:16" ht="15.75" customHeight="1" x14ac:dyDescent="0.25">
      <c r="B568" s="382"/>
      <c r="C568" s="32"/>
      <c r="D568" s="32"/>
      <c r="E568" s="59"/>
      <c r="F568" s="59"/>
      <c r="G568" s="59"/>
      <c r="H568" s="59"/>
      <c r="I568" s="60"/>
      <c r="J568" s="60"/>
      <c r="K568" s="60"/>
      <c r="L568" s="60"/>
      <c r="M568" s="60"/>
      <c r="N568" s="60"/>
      <c r="O568" s="60"/>
      <c r="P568" s="60"/>
    </row>
    <row r="569" spans="2:16" x14ac:dyDescent="0.25">
      <c r="B569" s="382"/>
      <c r="C569" s="32"/>
      <c r="D569" s="32"/>
      <c r="E569" s="59"/>
      <c r="F569" s="59"/>
      <c r="G569" s="59"/>
      <c r="H569" s="59"/>
      <c r="I569" s="60"/>
      <c r="J569" s="60"/>
      <c r="K569" s="60"/>
      <c r="L569" s="60"/>
      <c r="M569" s="60"/>
      <c r="N569" s="60"/>
      <c r="O569" s="60"/>
      <c r="P569" s="60"/>
    </row>
    <row r="570" spans="2:16" x14ac:dyDescent="0.25">
      <c r="B570" s="382"/>
      <c r="C570" s="32"/>
      <c r="D570" s="32"/>
      <c r="E570" s="59"/>
      <c r="F570" s="59"/>
      <c r="G570" s="59"/>
      <c r="H570" s="59"/>
      <c r="I570" s="60"/>
      <c r="J570" s="60"/>
      <c r="K570" s="60"/>
      <c r="L570" s="60"/>
      <c r="M570" s="60"/>
      <c r="N570" s="60"/>
      <c r="O570" s="60"/>
      <c r="P570" s="60"/>
    </row>
    <row r="571" spans="2:16" x14ac:dyDescent="0.25">
      <c r="B571" s="382"/>
      <c r="C571" s="32"/>
      <c r="D571" s="32"/>
      <c r="E571" s="59"/>
      <c r="F571" s="59"/>
      <c r="G571" s="59"/>
      <c r="H571" s="59"/>
      <c r="I571" s="60"/>
      <c r="J571" s="60"/>
      <c r="K571" s="60"/>
      <c r="L571" s="60"/>
      <c r="M571" s="60"/>
      <c r="N571" s="60"/>
      <c r="O571" s="60"/>
      <c r="P571" s="60"/>
    </row>
    <row r="572" spans="2:16" x14ac:dyDescent="0.25">
      <c r="B572" s="382"/>
      <c r="C572" s="32"/>
      <c r="D572" s="32"/>
      <c r="E572" s="59"/>
      <c r="F572" s="59"/>
      <c r="G572" s="59"/>
      <c r="H572" s="59"/>
      <c r="I572" s="60"/>
      <c r="J572" s="60"/>
      <c r="K572" s="60"/>
      <c r="L572" s="60"/>
      <c r="M572" s="60"/>
      <c r="N572" s="60"/>
      <c r="O572" s="60"/>
      <c r="P572" s="60"/>
    </row>
    <row r="573" spans="2:16" x14ac:dyDescent="0.25">
      <c r="B573" s="382"/>
      <c r="C573" s="32"/>
      <c r="D573" s="32"/>
      <c r="E573" s="59"/>
      <c r="F573" s="59"/>
      <c r="G573" s="59"/>
      <c r="H573" s="59"/>
      <c r="I573" s="60"/>
      <c r="J573" s="60"/>
      <c r="K573" s="60"/>
      <c r="L573" s="60"/>
      <c r="M573" s="60"/>
      <c r="N573" s="60"/>
      <c r="O573" s="60"/>
      <c r="P573" s="60"/>
    </row>
    <row r="574" spans="2:16" ht="15.75" thickBot="1" x14ac:dyDescent="0.3">
      <c r="B574" s="383"/>
      <c r="C574" s="61"/>
      <c r="D574" s="61"/>
      <c r="E574" s="67"/>
      <c r="F574" s="67"/>
      <c r="G574" s="67"/>
      <c r="H574" s="67"/>
      <c r="I574" s="63"/>
      <c r="J574" s="63"/>
      <c r="K574" s="63"/>
      <c r="L574" s="63"/>
      <c r="M574" s="63"/>
      <c r="N574" s="63"/>
      <c r="O574" s="63"/>
      <c r="P574" s="63"/>
    </row>
    <row r="575" spans="2:16" ht="15.75" thickTop="1" x14ac:dyDescent="0.25"/>
    <row r="578" spans="2:16" ht="24" thickBot="1" x14ac:dyDescent="0.4">
      <c r="B578" s="16"/>
    </row>
    <row r="579" spans="2:16" ht="15.75" thickTop="1" x14ac:dyDescent="0.25">
      <c r="B579" s="377"/>
      <c r="C579" s="377"/>
      <c r="D579" s="377"/>
      <c r="E579" s="380"/>
      <c r="F579" s="380"/>
      <c r="G579" s="380"/>
      <c r="H579" s="380"/>
      <c r="I579" s="380"/>
      <c r="J579" s="380"/>
      <c r="K579" s="380"/>
      <c r="L579" s="380"/>
      <c r="M579" s="380"/>
      <c r="N579" s="380"/>
      <c r="O579" s="380"/>
      <c r="P579" s="380"/>
    </row>
    <row r="580" spans="2:16" x14ac:dyDescent="0.25">
      <c r="B580" s="378"/>
      <c r="C580" s="378"/>
      <c r="D580" s="378"/>
      <c r="E580" s="54"/>
      <c r="F580" s="54"/>
      <c r="G580" s="54"/>
      <c r="H580" s="54"/>
      <c r="I580" s="54"/>
      <c r="J580" s="54"/>
      <c r="K580" s="54"/>
      <c r="L580" s="54"/>
      <c r="M580" s="54"/>
      <c r="N580" s="54"/>
      <c r="O580" s="54"/>
      <c r="P580" s="54"/>
    </row>
    <row r="581" spans="2:16" ht="15.75" thickBot="1" x14ac:dyDescent="0.3">
      <c r="B581" s="379"/>
      <c r="C581" s="379"/>
      <c r="D581" s="379"/>
      <c r="E581" s="55"/>
      <c r="F581" s="55"/>
      <c r="G581" s="55"/>
      <c r="H581" s="55"/>
      <c r="I581" s="55"/>
      <c r="J581" s="55"/>
      <c r="K581" s="55"/>
      <c r="L581" s="55"/>
      <c r="M581" s="55"/>
      <c r="N581" s="55"/>
      <c r="O581" s="55"/>
      <c r="P581" s="55"/>
    </row>
    <row r="582" spans="2:16" ht="15.75" customHeight="1" thickTop="1" x14ac:dyDescent="0.25">
      <c r="B582" s="381"/>
      <c r="C582" s="56"/>
      <c r="D582" s="56"/>
      <c r="E582" s="68"/>
      <c r="F582" s="68"/>
      <c r="G582" s="68"/>
      <c r="H582" s="68"/>
      <c r="I582" s="58"/>
      <c r="J582" s="58"/>
      <c r="K582" s="58"/>
      <c r="L582" s="58"/>
      <c r="M582" s="58"/>
      <c r="N582" s="58"/>
      <c r="O582" s="58"/>
      <c r="P582" s="58"/>
    </row>
    <row r="583" spans="2:16" ht="15.75" customHeight="1" x14ac:dyDescent="0.25">
      <c r="B583" s="382"/>
      <c r="C583" s="32"/>
      <c r="D583" s="32"/>
      <c r="E583" s="39"/>
      <c r="F583" s="39"/>
      <c r="G583" s="39"/>
      <c r="H583" s="39"/>
      <c r="I583" s="60"/>
      <c r="J583" s="60"/>
      <c r="K583" s="60"/>
      <c r="L583" s="60"/>
      <c r="M583" s="60"/>
      <c r="N583" s="60"/>
      <c r="O583" s="60"/>
      <c r="P583" s="60"/>
    </row>
    <row r="584" spans="2:16" ht="15.75" customHeight="1" x14ac:dyDescent="0.25">
      <c r="B584" s="382"/>
      <c r="C584" s="32"/>
      <c r="D584" s="32"/>
      <c r="E584" s="39"/>
      <c r="F584" s="39"/>
      <c r="G584" s="39"/>
      <c r="H584" s="39"/>
      <c r="I584" s="60"/>
      <c r="J584" s="60"/>
      <c r="K584" s="60"/>
      <c r="L584" s="60"/>
      <c r="M584" s="60"/>
      <c r="N584" s="60"/>
      <c r="O584" s="60"/>
      <c r="P584" s="60"/>
    </row>
    <row r="585" spans="2:16" x14ac:dyDescent="0.25">
      <c r="B585" s="382"/>
      <c r="C585" s="32"/>
      <c r="D585" s="32"/>
      <c r="E585" s="39"/>
      <c r="F585" s="39"/>
      <c r="G585" s="39"/>
      <c r="H585" s="39"/>
      <c r="I585" s="60"/>
      <c r="J585" s="60"/>
      <c r="K585" s="60"/>
      <c r="L585" s="60"/>
      <c r="M585" s="60"/>
      <c r="N585" s="60"/>
      <c r="O585" s="60"/>
      <c r="P585" s="60"/>
    </row>
    <row r="586" spans="2:16" x14ac:dyDescent="0.25">
      <c r="B586" s="382"/>
      <c r="C586" s="32"/>
      <c r="D586" s="32"/>
      <c r="E586" s="39"/>
      <c r="F586" s="39"/>
      <c r="G586" s="39"/>
      <c r="H586" s="39"/>
      <c r="I586" s="60"/>
      <c r="J586" s="60"/>
      <c r="K586" s="60"/>
      <c r="L586" s="60"/>
      <c r="M586" s="60"/>
      <c r="N586" s="60"/>
      <c r="O586" s="60"/>
      <c r="P586" s="60"/>
    </row>
    <row r="587" spans="2:16" x14ac:dyDescent="0.25">
      <c r="B587" s="382"/>
      <c r="C587" s="32"/>
      <c r="D587" s="32"/>
      <c r="E587" s="39"/>
      <c r="F587" s="39"/>
      <c r="G587" s="39"/>
      <c r="H587" s="39"/>
      <c r="I587" s="60"/>
      <c r="J587" s="60"/>
      <c r="K587" s="60"/>
      <c r="L587" s="60"/>
      <c r="M587" s="60"/>
      <c r="N587" s="60"/>
      <c r="O587" s="60"/>
      <c r="P587" s="60"/>
    </row>
    <row r="588" spans="2:16" x14ac:dyDescent="0.25">
      <c r="B588" s="382"/>
      <c r="C588" s="32"/>
      <c r="D588" s="32"/>
      <c r="E588" s="39"/>
      <c r="F588" s="39"/>
      <c r="G588" s="39"/>
      <c r="H588" s="39"/>
      <c r="I588" s="60"/>
      <c r="J588" s="60"/>
      <c r="K588" s="60"/>
      <c r="L588" s="60"/>
      <c r="M588" s="60"/>
      <c r="N588" s="60"/>
      <c r="O588" s="60"/>
      <c r="P588" s="60"/>
    </row>
    <row r="589" spans="2:16" x14ac:dyDescent="0.25">
      <c r="B589" s="382"/>
      <c r="C589" s="32"/>
      <c r="D589" s="32"/>
      <c r="E589" s="39"/>
      <c r="F589" s="39"/>
      <c r="G589" s="39"/>
      <c r="H589" s="39"/>
      <c r="I589" s="60"/>
      <c r="J589" s="60"/>
      <c r="K589" s="60"/>
      <c r="L589" s="60"/>
      <c r="M589" s="60"/>
      <c r="N589" s="60"/>
      <c r="O589" s="60"/>
      <c r="P589" s="60"/>
    </row>
    <row r="590" spans="2:16" ht="15.75" thickBot="1" x14ac:dyDescent="0.3">
      <c r="B590" s="383"/>
      <c r="C590" s="61"/>
      <c r="D590" s="61"/>
      <c r="E590" s="62"/>
      <c r="F590" s="62"/>
      <c r="G590" s="62"/>
      <c r="H590" s="62"/>
      <c r="I590" s="63"/>
      <c r="J590" s="63"/>
      <c r="K590" s="63"/>
      <c r="L590" s="63"/>
      <c r="M590" s="63"/>
      <c r="N590" s="63"/>
      <c r="O590" s="63"/>
      <c r="P590" s="63"/>
    </row>
    <row r="591" spans="2:16" ht="15.75" thickTop="1" x14ac:dyDescent="0.25"/>
    <row r="594" spans="2:16" ht="24" thickBot="1" x14ac:dyDescent="0.4">
      <c r="B594" s="16"/>
    </row>
    <row r="595" spans="2:16" ht="15.75" thickTop="1" x14ac:dyDescent="0.25">
      <c r="B595" s="377"/>
      <c r="C595" s="377"/>
      <c r="D595" s="377"/>
      <c r="E595" s="380"/>
      <c r="F595" s="380"/>
      <c r="G595" s="380"/>
      <c r="H595" s="380"/>
      <c r="I595" s="380"/>
      <c r="J595" s="380"/>
      <c r="K595" s="380"/>
      <c r="L595" s="380"/>
      <c r="M595" s="380"/>
      <c r="N595" s="380"/>
      <c r="O595" s="380"/>
      <c r="P595" s="380"/>
    </row>
    <row r="596" spans="2:16" x14ac:dyDescent="0.25">
      <c r="B596" s="378"/>
      <c r="C596" s="378"/>
      <c r="D596" s="378"/>
      <c r="E596" s="54"/>
      <c r="F596" s="54"/>
      <c r="G596" s="54"/>
      <c r="H596" s="54"/>
      <c r="I596" s="54"/>
      <c r="J596" s="54"/>
      <c r="K596" s="54"/>
      <c r="L596" s="54"/>
      <c r="M596" s="54"/>
      <c r="N596" s="54"/>
      <c r="O596" s="54"/>
      <c r="P596" s="54"/>
    </row>
    <row r="597" spans="2:16" ht="15.75" thickBot="1" x14ac:dyDescent="0.3">
      <c r="B597" s="379"/>
      <c r="C597" s="379"/>
      <c r="D597" s="379"/>
      <c r="E597" s="55"/>
      <c r="F597" s="55"/>
      <c r="G597" s="55"/>
      <c r="H597" s="55"/>
      <c r="I597" s="55"/>
      <c r="J597" s="55"/>
      <c r="K597" s="55"/>
      <c r="L597" s="55"/>
      <c r="M597" s="55"/>
      <c r="N597" s="55"/>
      <c r="O597" s="55"/>
      <c r="P597" s="55"/>
    </row>
    <row r="598" spans="2:16" ht="15.75" customHeight="1" thickTop="1" x14ac:dyDescent="0.25">
      <c r="B598" s="381"/>
      <c r="C598" s="56"/>
      <c r="D598" s="56"/>
      <c r="E598" s="68"/>
      <c r="F598" s="68"/>
      <c r="G598" s="68"/>
      <c r="H598" s="68"/>
      <c r="I598" s="58"/>
      <c r="J598" s="58"/>
      <c r="K598" s="58"/>
      <c r="L598" s="58"/>
      <c r="M598" s="58"/>
      <c r="N598" s="58"/>
      <c r="O598" s="58"/>
      <c r="P598" s="58"/>
    </row>
    <row r="599" spans="2:16" ht="15.75" customHeight="1" x14ac:dyDescent="0.25">
      <c r="B599" s="382"/>
      <c r="C599" s="32"/>
      <c r="D599" s="32"/>
      <c r="E599" s="39"/>
      <c r="F599" s="39"/>
      <c r="G599" s="39"/>
      <c r="H599" s="39"/>
      <c r="I599" s="60"/>
      <c r="J599" s="60"/>
      <c r="K599" s="60"/>
      <c r="L599" s="60"/>
      <c r="M599" s="60"/>
      <c r="N599" s="60"/>
      <c r="O599" s="60"/>
      <c r="P599" s="60"/>
    </row>
    <row r="600" spans="2:16" ht="15.75" customHeight="1" x14ac:dyDescent="0.25">
      <c r="B600" s="382"/>
      <c r="C600" s="32"/>
      <c r="D600" s="32"/>
      <c r="E600" s="39"/>
      <c r="F600" s="39"/>
      <c r="G600" s="39"/>
      <c r="H600" s="39"/>
      <c r="I600" s="60"/>
      <c r="J600" s="60"/>
      <c r="K600" s="60"/>
      <c r="L600" s="60"/>
      <c r="M600" s="60"/>
      <c r="N600" s="60"/>
      <c r="O600" s="60"/>
      <c r="P600" s="60"/>
    </row>
    <row r="601" spans="2:16" x14ac:dyDescent="0.25">
      <c r="B601" s="382"/>
      <c r="C601" s="32"/>
      <c r="D601" s="32"/>
      <c r="E601" s="39"/>
      <c r="F601" s="39"/>
      <c r="G601" s="39"/>
      <c r="H601" s="39"/>
      <c r="I601" s="60"/>
      <c r="J601" s="60"/>
      <c r="K601" s="60"/>
      <c r="L601" s="60"/>
      <c r="M601" s="60"/>
      <c r="N601" s="60"/>
      <c r="O601" s="60"/>
      <c r="P601" s="60"/>
    </row>
    <row r="602" spans="2:16" x14ac:dyDescent="0.25">
      <c r="B602" s="382"/>
      <c r="C602" s="32"/>
      <c r="D602" s="32"/>
      <c r="E602" s="39"/>
      <c r="F602" s="39"/>
      <c r="G602" s="39"/>
      <c r="H602" s="39"/>
      <c r="I602" s="60"/>
      <c r="J602" s="60"/>
      <c r="K602" s="60"/>
      <c r="L602" s="60"/>
      <c r="M602" s="60"/>
      <c r="N602" s="60"/>
      <c r="O602" s="60"/>
      <c r="P602" s="60"/>
    </row>
    <row r="603" spans="2:16" x14ac:dyDescent="0.25">
      <c r="B603" s="382"/>
      <c r="C603" s="32"/>
      <c r="D603" s="32"/>
      <c r="E603" s="39"/>
      <c r="F603" s="39"/>
      <c r="G603" s="39"/>
      <c r="H603" s="39"/>
      <c r="I603" s="60"/>
      <c r="J603" s="60"/>
      <c r="K603" s="60"/>
      <c r="L603" s="60"/>
      <c r="M603" s="60"/>
      <c r="N603" s="60"/>
      <c r="O603" s="60"/>
      <c r="P603" s="60"/>
    </row>
    <row r="604" spans="2:16" x14ac:dyDescent="0.25">
      <c r="B604" s="382"/>
      <c r="C604" s="32"/>
      <c r="D604" s="32"/>
      <c r="E604" s="39"/>
      <c r="F604" s="39"/>
      <c r="G604" s="39"/>
      <c r="H604" s="39"/>
      <c r="I604" s="60"/>
      <c r="J604" s="60"/>
      <c r="K604" s="60"/>
      <c r="L604" s="60"/>
      <c r="M604" s="60"/>
      <c r="N604" s="60"/>
      <c r="O604" s="60"/>
      <c r="P604" s="60"/>
    </row>
    <row r="605" spans="2:16" x14ac:dyDescent="0.25">
      <c r="B605" s="382"/>
      <c r="C605" s="32"/>
      <c r="D605" s="32"/>
      <c r="E605" s="39"/>
      <c r="F605" s="39"/>
      <c r="G605" s="39"/>
      <c r="H605" s="39"/>
      <c r="I605" s="60"/>
      <c r="J605" s="60"/>
      <c r="K605" s="60"/>
      <c r="L605" s="60"/>
      <c r="M605" s="60"/>
      <c r="N605" s="60"/>
      <c r="O605" s="60"/>
      <c r="P605" s="60"/>
    </row>
    <row r="606" spans="2:16" ht="15.75" thickBot="1" x14ac:dyDescent="0.3">
      <c r="B606" s="383"/>
      <c r="C606" s="61"/>
      <c r="D606" s="61"/>
      <c r="E606" s="62"/>
      <c r="F606" s="62"/>
      <c r="G606" s="62"/>
      <c r="H606" s="62"/>
      <c r="I606" s="63"/>
      <c r="J606" s="63"/>
      <c r="K606" s="63"/>
      <c r="L606" s="63"/>
      <c r="M606" s="63"/>
      <c r="N606" s="63"/>
      <c r="O606" s="63"/>
      <c r="P606" s="63"/>
    </row>
    <row r="607" spans="2:16" ht="15.75" thickTop="1" x14ac:dyDescent="0.25"/>
    <row r="610" spans="2:16" ht="24" thickBot="1" x14ac:dyDescent="0.4">
      <c r="B610" s="16"/>
    </row>
    <row r="611" spans="2:16" ht="15.75" thickTop="1" x14ac:dyDescent="0.25">
      <c r="B611" s="377"/>
      <c r="C611" s="377"/>
      <c r="D611" s="377"/>
      <c r="E611" s="380"/>
      <c r="F611" s="380"/>
      <c r="G611" s="380"/>
      <c r="H611" s="380"/>
      <c r="I611" s="380"/>
      <c r="J611" s="380"/>
      <c r="K611" s="380"/>
      <c r="L611" s="380"/>
      <c r="M611" s="380"/>
      <c r="N611" s="380"/>
      <c r="O611" s="380"/>
      <c r="P611" s="380"/>
    </row>
    <row r="612" spans="2:16" x14ac:dyDescent="0.25">
      <c r="B612" s="378"/>
      <c r="C612" s="378"/>
      <c r="D612" s="378"/>
      <c r="E612" s="54"/>
      <c r="F612" s="54"/>
      <c r="G612" s="54"/>
      <c r="H612" s="54"/>
      <c r="I612" s="54"/>
      <c r="J612" s="54"/>
      <c r="K612" s="54"/>
      <c r="L612" s="54"/>
      <c r="M612" s="54"/>
      <c r="N612" s="54"/>
      <c r="O612" s="54"/>
      <c r="P612" s="54"/>
    </row>
    <row r="613" spans="2:16" ht="15.75" thickBot="1" x14ac:dyDescent="0.3">
      <c r="B613" s="379"/>
      <c r="C613" s="379"/>
      <c r="D613" s="379"/>
      <c r="E613" s="55"/>
      <c r="F613" s="55"/>
      <c r="G613" s="55"/>
      <c r="H613" s="55"/>
      <c r="I613" s="55"/>
      <c r="J613" s="55"/>
      <c r="K613" s="55"/>
      <c r="L613" s="55"/>
      <c r="M613" s="55"/>
      <c r="N613" s="55"/>
      <c r="O613" s="55"/>
      <c r="P613" s="55"/>
    </row>
    <row r="614" spans="2:16" ht="15.75" customHeight="1" thickTop="1" x14ac:dyDescent="0.25">
      <c r="B614" s="381"/>
      <c r="C614" s="56"/>
      <c r="D614" s="56"/>
      <c r="E614" s="68"/>
      <c r="F614" s="68"/>
      <c r="G614" s="68"/>
      <c r="H614" s="68"/>
      <c r="I614" s="58"/>
      <c r="J614" s="58"/>
      <c r="K614" s="58"/>
      <c r="L614" s="58"/>
      <c r="M614" s="58"/>
      <c r="N614" s="58"/>
      <c r="O614" s="58"/>
      <c r="P614" s="58"/>
    </row>
    <row r="615" spans="2:16" ht="15.75" customHeight="1" x14ac:dyDescent="0.25">
      <c r="B615" s="382"/>
      <c r="C615" s="32"/>
      <c r="D615" s="32"/>
      <c r="E615" s="39"/>
      <c r="F615" s="39"/>
      <c r="G615" s="39"/>
      <c r="H615" s="39"/>
      <c r="I615" s="60"/>
      <c r="J615" s="60"/>
      <c r="K615" s="60"/>
      <c r="L615" s="60"/>
      <c r="M615" s="60"/>
      <c r="N615" s="60"/>
      <c r="O615" s="60"/>
      <c r="P615" s="60"/>
    </row>
    <row r="616" spans="2:16" ht="15.75" customHeight="1" x14ac:dyDescent="0.25">
      <c r="B616" s="382"/>
      <c r="C616" s="32"/>
      <c r="D616" s="32"/>
      <c r="E616" s="39"/>
      <c r="F616" s="39"/>
      <c r="G616" s="39"/>
      <c r="H616" s="39"/>
      <c r="I616" s="60"/>
      <c r="J616" s="60"/>
      <c r="K616" s="60"/>
      <c r="L616" s="60"/>
      <c r="M616" s="60"/>
      <c r="N616" s="60"/>
      <c r="O616" s="60"/>
      <c r="P616" s="60"/>
    </row>
    <row r="617" spans="2:16" x14ac:dyDescent="0.25">
      <c r="B617" s="382"/>
      <c r="C617" s="32"/>
      <c r="D617" s="32"/>
      <c r="E617" s="39"/>
      <c r="F617" s="39"/>
      <c r="G617" s="39"/>
      <c r="H617" s="39"/>
      <c r="I617" s="60"/>
      <c r="J617" s="60"/>
      <c r="K617" s="60"/>
      <c r="L617" s="60"/>
      <c r="M617" s="60"/>
      <c r="N617" s="60"/>
      <c r="O617" s="60"/>
      <c r="P617" s="60"/>
    </row>
    <row r="618" spans="2:16" x14ac:dyDescent="0.25">
      <c r="B618" s="382"/>
      <c r="C618" s="32"/>
      <c r="D618" s="32"/>
      <c r="E618" s="39"/>
      <c r="F618" s="39"/>
      <c r="G618" s="39"/>
      <c r="H618" s="39"/>
      <c r="I618" s="60"/>
      <c r="J618" s="60"/>
      <c r="K618" s="60"/>
      <c r="L618" s="60"/>
      <c r="M618" s="60"/>
      <c r="N618" s="60"/>
      <c r="O618" s="60"/>
      <c r="P618" s="60"/>
    </row>
    <row r="619" spans="2:16" x14ac:dyDescent="0.25">
      <c r="B619" s="382"/>
      <c r="C619" s="32"/>
      <c r="D619" s="32"/>
      <c r="E619" s="39"/>
      <c r="F619" s="39"/>
      <c r="G619" s="39"/>
      <c r="H619" s="39"/>
      <c r="I619" s="60"/>
      <c r="J619" s="60"/>
      <c r="K619" s="60"/>
      <c r="L619" s="60"/>
      <c r="M619" s="60"/>
      <c r="N619" s="60"/>
      <c r="O619" s="60"/>
      <c r="P619" s="60"/>
    </row>
    <row r="620" spans="2:16" x14ac:dyDescent="0.25">
      <c r="B620" s="382"/>
      <c r="C620" s="32"/>
      <c r="D620" s="32"/>
      <c r="E620" s="39"/>
      <c r="F620" s="39"/>
      <c r="G620" s="39"/>
      <c r="H620" s="39"/>
      <c r="I620" s="60"/>
      <c r="J620" s="60"/>
      <c r="K620" s="60"/>
      <c r="L620" s="60"/>
      <c r="M620" s="60"/>
      <c r="N620" s="60"/>
      <c r="O620" s="60"/>
      <c r="P620" s="60"/>
    </row>
    <row r="621" spans="2:16" x14ac:dyDescent="0.25">
      <c r="B621" s="382"/>
      <c r="C621" s="32"/>
      <c r="D621" s="32"/>
      <c r="E621" s="39"/>
      <c r="F621" s="39"/>
      <c r="G621" s="39"/>
      <c r="H621" s="39"/>
      <c r="I621" s="60"/>
      <c r="J621" s="60"/>
      <c r="K621" s="60"/>
      <c r="L621" s="60"/>
      <c r="M621" s="60"/>
      <c r="N621" s="60"/>
      <c r="O621" s="60"/>
      <c r="P621" s="60"/>
    </row>
    <row r="622" spans="2:16" ht="15.75" thickBot="1" x14ac:dyDescent="0.3">
      <c r="B622" s="383"/>
      <c r="C622" s="61"/>
      <c r="D622" s="61"/>
      <c r="E622" s="62"/>
      <c r="F622" s="62"/>
      <c r="G622" s="62"/>
      <c r="H622" s="62"/>
      <c r="I622" s="63"/>
      <c r="J622" s="63"/>
      <c r="K622" s="63"/>
      <c r="L622" s="63"/>
      <c r="M622" s="63"/>
      <c r="N622" s="63"/>
      <c r="O622" s="63"/>
      <c r="P622" s="63"/>
    </row>
    <row r="623" spans="2:16" ht="15.75" thickTop="1" x14ac:dyDescent="0.25"/>
    <row r="626" spans="2:16" ht="24" thickBot="1" x14ac:dyDescent="0.4">
      <c r="B626" s="16"/>
    </row>
    <row r="627" spans="2:16" ht="15.75" thickTop="1" x14ac:dyDescent="0.25">
      <c r="B627" s="377"/>
      <c r="C627" s="377"/>
      <c r="D627" s="377"/>
      <c r="E627" s="380"/>
      <c r="F627" s="380"/>
      <c r="G627" s="380"/>
      <c r="H627" s="380"/>
      <c r="I627" s="380"/>
      <c r="J627" s="380"/>
      <c r="K627" s="380"/>
      <c r="L627" s="380"/>
      <c r="M627" s="380"/>
      <c r="N627" s="380"/>
      <c r="O627" s="380"/>
      <c r="P627" s="380"/>
    </row>
    <row r="628" spans="2:16" x14ac:dyDescent="0.25">
      <c r="B628" s="378"/>
      <c r="C628" s="378"/>
      <c r="D628" s="378"/>
      <c r="E628" s="54"/>
      <c r="F628" s="54"/>
      <c r="G628" s="54"/>
      <c r="H628" s="54"/>
      <c r="I628" s="54"/>
      <c r="J628" s="54"/>
      <c r="K628" s="54"/>
      <c r="L628" s="54"/>
      <c r="M628" s="54"/>
      <c r="N628" s="54"/>
      <c r="O628" s="54"/>
      <c r="P628" s="54"/>
    </row>
    <row r="629" spans="2:16" ht="15.75" thickBot="1" x14ac:dyDescent="0.3">
      <c r="B629" s="379"/>
      <c r="C629" s="379"/>
      <c r="D629" s="379"/>
      <c r="E629" s="55"/>
      <c r="F629" s="55"/>
      <c r="G629" s="55"/>
      <c r="H629" s="55"/>
      <c r="I629" s="55"/>
      <c r="J629" s="55"/>
      <c r="K629" s="55"/>
      <c r="L629" s="55"/>
      <c r="M629" s="55"/>
      <c r="N629" s="55"/>
      <c r="O629" s="55"/>
      <c r="P629" s="55"/>
    </row>
    <row r="630" spans="2:16" ht="15.75" customHeight="1" thickTop="1" x14ac:dyDescent="0.25">
      <c r="B630" s="381"/>
      <c r="C630" s="56"/>
      <c r="D630" s="56"/>
      <c r="E630" s="57"/>
      <c r="F630" s="57"/>
      <c r="G630" s="57"/>
      <c r="H630" s="57"/>
      <c r="I630" s="58"/>
      <c r="J630" s="58"/>
      <c r="K630" s="58"/>
      <c r="L630" s="58"/>
      <c r="M630" s="58"/>
      <c r="N630" s="58"/>
      <c r="O630" s="58"/>
      <c r="P630" s="58"/>
    </row>
    <row r="631" spans="2:16" ht="15.75" customHeight="1" x14ac:dyDescent="0.25">
      <c r="B631" s="382"/>
      <c r="C631" s="32"/>
      <c r="D631" s="32"/>
      <c r="E631" s="59"/>
      <c r="F631" s="59"/>
      <c r="G631" s="59"/>
      <c r="H631" s="59"/>
      <c r="I631" s="60"/>
      <c r="J631" s="60"/>
      <c r="K631" s="60"/>
      <c r="L631" s="60"/>
      <c r="M631" s="60"/>
      <c r="N631" s="60"/>
      <c r="O631" s="60"/>
      <c r="P631" s="60"/>
    </row>
    <row r="632" spans="2:16" ht="15.75" customHeight="1" x14ac:dyDescent="0.25">
      <c r="B632" s="382"/>
      <c r="C632" s="32"/>
      <c r="D632" s="32"/>
      <c r="E632" s="59"/>
      <c r="F632" s="59"/>
      <c r="G632" s="59"/>
      <c r="H632" s="59"/>
      <c r="I632" s="60"/>
      <c r="J632" s="60"/>
      <c r="K632" s="60"/>
      <c r="L632" s="60"/>
      <c r="M632" s="60"/>
      <c r="N632" s="60"/>
      <c r="O632" s="60"/>
      <c r="P632" s="60"/>
    </row>
    <row r="633" spans="2:16" x14ac:dyDescent="0.25">
      <c r="B633" s="382"/>
      <c r="C633" s="32"/>
      <c r="D633" s="32"/>
      <c r="E633" s="59"/>
      <c r="F633" s="59"/>
      <c r="G633" s="59"/>
      <c r="H633" s="59"/>
      <c r="I633" s="60"/>
      <c r="J633" s="60"/>
      <c r="K633" s="60"/>
      <c r="L633" s="60"/>
      <c r="M633" s="60"/>
      <c r="N633" s="60"/>
      <c r="O633" s="60"/>
      <c r="P633" s="60"/>
    </row>
    <row r="634" spans="2:16" x14ac:dyDescent="0.25">
      <c r="B634" s="382"/>
      <c r="C634" s="32"/>
      <c r="D634" s="32"/>
      <c r="E634" s="59"/>
      <c r="F634" s="59"/>
      <c r="G634" s="59"/>
      <c r="H634" s="59"/>
      <c r="I634" s="60"/>
      <c r="J634" s="60"/>
      <c r="K634" s="60"/>
      <c r="L634" s="60"/>
      <c r="M634" s="60"/>
      <c r="N634" s="60"/>
      <c r="O634" s="60"/>
      <c r="P634" s="60"/>
    </row>
    <row r="635" spans="2:16" x14ac:dyDescent="0.25">
      <c r="B635" s="382"/>
      <c r="C635" s="32"/>
      <c r="D635" s="32"/>
      <c r="E635" s="59"/>
      <c r="F635" s="59"/>
      <c r="G635" s="59"/>
      <c r="H635" s="59"/>
      <c r="I635" s="60"/>
      <c r="J635" s="60"/>
      <c r="K635" s="60"/>
      <c r="L635" s="60"/>
      <c r="M635" s="60"/>
      <c r="N635" s="60"/>
      <c r="O635" s="60"/>
      <c r="P635" s="60"/>
    </row>
    <row r="636" spans="2:16" x14ac:dyDescent="0.25">
      <c r="B636" s="382"/>
      <c r="C636" s="32"/>
      <c r="D636" s="32"/>
      <c r="E636" s="59"/>
      <c r="F636" s="59"/>
      <c r="G636" s="59"/>
      <c r="H636" s="59"/>
      <c r="I636" s="60"/>
      <c r="J636" s="60"/>
      <c r="K636" s="60"/>
      <c r="L636" s="60"/>
      <c r="M636" s="60"/>
      <c r="N636" s="60"/>
      <c r="O636" s="60"/>
      <c r="P636" s="60"/>
    </row>
    <row r="637" spans="2:16" x14ac:dyDescent="0.25">
      <c r="B637" s="382"/>
      <c r="C637" s="32"/>
      <c r="D637" s="32"/>
      <c r="E637" s="59"/>
      <c r="F637" s="59"/>
      <c r="G637" s="59"/>
      <c r="H637" s="59"/>
      <c r="I637" s="60"/>
      <c r="J637" s="60"/>
      <c r="K637" s="60"/>
      <c r="L637" s="60"/>
      <c r="M637" s="60"/>
      <c r="N637" s="60"/>
      <c r="O637" s="60"/>
      <c r="P637" s="60"/>
    </row>
    <row r="638" spans="2:16" ht="15.75" thickBot="1" x14ac:dyDescent="0.3">
      <c r="B638" s="383"/>
      <c r="C638" s="61"/>
      <c r="D638" s="61"/>
      <c r="E638" s="67"/>
      <c r="F638" s="67"/>
      <c r="G638" s="67"/>
      <c r="H638" s="67"/>
      <c r="I638" s="63"/>
      <c r="J638" s="63"/>
      <c r="K638" s="63"/>
      <c r="L638" s="63"/>
      <c r="M638" s="63"/>
      <c r="N638" s="63"/>
      <c r="O638" s="63"/>
      <c r="P638" s="63"/>
    </row>
    <row r="639" spans="2:16" ht="15.75" thickTop="1" x14ac:dyDescent="0.25"/>
    <row r="642" spans="2:16" ht="24" thickBot="1" x14ac:dyDescent="0.4">
      <c r="B642" s="16"/>
    </row>
    <row r="643" spans="2:16" ht="15.75" thickTop="1" x14ac:dyDescent="0.25">
      <c r="B643" s="377"/>
      <c r="C643" s="377"/>
      <c r="D643" s="377"/>
      <c r="E643" s="380"/>
      <c r="F643" s="380"/>
      <c r="G643" s="380"/>
      <c r="H643" s="380"/>
      <c r="I643" s="380"/>
      <c r="J643" s="380"/>
      <c r="K643" s="380"/>
      <c r="L643" s="380"/>
      <c r="M643" s="380"/>
      <c r="N643" s="380"/>
      <c r="O643" s="380"/>
      <c r="P643" s="380"/>
    </row>
    <row r="644" spans="2:16" x14ac:dyDescent="0.25">
      <c r="B644" s="378"/>
      <c r="C644" s="378"/>
      <c r="D644" s="378"/>
      <c r="E644" s="54"/>
      <c r="F644" s="54"/>
      <c r="G644" s="54"/>
      <c r="H644" s="54"/>
      <c r="I644" s="54"/>
      <c r="J644" s="54"/>
      <c r="K644" s="54"/>
      <c r="L644" s="54"/>
      <c r="M644" s="54"/>
      <c r="N644" s="54"/>
      <c r="O644" s="54"/>
      <c r="P644" s="54"/>
    </row>
    <row r="645" spans="2:16" ht="15.75" thickBot="1" x14ac:dyDescent="0.3">
      <c r="B645" s="379"/>
      <c r="C645" s="379"/>
      <c r="D645" s="379"/>
      <c r="E645" s="55"/>
      <c r="F645" s="55"/>
      <c r="G645" s="55"/>
      <c r="H645" s="55"/>
      <c r="I645" s="55"/>
      <c r="J645" s="55"/>
      <c r="K645" s="55"/>
      <c r="L645" s="55"/>
      <c r="M645" s="55"/>
      <c r="N645" s="55"/>
      <c r="O645" s="55"/>
      <c r="P645" s="55"/>
    </row>
    <row r="646" spans="2:16" ht="15.75" customHeight="1" thickTop="1" x14ac:dyDescent="0.25">
      <c r="B646" s="381"/>
      <c r="C646" s="56"/>
      <c r="D646" s="56"/>
      <c r="E646" s="68"/>
      <c r="F646" s="68"/>
      <c r="G646" s="68"/>
      <c r="H646" s="68"/>
      <c r="I646" s="58"/>
      <c r="J646" s="58"/>
      <c r="K646" s="58"/>
      <c r="L646" s="58"/>
      <c r="M646" s="58"/>
      <c r="N646" s="58"/>
      <c r="O646" s="58"/>
      <c r="P646" s="58"/>
    </row>
    <row r="647" spans="2:16" ht="15.75" customHeight="1" x14ac:dyDescent="0.25">
      <c r="B647" s="382"/>
      <c r="C647" s="32"/>
      <c r="D647" s="32"/>
      <c r="E647" s="39"/>
      <c r="F647" s="39"/>
      <c r="G647" s="39"/>
      <c r="H647" s="39"/>
      <c r="I647" s="60"/>
      <c r="J647" s="60"/>
      <c r="K647" s="60"/>
      <c r="L647" s="60"/>
      <c r="M647" s="60"/>
      <c r="N647" s="60"/>
      <c r="O647" s="60"/>
      <c r="P647" s="60"/>
    </row>
    <row r="648" spans="2:16" ht="15.75" customHeight="1" x14ac:dyDescent="0.25">
      <c r="B648" s="382"/>
      <c r="C648" s="32"/>
      <c r="D648" s="32"/>
      <c r="E648" s="39"/>
      <c r="F648" s="39"/>
      <c r="G648" s="39"/>
      <c r="H648" s="39"/>
      <c r="I648" s="60"/>
      <c r="J648" s="60"/>
      <c r="K648" s="60"/>
      <c r="L648" s="60"/>
      <c r="M648" s="60"/>
      <c r="N648" s="60"/>
      <c r="O648" s="60"/>
      <c r="P648" s="60"/>
    </row>
    <row r="649" spans="2:16" x14ac:dyDescent="0.25">
      <c r="B649" s="382"/>
      <c r="C649" s="32"/>
      <c r="D649" s="32"/>
      <c r="E649" s="39"/>
      <c r="F649" s="39"/>
      <c r="G649" s="39"/>
      <c r="H649" s="39"/>
      <c r="I649" s="60"/>
      <c r="J649" s="60"/>
      <c r="K649" s="60"/>
      <c r="L649" s="60"/>
      <c r="M649" s="60"/>
      <c r="N649" s="60"/>
      <c r="O649" s="60"/>
      <c r="P649" s="60"/>
    </row>
    <row r="650" spans="2:16" x14ac:dyDescent="0.25">
      <c r="B650" s="382"/>
      <c r="C650" s="32"/>
      <c r="D650" s="32"/>
      <c r="E650" s="39"/>
      <c r="F650" s="39"/>
      <c r="G650" s="39"/>
      <c r="H650" s="39"/>
      <c r="I650" s="60"/>
      <c r="J650" s="60"/>
      <c r="K650" s="60"/>
      <c r="L650" s="60"/>
      <c r="M650" s="60"/>
      <c r="N650" s="60"/>
      <c r="O650" s="60"/>
      <c r="P650" s="60"/>
    </row>
    <row r="651" spans="2:16" x14ac:dyDescent="0.25">
      <c r="B651" s="382"/>
      <c r="C651" s="32"/>
      <c r="D651" s="32"/>
      <c r="E651" s="39"/>
      <c r="F651" s="39"/>
      <c r="G651" s="39"/>
      <c r="H651" s="39"/>
      <c r="I651" s="60"/>
      <c r="J651" s="60"/>
      <c r="K651" s="60"/>
      <c r="L651" s="60"/>
      <c r="M651" s="60"/>
      <c r="N651" s="60"/>
      <c r="O651" s="60"/>
      <c r="P651" s="60"/>
    </row>
    <row r="652" spans="2:16" x14ac:dyDescent="0.25">
      <c r="B652" s="382"/>
      <c r="C652" s="32"/>
      <c r="D652" s="32"/>
      <c r="E652" s="39"/>
      <c r="F652" s="39"/>
      <c r="G652" s="39"/>
      <c r="H652" s="39"/>
      <c r="I652" s="60"/>
      <c r="J652" s="60"/>
      <c r="K652" s="60"/>
      <c r="L652" s="60"/>
      <c r="M652" s="60"/>
      <c r="N652" s="60"/>
      <c r="O652" s="60"/>
      <c r="P652" s="60"/>
    </row>
    <row r="653" spans="2:16" x14ac:dyDescent="0.25">
      <c r="B653" s="382"/>
      <c r="C653" s="32"/>
      <c r="D653" s="32"/>
      <c r="E653" s="39"/>
      <c r="F653" s="39"/>
      <c r="G653" s="39"/>
      <c r="H653" s="39"/>
      <c r="I653" s="60"/>
      <c r="J653" s="60"/>
      <c r="K653" s="60"/>
      <c r="L653" s="60"/>
      <c r="M653" s="60"/>
      <c r="N653" s="60"/>
      <c r="O653" s="60"/>
      <c r="P653" s="60"/>
    </row>
    <row r="654" spans="2:16" ht="15.75" thickBot="1" x14ac:dyDescent="0.3">
      <c r="B654" s="383"/>
      <c r="C654" s="61"/>
      <c r="D654" s="61"/>
      <c r="E654" s="62"/>
      <c r="F654" s="62"/>
      <c r="G654" s="62"/>
      <c r="H654" s="62"/>
      <c r="I654" s="63"/>
      <c r="J654" s="63"/>
      <c r="K654" s="63"/>
      <c r="L654" s="63"/>
      <c r="M654" s="63"/>
      <c r="N654" s="63"/>
      <c r="O654" s="63"/>
      <c r="P654" s="63"/>
    </row>
    <row r="655" spans="2:16" ht="15.75" thickTop="1" x14ac:dyDescent="0.25"/>
    <row r="658" spans="2:16" ht="24" thickBot="1" x14ac:dyDescent="0.4">
      <c r="B658" s="16"/>
    </row>
    <row r="659" spans="2:16" ht="15.75" thickTop="1" x14ac:dyDescent="0.25">
      <c r="B659" s="377"/>
      <c r="C659" s="377"/>
      <c r="D659" s="377"/>
      <c r="E659" s="380"/>
      <c r="F659" s="380"/>
      <c r="G659" s="380"/>
      <c r="H659" s="380"/>
      <c r="I659" s="380"/>
      <c r="J659" s="380"/>
      <c r="K659" s="380"/>
      <c r="L659" s="380"/>
      <c r="M659" s="380"/>
      <c r="N659" s="380"/>
      <c r="O659" s="380"/>
      <c r="P659" s="380"/>
    </row>
    <row r="660" spans="2:16" x14ac:dyDescent="0.25">
      <c r="B660" s="378"/>
      <c r="C660" s="378"/>
      <c r="D660" s="378"/>
      <c r="E660" s="54"/>
      <c r="F660" s="54"/>
      <c r="G660" s="54"/>
      <c r="H660" s="54"/>
      <c r="I660" s="54"/>
      <c r="J660" s="54"/>
      <c r="K660" s="54"/>
      <c r="L660" s="54"/>
      <c r="M660" s="54"/>
      <c r="N660" s="54"/>
      <c r="O660" s="54"/>
      <c r="P660" s="54"/>
    </row>
    <row r="661" spans="2:16" ht="15.75" thickBot="1" x14ac:dyDescent="0.3">
      <c r="B661" s="379"/>
      <c r="C661" s="379"/>
      <c r="D661" s="379"/>
      <c r="E661" s="55"/>
      <c r="F661" s="55"/>
      <c r="G661" s="55"/>
      <c r="H661" s="55"/>
      <c r="I661" s="55"/>
      <c r="J661" s="55"/>
      <c r="K661" s="55"/>
      <c r="L661" s="55"/>
      <c r="M661" s="55"/>
      <c r="N661" s="55"/>
      <c r="O661" s="55"/>
      <c r="P661" s="55"/>
    </row>
    <row r="662" spans="2:16" ht="15.75" customHeight="1" thickTop="1" x14ac:dyDescent="0.25">
      <c r="B662" s="381"/>
      <c r="C662" s="56"/>
      <c r="D662" s="56"/>
      <c r="E662" s="57"/>
      <c r="F662" s="57"/>
      <c r="G662" s="57"/>
      <c r="H662" s="57"/>
      <c r="I662" s="58"/>
      <c r="J662" s="58"/>
      <c r="K662" s="58"/>
      <c r="L662" s="58"/>
      <c r="M662" s="58"/>
      <c r="N662" s="58"/>
      <c r="O662" s="58"/>
      <c r="P662" s="58"/>
    </row>
    <row r="663" spans="2:16" ht="15.75" customHeight="1" x14ac:dyDescent="0.25">
      <c r="B663" s="382"/>
      <c r="C663" s="32"/>
      <c r="D663" s="32"/>
      <c r="E663" s="59"/>
      <c r="F663" s="59"/>
      <c r="G663" s="59"/>
      <c r="H663" s="59"/>
      <c r="I663" s="60"/>
      <c r="J663" s="60"/>
      <c r="K663" s="60"/>
      <c r="L663" s="60"/>
      <c r="M663" s="60"/>
      <c r="N663" s="60"/>
      <c r="O663" s="60"/>
      <c r="P663" s="60"/>
    </row>
    <row r="664" spans="2:16" ht="15.75" customHeight="1" x14ac:dyDescent="0.25">
      <c r="B664" s="382"/>
      <c r="C664" s="32"/>
      <c r="D664" s="32"/>
      <c r="E664" s="59"/>
      <c r="F664" s="59"/>
      <c r="G664" s="59"/>
      <c r="H664" s="59"/>
      <c r="I664" s="60"/>
      <c r="J664" s="60"/>
      <c r="K664" s="60"/>
      <c r="L664" s="60"/>
      <c r="M664" s="60"/>
      <c r="N664" s="60"/>
      <c r="O664" s="60"/>
      <c r="P664" s="60"/>
    </row>
    <row r="665" spans="2:16" x14ac:dyDescent="0.25">
      <c r="B665" s="382"/>
      <c r="C665" s="32"/>
      <c r="D665" s="32"/>
      <c r="E665" s="59"/>
      <c r="F665" s="59"/>
      <c r="G665" s="59"/>
      <c r="H665" s="59"/>
      <c r="I665" s="60"/>
      <c r="J665" s="60"/>
      <c r="K665" s="60"/>
      <c r="L665" s="60"/>
      <c r="M665" s="60"/>
      <c r="N665" s="60"/>
      <c r="O665" s="60"/>
      <c r="P665" s="60"/>
    </row>
    <row r="666" spans="2:16" x14ac:dyDescent="0.25">
      <c r="B666" s="382"/>
      <c r="C666" s="32"/>
      <c r="D666" s="32"/>
      <c r="E666" s="59"/>
      <c r="F666" s="59"/>
      <c r="G666" s="59"/>
      <c r="H666" s="59"/>
      <c r="I666" s="60"/>
      <c r="J666" s="60"/>
      <c r="K666" s="60"/>
      <c r="L666" s="60"/>
      <c r="M666" s="60"/>
      <c r="N666" s="60"/>
      <c r="O666" s="60"/>
      <c r="P666" s="60"/>
    </row>
    <row r="667" spans="2:16" x14ac:dyDescent="0.25">
      <c r="B667" s="382"/>
      <c r="C667" s="32"/>
      <c r="D667" s="32"/>
      <c r="E667" s="59"/>
      <c r="F667" s="59"/>
      <c r="G667" s="59"/>
      <c r="H667" s="59"/>
      <c r="I667" s="60"/>
      <c r="J667" s="60"/>
      <c r="K667" s="60"/>
      <c r="L667" s="60"/>
      <c r="M667" s="60"/>
      <c r="N667" s="60"/>
      <c r="O667" s="60"/>
      <c r="P667" s="60"/>
    </row>
    <row r="668" spans="2:16" x14ac:dyDescent="0.25">
      <c r="B668" s="382"/>
      <c r="C668" s="32"/>
      <c r="D668" s="32"/>
      <c r="E668" s="59"/>
      <c r="F668" s="59"/>
      <c r="G668" s="59"/>
      <c r="H668" s="59"/>
      <c r="I668" s="60"/>
      <c r="J668" s="60"/>
      <c r="K668" s="60"/>
      <c r="L668" s="60"/>
      <c r="M668" s="60"/>
      <c r="N668" s="60"/>
      <c r="O668" s="60"/>
      <c r="P668" s="60"/>
    </row>
    <row r="669" spans="2:16" x14ac:dyDescent="0.25">
      <c r="B669" s="382"/>
      <c r="C669" s="32"/>
      <c r="D669" s="32"/>
      <c r="E669" s="59"/>
      <c r="F669" s="59"/>
      <c r="G669" s="59"/>
      <c r="H669" s="59"/>
      <c r="I669" s="60"/>
      <c r="J669" s="60"/>
      <c r="K669" s="60"/>
      <c r="L669" s="60"/>
      <c r="M669" s="60"/>
      <c r="N669" s="60"/>
      <c r="O669" s="60"/>
      <c r="P669" s="60"/>
    </row>
    <row r="670" spans="2:16" ht="15.75" thickBot="1" x14ac:dyDescent="0.3">
      <c r="B670" s="383"/>
      <c r="C670" s="61"/>
      <c r="D670" s="61"/>
      <c r="E670" s="67"/>
      <c r="F670" s="67"/>
      <c r="G670" s="67"/>
      <c r="H670" s="67"/>
      <c r="I670" s="63"/>
      <c r="J670" s="63"/>
      <c r="K670" s="63"/>
      <c r="L670" s="63"/>
      <c r="M670" s="63"/>
      <c r="N670" s="63"/>
      <c r="O670" s="63"/>
      <c r="P670" s="63"/>
    </row>
    <row r="671" spans="2:16" ht="15.75" thickTop="1" x14ac:dyDescent="0.25"/>
    <row r="673" spans="2:16" ht="26.25" x14ac:dyDescent="0.25">
      <c r="B673" s="41"/>
    </row>
    <row r="674" spans="2:16" ht="24" thickBot="1" x14ac:dyDescent="0.4">
      <c r="B674" s="16"/>
    </row>
    <row r="675" spans="2:16" ht="15.75" thickTop="1" x14ac:dyDescent="0.25">
      <c r="B675" s="377"/>
      <c r="C675" s="377"/>
      <c r="D675" s="377"/>
      <c r="E675" s="380"/>
      <c r="F675" s="380"/>
      <c r="G675" s="380"/>
      <c r="H675" s="380"/>
      <c r="I675" s="380"/>
      <c r="J675" s="380"/>
      <c r="K675" s="380"/>
      <c r="L675" s="380"/>
      <c r="M675" s="380"/>
      <c r="N675" s="380"/>
      <c r="O675" s="380"/>
      <c r="P675" s="380"/>
    </row>
    <row r="676" spans="2:16" x14ac:dyDescent="0.25">
      <c r="B676" s="378"/>
      <c r="C676" s="378"/>
      <c r="D676" s="378"/>
      <c r="E676" s="54"/>
      <c r="F676" s="54"/>
      <c r="G676" s="54"/>
      <c r="H676" s="54"/>
      <c r="I676" s="54"/>
      <c r="J676" s="54"/>
      <c r="K676" s="54"/>
      <c r="L676" s="54"/>
      <c r="M676" s="54"/>
      <c r="N676" s="54"/>
      <c r="O676" s="54"/>
      <c r="P676" s="54"/>
    </row>
    <row r="677" spans="2:16" ht="15.75" thickBot="1" x14ac:dyDescent="0.3">
      <c r="B677" s="379"/>
      <c r="C677" s="379"/>
      <c r="D677" s="379"/>
      <c r="E677" s="55"/>
      <c r="F677" s="55"/>
      <c r="G677" s="55"/>
      <c r="H677" s="55"/>
      <c r="I677" s="55"/>
      <c r="J677" s="55"/>
      <c r="K677" s="55"/>
      <c r="L677" s="55"/>
      <c r="M677" s="55"/>
      <c r="N677" s="55"/>
      <c r="O677" s="55"/>
      <c r="P677" s="55"/>
    </row>
    <row r="678" spans="2:16" ht="15.75" thickTop="1" x14ac:dyDescent="0.25">
      <c r="B678" s="381"/>
      <c r="C678" s="64"/>
      <c r="D678" s="64"/>
      <c r="E678" s="57"/>
      <c r="F678" s="57"/>
      <c r="G678" s="57"/>
      <c r="H678" s="57"/>
      <c r="I678" s="58"/>
      <c r="J678" s="58"/>
      <c r="K678" s="58"/>
      <c r="L678" s="58"/>
      <c r="M678" s="58"/>
      <c r="N678" s="58"/>
      <c r="O678" s="58"/>
      <c r="P678" s="58"/>
    </row>
    <row r="679" spans="2:16" x14ac:dyDescent="0.25">
      <c r="B679" s="382"/>
      <c r="C679" s="65"/>
      <c r="D679" s="65"/>
      <c r="E679" s="59"/>
      <c r="F679" s="59"/>
      <c r="G679" s="59"/>
      <c r="H679" s="59"/>
      <c r="I679" s="60"/>
      <c r="J679" s="60"/>
      <c r="K679" s="60"/>
      <c r="L679" s="60"/>
      <c r="M679" s="60"/>
      <c r="N679" s="60"/>
      <c r="O679" s="60"/>
      <c r="P679" s="60"/>
    </row>
    <row r="680" spans="2:16" x14ac:dyDescent="0.25">
      <c r="B680" s="382"/>
      <c r="C680" s="65"/>
      <c r="D680" s="65"/>
      <c r="E680" s="59"/>
      <c r="F680" s="59"/>
      <c r="G680" s="59"/>
      <c r="H680" s="59"/>
      <c r="I680" s="60"/>
      <c r="J680" s="60"/>
      <c r="K680" s="60"/>
      <c r="L680" s="60"/>
      <c r="M680" s="60"/>
      <c r="N680" s="60"/>
      <c r="O680" s="60"/>
      <c r="P680" s="60"/>
    </row>
    <row r="681" spans="2:16" x14ac:dyDescent="0.25">
      <c r="B681" s="382"/>
      <c r="C681" s="65"/>
      <c r="D681" s="65"/>
      <c r="E681" s="59"/>
      <c r="F681" s="59"/>
      <c r="G681" s="59"/>
      <c r="H681" s="59"/>
      <c r="I681" s="60"/>
      <c r="J681" s="60"/>
      <c r="K681" s="60"/>
      <c r="L681" s="60"/>
      <c r="M681" s="60"/>
      <c r="N681" s="60"/>
      <c r="O681" s="60"/>
      <c r="P681" s="60"/>
    </row>
    <row r="682" spans="2:16" x14ac:dyDescent="0.25">
      <c r="B682" s="382"/>
      <c r="C682" s="65"/>
      <c r="D682" s="65"/>
      <c r="E682" s="59"/>
      <c r="F682" s="59"/>
      <c r="G682" s="59"/>
      <c r="H682" s="59"/>
      <c r="I682" s="60"/>
      <c r="J682" s="60"/>
      <c r="K682" s="60"/>
      <c r="L682" s="60"/>
      <c r="M682" s="60"/>
      <c r="N682" s="60"/>
      <c r="O682" s="60"/>
      <c r="P682" s="60"/>
    </row>
    <row r="683" spans="2:16" x14ac:dyDescent="0.25">
      <c r="B683" s="382"/>
      <c r="C683" s="65"/>
      <c r="D683" s="65"/>
      <c r="E683" s="59"/>
      <c r="F683" s="59"/>
      <c r="G683" s="59"/>
      <c r="H683" s="59"/>
      <c r="I683" s="60"/>
      <c r="J683" s="60"/>
      <c r="K683" s="60"/>
      <c r="L683" s="60"/>
      <c r="M683" s="60"/>
      <c r="N683" s="60"/>
      <c r="O683" s="60"/>
      <c r="P683" s="60"/>
    </row>
    <row r="684" spans="2:16" x14ac:dyDescent="0.25">
      <c r="B684" s="382"/>
      <c r="C684" s="65"/>
      <c r="D684" s="65"/>
      <c r="E684" s="59"/>
      <c r="F684" s="59"/>
      <c r="G684" s="59"/>
      <c r="H684" s="59"/>
      <c r="I684" s="60"/>
      <c r="J684" s="60"/>
      <c r="K684" s="60"/>
      <c r="L684" s="60"/>
      <c r="M684" s="60"/>
      <c r="N684" s="60"/>
      <c r="O684" s="60"/>
      <c r="P684" s="60"/>
    </row>
    <row r="685" spans="2:16" x14ac:dyDescent="0.25">
      <c r="B685" s="382"/>
      <c r="C685" s="65"/>
      <c r="D685" s="65"/>
      <c r="E685" s="59"/>
      <c r="F685" s="59"/>
      <c r="G685" s="59"/>
      <c r="H685" s="59"/>
      <c r="I685" s="60"/>
      <c r="J685" s="60"/>
      <c r="K685" s="60"/>
      <c r="L685" s="60"/>
      <c r="M685" s="60"/>
      <c r="N685" s="60"/>
      <c r="O685" s="60"/>
      <c r="P685" s="60"/>
    </row>
    <row r="686" spans="2:16" x14ac:dyDescent="0.25">
      <c r="B686" s="382"/>
      <c r="C686" s="65"/>
      <c r="D686" s="65"/>
      <c r="E686" s="59"/>
      <c r="F686" s="59"/>
      <c r="G686" s="59"/>
      <c r="H686" s="59"/>
      <c r="I686" s="60"/>
      <c r="J686" s="60"/>
      <c r="K686" s="60"/>
      <c r="L686" s="60"/>
      <c r="M686" s="60"/>
      <c r="N686" s="60"/>
      <c r="O686" s="60"/>
      <c r="P686" s="60"/>
    </row>
    <row r="687" spans="2:16" x14ac:dyDescent="0.25">
      <c r="B687" s="382"/>
      <c r="C687" s="65"/>
      <c r="D687" s="65"/>
      <c r="E687" s="59"/>
      <c r="F687" s="59"/>
      <c r="G687" s="59"/>
      <c r="H687" s="59"/>
      <c r="I687" s="60"/>
      <c r="J687" s="60"/>
      <c r="K687" s="60"/>
      <c r="L687" s="60"/>
      <c r="M687" s="60"/>
      <c r="N687" s="60"/>
      <c r="O687" s="60"/>
      <c r="P687" s="60"/>
    </row>
    <row r="688" spans="2:16" x14ac:dyDescent="0.25">
      <c r="B688" s="382"/>
      <c r="C688" s="65"/>
      <c r="D688" s="65"/>
      <c r="E688" s="59"/>
      <c r="F688" s="59"/>
      <c r="G688" s="59"/>
      <c r="H688" s="59"/>
      <c r="I688" s="60"/>
      <c r="J688" s="60"/>
      <c r="K688" s="60"/>
      <c r="L688" s="60"/>
      <c r="M688" s="60"/>
      <c r="N688" s="60"/>
      <c r="O688" s="60"/>
      <c r="P688" s="60"/>
    </row>
    <row r="689" spans="2:16" x14ac:dyDescent="0.25">
      <c r="B689" s="382"/>
      <c r="C689" s="65"/>
      <c r="D689" s="65"/>
      <c r="E689" s="59"/>
      <c r="F689" s="59"/>
      <c r="G689" s="59"/>
      <c r="H689" s="59"/>
      <c r="I689" s="60"/>
      <c r="J689" s="60"/>
      <c r="K689" s="60"/>
      <c r="L689" s="60"/>
      <c r="M689" s="60"/>
      <c r="N689" s="60"/>
      <c r="O689" s="60"/>
      <c r="P689" s="60"/>
    </row>
    <row r="690" spans="2:16" x14ac:dyDescent="0.25">
      <c r="B690" s="382"/>
      <c r="C690" s="65"/>
      <c r="D690" s="65"/>
      <c r="E690" s="59"/>
      <c r="F690" s="59"/>
      <c r="G690" s="59"/>
      <c r="H690" s="59"/>
      <c r="I690" s="60"/>
      <c r="J690" s="60"/>
      <c r="K690" s="60"/>
      <c r="L690" s="60"/>
      <c r="M690" s="60"/>
      <c r="N690" s="60"/>
      <c r="O690" s="60"/>
      <c r="P690" s="60"/>
    </row>
    <row r="691" spans="2:16" x14ac:dyDescent="0.25">
      <c r="B691" s="382"/>
      <c r="C691" s="65"/>
      <c r="D691" s="65"/>
      <c r="E691" s="59"/>
      <c r="F691" s="59"/>
      <c r="G691" s="59"/>
      <c r="H691" s="59"/>
      <c r="I691" s="60"/>
      <c r="J691" s="60"/>
      <c r="K691" s="60"/>
      <c r="L691" s="60"/>
      <c r="M691" s="60"/>
      <c r="N691" s="60"/>
      <c r="O691" s="60"/>
      <c r="P691" s="60"/>
    </row>
    <row r="692" spans="2:16" x14ac:dyDescent="0.25">
      <c r="B692" s="382"/>
      <c r="C692" s="65"/>
      <c r="D692" s="65"/>
      <c r="E692" s="59"/>
      <c r="F692" s="59"/>
      <c r="G692" s="59"/>
      <c r="H692" s="59"/>
      <c r="I692" s="60"/>
      <c r="J692" s="60"/>
      <c r="K692" s="60"/>
      <c r="L692" s="60"/>
      <c r="M692" s="60"/>
      <c r="N692" s="60"/>
      <c r="O692" s="60"/>
      <c r="P692" s="60"/>
    </row>
    <row r="693" spans="2:16" x14ac:dyDescent="0.25">
      <c r="B693" s="382"/>
      <c r="C693" s="65"/>
      <c r="D693" s="65"/>
      <c r="E693" s="59"/>
      <c r="F693" s="59"/>
      <c r="G693" s="59"/>
      <c r="H693" s="59"/>
      <c r="I693" s="60"/>
      <c r="J693" s="60"/>
      <c r="K693" s="60"/>
      <c r="L693" s="60"/>
      <c r="M693" s="60"/>
      <c r="N693" s="60"/>
      <c r="O693" s="60"/>
      <c r="P693" s="60"/>
    </row>
    <row r="694" spans="2:16" x14ac:dyDescent="0.25">
      <c r="B694" s="382"/>
      <c r="C694" s="65"/>
      <c r="D694" s="65"/>
      <c r="E694" s="59"/>
      <c r="F694" s="59"/>
      <c r="G694" s="59"/>
      <c r="H694" s="59"/>
      <c r="I694" s="60"/>
      <c r="J694" s="60"/>
      <c r="K694" s="60"/>
      <c r="L694" s="60"/>
      <c r="M694" s="60"/>
      <c r="N694" s="60"/>
      <c r="O694" s="60"/>
      <c r="P694" s="60"/>
    </row>
    <row r="695" spans="2:16" x14ac:dyDescent="0.25">
      <c r="B695" s="382"/>
      <c r="C695" s="65"/>
      <c r="D695" s="65"/>
      <c r="E695" s="59"/>
      <c r="F695" s="59"/>
      <c r="G695" s="59"/>
      <c r="H695" s="59"/>
      <c r="I695" s="60"/>
      <c r="J695" s="60"/>
      <c r="K695" s="60"/>
      <c r="L695" s="60"/>
      <c r="M695" s="60"/>
      <c r="N695" s="60"/>
      <c r="O695" s="60"/>
      <c r="P695" s="60"/>
    </row>
    <row r="696" spans="2:16" x14ac:dyDescent="0.25">
      <c r="B696" s="382"/>
      <c r="C696" s="65"/>
      <c r="D696" s="65"/>
      <c r="E696" s="59"/>
      <c r="F696" s="59"/>
      <c r="G696" s="59"/>
      <c r="H696" s="59"/>
      <c r="I696" s="60"/>
      <c r="J696" s="60"/>
      <c r="K696" s="60"/>
      <c r="L696" s="60"/>
      <c r="M696" s="60"/>
      <c r="N696" s="60"/>
      <c r="O696" s="60"/>
      <c r="P696" s="60"/>
    </row>
    <row r="697" spans="2:16" x14ac:dyDescent="0.25">
      <c r="B697" s="382"/>
      <c r="C697" s="65"/>
      <c r="D697" s="65"/>
      <c r="E697" s="59"/>
      <c r="F697" s="59"/>
      <c r="G697" s="59"/>
      <c r="H697" s="59"/>
      <c r="I697" s="60"/>
      <c r="J697" s="60"/>
      <c r="K697" s="60"/>
      <c r="L697" s="60"/>
      <c r="M697" s="60"/>
      <c r="N697" s="60"/>
      <c r="O697" s="60"/>
      <c r="P697" s="60"/>
    </row>
    <row r="698" spans="2:16" x14ac:dyDescent="0.25">
      <c r="B698" s="382"/>
      <c r="C698" s="65"/>
      <c r="D698" s="65"/>
      <c r="E698" s="59"/>
      <c r="F698" s="59"/>
      <c r="G698" s="59"/>
      <c r="H698" s="59"/>
      <c r="I698" s="60"/>
      <c r="J698" s="60"/>
      <c r="K698" s="60"/>
      <c r="L698" s="60"/>
      <c r="M698" s="60"/>
      <c r="N698" s="60"/>
      <c r="O698" s="60"/>
      <c r="P698" s="60"/>
    </row>
    <row r="699" spans="2:16" x14ac:dyDescent="0.25">
      <c r="B699" s="382"/>
      <c r="C699" s="65"/>
      <c r="D699" s="65"/>
      <c r="E699" s="59"/>
      <c r="F699" s="59"/>
      <c r="G699" s="59"/>
      <c r="H699" s="59"/>
      <c r="I699" s="60"/>
      <c r="J699" s="60"/>
      <c r="K699" s="60"/>
      <c r="L699" s="60"/>
      <c r="M699" s="60"/>
      <c r="N699" s="60"/>
      <c r="O699" s="60"/>
      <c r="P699" s="60"/>
    </row>
    <row r="700" spans="2:16" x14ac:dyDescent="0.25">
      <c r="B700" s="382"/>
      <c r="C700" s="65"/>
      <c r="D700" s="65"/>
      <c r="E700" s="59"/>
      <c r="F700" s="59"/>
      <c r="G700" s="59"/>
      <c r="H700" s="59"/>
      <c r="I700" s="60"/>
      <c r="J700" s="60"/>
      <c r="K700" s="60"/>
      <c r="L700" s="60"/>
      <c r="M700" s="60"/>
      <c r="N700" s="60"/>
      <c r="O700" s="60"/>
      <c r="P700" s="60"/>
    </row>
    <row r="701" spans="2:16" x14ac:dyDescent="0.25">
      <c r="B701" s="382"/>
      <c r="C701" s="65"/>
      <c r="D701" s="65"/>
      <c r="E701" s="59"/>
      <c r="F701" s="59"/>
      <c r="G701" s="59"/>
      <c r="H701" s="59"/>
      <c r="I701" s="60"/>
      <c r="J701" s="60"/>
      <c r="K701" s="60"/>
      <c r="L701" s="60"/>
      <c r="M701" s="60"/>
      <c r="N701" s="60"/>
      <c r="O701" s="60"/>
      <c r="P701" s="60"/>
    </row>
    <row r="702" spans="2:16" x14ac:dyDescent="0.25">
      <c r="B702" s="382"/>
      <c r="C702" s="70"/>
      <c r="D702" s="65"/>
      <c r="E702" s="60"/>
      <c r="F702" s="60"/>
      <c r="G702" s="59"/>
      <c r="H702" s="59"/>
      <c r="I702" s="60"/>
      <c r="J702" s="60"/>
      <c r="K702" s="60"/>
      <c r="L702" s="60"/>
      <c r="M702" s="60"/>
      <c r="N702" s="60"/>
      <c r="O702" s="60"/>
      <c r="P702" s="60"/>
    </row>
    <row r="703" spans="2:16" x14ac:dyDescent="0.25">
      <c r="B703" s="382"/>
      <c r="C703" s="70"/>
      <c r="D703" s="65"/>
      <c r="E703" s="60"/>
      <c r="F703" s="60"/>
      <c r="G703" s="59"/>
      <c r="H703" s="59"/>
      <c r="I703" s="60"/>
      <c r="J703" s="60"/>
      <c r="K703" s="60"/>
      <c r="L703" s="60"/>
      <c r="M703" s="60"/>
      <c r="N703" s="60"/>
      <c r="O703" s="60"/>
      <c r="P703" s="60"/>
    </row>
    <row r="704" spans="2:16" ht="15.75" thickBot="1" x14ac:dyDescent="0.3">
      <c r="B704" s="383"/>
      <c r="C704" s="71"/>
      <c r="D704" s="66"/>
      <c r="E704" s="63"/>
      <c r="F704" s="63"/>
      <c r="G704" s="67"/>
      <c r="H704" s="67"/>
      <c r="I704" s="63"/>
      <c r="J704" s="63"/>
      <c r="K704" s="63"/>
      <c r="L704" s="63"/>
      <c r="M704" s="63"/>
      <c r="N704" s="63"/>
      <c r="O704" s="63"/>
      <c r="P704" s="63"/>
    </row>
    <row r="705" spans="2:16" ht="15.75" thickTop="1" x14ac:dyDescent="0.25">
      <c r="B705" s="65"/>
      <c r="C705" s="70"/>
      <c r="D705" s="65"/>
      <c r="E705" s="60"/>
      <c r="F705" s="60"/>
      <c r="G705" s="59"/>
      <c r="H705" s="59"/>
      <c r="I705" s="60"/>
      <c r="J705" s="60"/>
      <c r="K705" s="60"/>
      <c r="L705" s="60"/>
      <c r="M705" s="60"/>
      <c r="N705" s="60"/>
      <c r="O705" s="60"/>
      <c r="P705" s="60"/>
    </row>
    <row r="706" spans="2:16" x14ac:dyDescent="0.25">
      <c r="B706" s="65"/>
      <c r="C706" s="70"/>
      <c r="D706" s="65"/>
      <c r="E706" s="60"/>
      <c r="F706" s="60"/>
      <c r="G706" s="59"/>
      <c r="H706" s="59"/>
      <c r="I706" s="60"/>
      <c r="J706" s="60"/>
      <c r="K706" s="60"/>
      <c r="L706" s="60"/>
      <c r="M706" s="60"/>
      <c r="N706" s="60"/>
      <c r="O706" s="60"/>
      <c r="P706" s="60"/>
    </row>
    <row r="707" spans="2:16" x14ac:dyDescent="0.25">
      <c r="B707" s="65"/>
      <c r="C707" s="70"/>
      <c r="D707" s="65"/>
      <c r="E707" s="60"/>
      <c r="F707" s="60"/>
      <c r="G707" s="59"/>
      <c r="H707" s="59"/>
      <c r="I707" s="60"/>
      <c r="J707" s="60"/>
      <c r="K707" s="60"/>
      <c r="L707" s="60"/>
      <c r="M707" s="60"/>
      <c r="N707" s="60"/>
      <c r="O707" s="60"/>
      <c r="P707" s="60"/>
    </row>
    <row r="708" spans="2:16" x14ac:dyDescent="0.25">
      <c r="B708" s="65"/>
      <c r="C708" s="70"/>
      <c r="D708" s="65"/>
      <c r="E708" s="60"/>
      <c r="F708" s="60"/>
      <c r="G708" s="59"/>
      <c r="H708" s="59"/>
      <c r="I708" s="60"/>
      <c r="J708" s="60"/>
      <c r="K708" s="60"/>
      <c r="L708" s="60"/>
      <c r="M708" s="60"/>
      <c r="N708" s="60"/>
      <c r="O708" s="60"/>
      <c r="P708" s="60"/>
    </row>
    <row r="709" spans="2:16" ht="24" thickBot="1" x14ac:dyDescent="0.4">
      <c r="B709" s="16"/>
    </row>
    <row r="710" spans="2:16" ht="15.75" thickTop="1" x14ac:dyDescent="0.25">
      <c r="B710" s="377"/>
      <c r="C710" s="377"/>
      <c r="D710" s="377"/>
      <c r="E710" s="380"/>
      <c r="F710" s="380"/>
      <c r="G710" s="380"/>
      <c r="H710" s="380"/>
      <c r="I710" s="380"/>
      <c r="J710" s="380"/>
      <c r="K710" s="380"/>
      <c r="L710" s="380"/>
      <c r="M710" s="380"/>
      <c r="N710" s="380"/>
      <c r="O710" s="380"/>
      <c r="P710" s="380"/>
    </row>
    <row r="711" spans="2:16" x14ac:dyDescent="0.25">
      <c r="B711" s="378"/>
      <c r="C711" s="378"/>
      <c r="D711" s="378"/>
      <c r="E711" s="54"/>
      <c r="F711" s="54"/>
      <c r="G711" s="54"/>
      <c r="H711" s="54"/>
      <c r="I711" s="54"/>
      <c r="J711" s="54"/>
      <c r="K711" s="54"/>
      <c r="L711" s="54"/>
      <c r="M711" s="54"/>
      <c r="N711" s="54"/>
      <c r="O711" s="54"/>
      <c r="P711" s="54"/>
    </row>
    <row r="712" spans="2:16" ht="15.75" thickBot="1" x14ac:dyDescent="0.3">
      <c r="B712" s="379"/>
      <c r="C712" s="379"/>
      <c r="D712" s="379"/>
      <c r="E712" s="55"/>
      <c r="F712" s="55"/>
      <c r="G712" s="55"/>
      <c r="H712" s="55"/>
      <c r="I712" s="55"/>
      <c r="J712" s="55"/>
      <c r="K712" s="55"/>
      <c r="L712" s="55"/>
      <c r="M712" s="55"/>
      <c r="N712" s="55"/>
      <c r="O712" s="55"/>
      <c r="P712" s="55"/>
    </row>
    <row r="713" spans="2:16" ht="15.75" thickTop="1" x14ac:dyDescent="0.25">
      <c r="B713" s="381"/>
      <c r="C713" s="64"/>
      <c r="D713" s="64"/>
      <c r="E713" s="57"/>
      <c r="F713" s="57"/>
      <c r="G713" s="57"/>
      <c r="H713" s="57"/>
      <c r="I713" s="58"/>
      <c r="J713" s="58"/>
      <c r="K713" s="58"/>
      <c r="L713" s="58"/>
      <c r="M713" s="58"/>
      <c r="N713" s="58"/>
      <c r="O713" s="58"/>
      <c r="P713" s="58"/>
    </row>
    <row r="714" spans="2:16" x14ac:dyDescent="0.25">
      <c r="B714" s="382"/>
      <c r="C714" s="65"/>
      <c r="D714" s="65"/>
      <c r="E714" s="59"/>
      <c r="F714" s="59"/>
      <c r="G714" s="59"/>
      <c r="H714" s="59"/>
      <c r="I714" s="60"/>
      <c r="J714" s="60"/>
      <c r="K714" s="60"/>
      <c r="L714" s="60"/>
      <c r="M714" s="60"/>
      <c r="N714" s="60"/>
      <c r="O714" s="60"/>
      <c r="P714" s="60"/>
    </row>
    <row r="715" spans="2:16" x14ac:dyDescent="0.25">
      <c r="B715" s="382"/>
      <c r="C715" s="65"/>
      <c r="D715" s="65"/>
      <c r="E715" s="59"/>
      <c r="F715" s="59"/>
      <c r="G715" s="59"/>
      <c r="H715" s="59"/>
      <c r="I715" s="60"/>
      <c r="J715" s="60"/>
      <c r="K715" s="60"/>
      <c r="L715" s="60"/>
      <c r="M715" s="60"/>
      <c r="N715" s="60"/>
      <c r="O715" s="60"/>
      <c r="P715" s="60"/>
    </row>
    <row r="716" spans="2:16" x14ac:dyDescent="0.25">
      <c r="B716" s="382"/>
      <c r="C716" s="65"/>
      <c r="D716" s="65"/>
      <c r="E716" s="59"/>
      <c r="F716" s="59"/>
      <c r="G716" s="59"/>
      <c r="H716" s="59"/>
      <c r="I716" s="60"/>
      <c r="J716" s="60"/>
      <c r="K716" s="60"/>
      <c r="L716" s="60"/>
      <c r="M716" s="60"/>
      <c r="N716" s="60"/>
      <c r="O716" s="60"/>
      <c r="P716" s="60"/>
    </row>
    <row r="717" spans="2:16" x14ac:dyDescent="0.25">
      <c r="B717" s="382"/>
      <c r="C717" s="65"/>
      <c r="D717" s="65"/>
      <c r="E717" s="59"/>
      <c r="F717" s="59"/>
      <c r="G717" s="59"/>
      <c r="H717" s="59"/>
      <c r="I717" s="60"/>
      <c r="J717" s="60"/>
      <c r="K717" s="60"/>
      <c r="L717" s="60"/>
      <c r="M717" s="60"/>
      <c r="N717" s="60"/>
      <c r="O717" s="60"/>
      <c r="P717" s="60"/>
    </row>
    <row r="718" spans="2:16" x14ac:dyDescent="0.25">
      <c r="B718" s="382"/>
      <c r="C718" s="65"/>
      <c r="D718" s="65"/>
      <c r="E718" s="59"/>
      <c r="F718" s="59"/>
      <c r="G718" s="59"/>
      <c r="H718" s="59"/>
      <c r="I718" s="60"/>
      <c r="J718" s="60"/>
      <c r="K718" s="60"/>
      <c r="L718" s="60"/>
      <c r="M718" s="60"/>
      <c r="N718" s="60"/>
      <c r="O718" s="60"/>
      <c r="P718" s="60"/>
    </row>
    <row r="719" spans="2:16" x14ac:dyDescent="0.25">
      <c r="B719" s="382"/>
      <c r="C719" s="65"/>
      <c r="D719" s="65"/>
      <c r="E719" s="59"/>
      <c r="F719" s="59"/>
      <c r="G719" s="59"/>
      <c r="H719" s="59"/>
      <c r="I719" s="60"/>
      <c r="J719" s="60"/>
      <c r="K719" s="60"/>
      <c r="L719" s="60"/>
      <c r="M719" s="60"/>
      <c r="N719" s="60"/>
      <c r="O719" s="60"/>
      <c r="P719" s="60"/>
    </row>
    <row r="720" spans="2:16" x14ac:dyDescent="0.25">
      <c r="B720" s="382"/>
      <c r="C720" s="65"/>
      <c r="D720" s="65"/>
      <c r="E720" s="59"/>
      <c r="F720" s="59"/>
      <c r="G720" s="59"/>
      <c r="H720" s="59"/>
      <c r="I720" s="60"/>
      <c r="J720" s="60"/>
      <c r="K720" s="60"/>
      <c r="L720" s="60"/>
      <c r="M720" s="60"/>
      <c r="N720" s="60"/>
      <c r="O720" s="60"/>
      <c r="P720" s="60"/>
    </row>
    <row r="721" spans="2:16" x14ac:dyDescent="0.25">
      <c r="B721" s="382"/>
      <c r="C721" s="65"/>
      <c r="D721" s="65"/>
      <c r="E721" s="59"/>
      <c r="F721" s="59"/>
      <c r="G721" s="59"/>
      <c r="H721" s="59"/>
      <c r="I721" s="60"/>
      <c r="J721" s="60"/>
      <c r="K721" s="60"/>
      <c r="L721" s="60"/>
      <c r="M721" s="60"/>
      <c r="N721" s="60"/>
      <c r="O721" s="60"/>
      <c r="P721" s="60"/>
    </row>
    <row r="722" spans="2:16" x14ac:dyDescent="0.25">
      <c r="B722" s="382"/>
      <c r="C722" s="65"/>
      <c r="D722" s="65"/>
      <c r="E722" s="59"/>
      <c r="F722" s="59"/>
      <c r="G722" s="59"/>
      <c r="H722" s="59"/>
      <c r="I722" s="60"/>
      <c r="J722" s="60"/>
      <c r="K722" s="60"/>
      <c r="L722" s="60"/>
      <c r="M722" s="60"/>
      <c r="N722" s="60"/>
      <c r="O722" s="60"/>
      <c r="P722" s="60"/>
    </row>
    <row r="723" spans="2:16" x14ac:dyDescent="0.25">
      <c r="B723" s="382"/>
      <c r="C723" s="65"/>
      <c r="D723" s="65"/>
      <c r="E723" s="59"/>
      <c r="F723" s="59"/>
      <c r="G723" s="59"/>
      <c r="H723" s="59"/>
      <c r="I723" s="60"/>
      <c r="J723" s="60"/>
      <c r="K723" s="60"/>
      <c r="L723" s="60"/>
      <c r="M723" s="60"/>
      <c r="N723" s="60"/>
      <c r="O723" s="60"/>
      <c r="P723" s="60"/>
    </row>
    <row r="724" spans="2:16" x14ac:dyDescent="0.25">
      <c r="B724" s="382"/>
      <c r="C724" s="65"/>
      <c r="D724" s="65"/>
      <c r="E724" s="59"/>
      <c r="F724" s="59"/>
      <c r="G724" s="59"/>
      <c r="H724" s="59"/>
      <c r="I724" s="60"/>
      <c r="J724" s="60"/>
      <c r="K724" s="60"/>
      <c r="L724" s="60"/>
      <c r="M724" s="60"/>
      <c r="N724" s="60"/>
      <c r="O724" s="60"/>
      <c r="P724" s="60"/>
    </row>
    <row r="725" spans="2:16" x14ac:dyDescent="0.25">
      <c r="B725" s="382"/>
      <c r="C725" s="65"/>
      <c r="D725" s="65"/>
      <c r="E725" s="59"/>
      <c r="F725" s="59"/>
      <c r="G725" s="59"/>
      <c r="H725" s="59"/>
      <c r="I725" s="60"/>
      <c r="J725" s="60"/>
      <c r="K725" s="60"/>
      <c r="L725" s="60"/>
      <c r="M725" s="60"/>
      <c r="N725" s="60"/>
      <c r="O725" s="60"/>
      <c r="P725" s="60"/>
    </row>
    <row r="726" spans="2:16" x14ac:dyDescent="0.25">
      <c r="B726" s="382"/>
      <c r="C726" s="65"/>
      <c r="D726" s="65"/>
      <c r="E726" s="59"/>
      <c r="F726" s="59"/>
      <c r="G726" s="59"/>
      <c r="H726" s="59"/>
      <c r="I726" s="60"/>
      <c r="J726" s="60"/>
      <c r="K726" s="60"/>
      <c r="L726" s="60"/>
      <c r="M726" s="60"/>
      <c r="N726" s="60"/>
      <c r="O726" s="60"/>
      <c r="P726" s="60"/>
    </row>
    <row r="727" spans="2:16" x14ac:dyDescent="0.25">
      <c r="B727" s="382"/>
      <c r="C727" s="65"/>
      <c r="D727" s="65"/>
      <c r="E727" s="59"/>
      <c r="F727" s="59"/>
      <c r="G727" s="59"/>
      <c r="H727" s="59"/>
      <c r="I727" s="60"/>
      <c r="J727" s="60"/>
      <c r="K727" s="60"/>
      <c r="L727" s="60"/>
      <c r="M727" s="60"/>
      <c r="N727" s="60"/>
      <c r="O727" s="60"/>
      <c r="P727" s="60"/>
    </row>
    <row r="728" spans="2:16" x14ac:dyDescent="0.25">
      <c r="B728" s="382"/>
      <c r="C728" s="65"/>
      <c r="D728" s="65"/>
      <c r="E728" s="59"/>
      <c r="F728" s="59"/>
      <c r="G728" s="59"/>
      <c r="H728" s="59"/>
      <c r="I728" s="60"/>
      <c r="J728" s="60"/>
      <c r="K728" s="60"/>
      <c r="L728" s="60"/>
      <c r="M728" s="60"/>
      <c r="N728" s="60"/>
      <c r="O728" s="60"/>
      <c r="P728" s="60"/>
    </row>
    <row r="729" spans="2:16" x14ac:dyDescent="0.25">
      <c r="B729" s="382"/>
      <c r="C729" s="65"/>
      <c r="D729" s="65"/>
      <c r="E729" s="59"/>
      <c r="F729" s="59"/>
      <c r="G729" s="59"/>
      <c r="H729" s="59"/>
      <c r="I729" s="60"/>
      <c r="J729" s="60"/>
      <c r="K729" s="60"/>
      <c r="L729" s="60"/>
      <c r="M729" s="60"/>
      <c r="N729" s="60"/>
      <c r="O729" s="60"/>
      <c r="P729" s="60"/>
    </row>
    <row r="730" spans="2:16" x14ac:dyDescent="0.25">
      <c r="B730" s="382"/>
      <c r="C730" s="65"/>
      <c r="D730" s="65"/>
      <c r="E730" s="59"/>
      <c r="F730" s="59"/>
      <c r="G730" s="59"/>
      <c r="H730" s="59"/>
      <c r="I730" s="60"/>
      <c r="J730" s="60"/>
      <c r="K730" s="60"/>
      <c r="L730" s="60"/>
      <c r="M730" s="60"/>
      <c r="N730" s="60"/>
      <c r="O730" s="60"/>
      <c r="P730" s="60"/>
    </row>
    <row r="731" spans="2:16" x14ac:dyDescent="0.25">
      <c r="B731" s="382"/>
      <c r="C731" s="65"/>
      <c r="D731" s="65"/>
      <c r="E731" s="59"/>
      <c r="F731" s="59"/>
      <c r="G731" s="59"/>
      <c r="H731" s="59"/>
      <c r="I731" s="60"/>
      <c r="J731" s="60"/>
      <c r="K731" s="60"/>
      <c r="L731" s="60"/>
      <c r="M731" s="60"/>
      <c r="N731" s="60"/>
      <c r="O731" s="60"/>
      <c r="P731" s="60"/>
    </row>
    <row r="732" spans="2:16" x14ac:dyDescent="0.25">
      <c r="B732" s="382"/>
      <c r="C732" s="65"/>
      <c r="D732" s="65"/>
      <c r="E732" s="59"/>
      <c r="F732" s="59"/>
      <c r="G732" s="59"/>
      <c r="H732" s="59"/>
      <c r="I732" s="60"/>
      <c r="J732" s="60"/>
      <c r="K732" s="60"/>
      <c r="L732" s="60"/>
      <c r="M732" s="60"/>
      <c r="N732" s="60"/>
      <c r="O732" s="60"/>
      <c r="P732" s="60"/>
    </row>
    <row r="733" spans="2:16" x14ac:dyDescent="0.25">
      <c r="B733" s="382"/>
      <c r="C733" s="65"/>
      <c r="D733" s="65"/>
      <c r="E733" s="59"/>
      <c r="F733" s="59"/>
      <c r="G733" s="59"/>
      <c r="H733" s="59"/>
      <c r="I733" s="60"/>
      <c r="J733" s="60"/>
      <c r="K733" s="60"/>
      <c r="L733" s="60"/>
      <c r="M733" s="60"/>
      <c r="N733" s="60"/>
      <c r="O733" s="60"/>
      <c r="P733" s="60"/>
    </row>
    <row r="734" spans="2:16" x14ac:dyDescent="0.25">
      <c r="B734" s="382"/>
      <c r="C734" s="65"/>
      <c r="D734" s="65"/>
      <c r="E734" s="59"/>
      <c r="F734" s="59"/>
      <c r="G734" s="59"/>
      <c r="H734" s="59"/>
      <c r="I734" s="60"/>
      <c r="J734" s="60"/>
      <c r="K734" s="60"/>
      <c r="L734" s="60"/>
      <c r="M734" s="60"/>
      <c r="N734" s="60"/>
      <c r="O734" s="60"/>
      <c r="P734" s="60"/>
    </row>
    <row r="735" spans="2:16" x14ac:dyDescent="0.25">
      <c r="B735" s="382"/>
      <c r="C735" s="65"/>
      <c r="D735" s="65"/>
      <c r="E735" s="59"/>
      <c r="F735" s="59"/>
      <c r="G735" s="59"/>
      <c r="H735" s="59"/>
      <c r="I735" s="60"/>
      <c r="J735" s="60"/>
      <c r="K735" s="60"/>
      <c r="L735" s="60"/>
      <c r="M735" s="60"/>
      <c r="N735" s="60"/>
      <c r="O735" s="60"/>
      <c r="P735" s="60"/>
    </row>
    <row r="736" spans="2:16" x14ac:dyDescent="0.25">
      <c r="B736" s="382"/>
      <c r="C736" s="65"/>
      <c r="D736" s="65"/>
      <c r="E736" s="59"/>
      <c r="F736" s="59"/>
      <c r="G736" s="59"/>
      <c r="H736" s="59"/>
      <c r="I736" s="60"/>
      <c r="J736" s="60"/>
      <c r="K736" s="60"/>
      <c r="L736" s="60"/>
      <c r="M736" s="60"/>
      <c r="N736" s="60"/>
      <c r="O736" s="60"/>
      <c r="P736" s="60"/>
    </row>
    <row r="737" spans="2:16" x14ac:dyDescent="0.25">
      <c r="B737" s="382"/>
      <c r="C737" s="70"/>
      <c r="D737" s="65"/>
      <c r="E737" s="60"/>
      <c r="F737" s="60"/>
      <c r="G737" s="59"/>
      <c r="H737" s="59"/>
      <c r="I737" s="60"/>
      <c r="J737" s="60"/>
      <c r="K737" s="60"/>
      <c r="L737" s="60"/>
      <c r="M737" s="60"/>
      <c r="N737" s="60"/>
      <c r="O737" s="60"/>
      <c r="P737" s="60"/>
    </row>
    <row r="738" spans="2:16" x14ac:dyDescent="0.25">
      <c r="B738" s="382"/>
      <c r="C738" s="70"/>
      <c r="D738" s="65"/>
      <c r="E738" s="60"/>
      <c r="F738" s="60"/>
      <c r="G738" s="59"/>
      <c r="H738" s="59"/>
      <c r="I738" s="60"/>
      <c r="J738" s="60"/>
      <c r="K738" s="60"/>
      <c r="L738" s="60"/>
      <c r="M738" s="60"/>
      <c r="N738" s="60"/>
      <c r="O738" s="60"/>
      <c r="P738" s="60"/>
    </row>
    <row r="739" spans="2:16" ht="15.75" thickBot="1" x14ac:dyDescent="0.3">
      <c r="B739" s="383"/>
      <c r="C739" s="71"/>
      <c r="D739" s="66"/>
      <c r="E739" s="63"/>
      <c r="F739" s="63"/>
      <c r="G739" s="67"/>
      <c r="H739" s="67"/>
      <c r="I739" s="63"/>
      <c r="J739" s="63"/>
      <c r="K739" s="63"/>
      <c r="L739" s="63"/>
      <c r="M739" s="63"/>
      <c r="N739" s="63"/>
      <c r="O739" s="63"/>
      <c r="P739" s="63"/>
    </row>
    <row r="740" spans="2:16" ht="15.75" thickTop="1" x14ac:dyDescent="0.25"/>
    <row r="743" spans="2:16" ht="24" thickBot="1" x14ac:dyDescent="0.4">
      <c r="B743" s="16"/>
    </row>
    <row r="744" spans="2:16" ht="15.75" thickTop="1" x14ac:dyDescent="0.25">
      <c r="B744" s="377"/>
      <c r="C744" s="377"/>
      <c r="D744" s="377"/>
      <c r="E744" s="380"/>
      <c r="F744" s="380"/>
      <c r="G744" s="380"/>
      <c r="H744" s="380"/>
      <c r="I744" s="380"/>
      <c r="J744" s="380"/>
      <c r="K744" s="380"/>
      <c r="L744" s="380"/>
      <c r="M744" s="380"/>
      <c r="N744" s="380"/>
      <c r="O744" s="380"/>
      <c r="P744" s="380"/>
    </row>
    <row r="745" spans="2:16" x14ac:dyDescent="0.25">
      <c r="B745" s="378"/>
      <c r="C745" s="378"/>
      <c r="D745" s="378"/>
      <c r="E745" s="54"/>
      <c r="F745" s="54"/>
      <c r="G745" s="54"/>
      <c r="H745" s="54"/>
      <c r="I745" s="54"/>
      <c r="J745" s="54"/>
      <c r="K745" s="54"/>
      <c r="L745" s="54"/>
      <c r="M745" s="54"/>
      <c r="N745" s="54"/>
      <c r="O745" s="54"/>
      <c r="P745" s="54"/>
    </row>
    <row r="746" spans="2:16" ht="15.75" thickBot="1" x14ac:dyDescent="0.3">
      <c r="B746" s="379"/>
      <c r="C746" s="379"/>
      <c r="D746" s="379"/>
      <c r="E746" s="55"/>
      <c r="F746" s="55"/>
      <c r="G746" s="55"/>
      <c r="H746" s="55"/>
      <c r="I746" s="55"/>
      <c r="J746" s="55"/>
      <c r="K746" s="55"/>
      <c r="L746" s="55"/>
      <c r="M746" s="55"/>
      <c r="N746" s="55"/>
      <c r="O746" s="55"/>
      <c r="P746" s="55"/>
    </row>
    <row r="747" spans="2:16" ht="15.75" thickTop="1" x14ac:dyDescent="0.25">
      <c r="B747" s="381"/>
      <c r="C747" s="64"/>
      <c r="D747" s="64"/>
      <c r="E747" s="68"/>
      <c r="F747" s="68"/>
      <c r="G747" s="68"/>
      <c r="H747" s="68"/>
      <c r="I747" s="58"/>
      <c r="J747" s="58"/>
      <c r="K747" s="58"/>
      <c r="L747" s="58"/>
      <c r="M747" s="58"/>
      <c r="N747" s="58"/>
      <c r="O747" s="58"/>
      <c r="P747" s="58"/>
    </row>
    <row r="748" spans="2:16" x14ac:dyDescent="0.25">
      <c r="B748" s="382"/>
      <c r="C748" s="65"/>
      <c r="D748" s="65"/>
      <c r="E748" s="39"/>
      <c r="F748" s="39"/>
      <c r="G748" s="39"/>
      <c r="H748" s="39"/>
      <c r="I748" s="60"/>
      <c r="J748" s="60"/>
      <c r="K748" s="60"/>
      <c r="L748" s="60"/>
      <c r="M748" s="60"/>
      <c r="N748" s="60"/>
      <c r="O748" s="60"/>
      <c r="P748" s="60"/>
    </row>
    <row r="749" spans="2:16" x14ac:dyDescent="0.25">
      <c r="B749" s="382"/>
      <c r="C749" s="65"/>
      <c r="D749" s="65"/>
      <c r="E749" s="39"/>
      <c r="F749" s="39"/>
      <c r="G749" s="39"/>
      <c r="H749" s="39"/>
      <c r="I749" s="60"/>
      <c r="J749" s="60"/>
      <c r="K749" s="60"/>
      <c r="L749" s="60"/>
      <c r="M749" s="60"/>
      <c r="N749" s="60"/>
      <c r="O749" s="60"/>
      <c r="P749" s="60"/>
    </row>
    <row r="750" spans="2:16" x14ac:dyDescent="0.25">
      <c r="B750" s="382"/>
      <c r="C750" s="65"/>
      <c r="D750" s="65"/>
      <c r="E750" s="39"/>
      <c r="F750" s="39"/>
      <c r="G750" s="39"/>
      <c r="H750" s="39"/>
      <c r="I750" s="60"/>
      <c r="J750" s="60"/>
      <c r="K750" s="60"/>
      <c r="L750" s="60"/>
      <c r="M750" s="60"/>
      <c r="N750" s="60"/>
      <c r="O750" s="60"/>
      <c r="P750" s="60"/>
    </row>
    <row r="751" spans="2:16" x14ac:dyDescent="0.25">
      <c r="B751" s="382"/>
      <c r="C751" s="65"/>
      <c r="D751" s="65"/>
      <c r="E751" s="39"/>
      <c r="F751" s="39"/>
      <c r="G751" s="39"/>
      <c r="H751" s="39"/>
      <c r="I751" s="60"/>
      <c r="J751" s="60"/>
      <c r="K751" s="60"/>
      <c r="L751" s="60"/>
      <c r="M751" s="60"/>
      <c r="N751" s="60"/>
      <c r="O751" s="60"/>
      <c r="P751" s="60"/>
    </row>
    <row r="752" spans="2:16" x14ac:dyDescent="0.25">
      <c r="B752" s="382"/>
      <c r="C752" s="65"/>
      <c r="D752" s="65"/>
      <c r="E752" s="39"/>
      <c r="F752" s="39"/>
      <c r="G752" s="39"/>
      <c r="H752" s="39"/>
      <c r="I752" s="60"/>
      <c r="J752" s="60"/>
      <c r="K752" s="60"/>
      <c r="L752" s="60"/>
      <c r="M752" s="60"/>
      <c r="N752" s="60"/>
      <c r="O752" s="60"/>
      <c r="P752" s="60"/>
    </row>
    <row r="753" spans="2:16" x14ac:dyDescent="0.25">
      <c r="B753" s="382"/>
      <c r="C753" s="65"/>
      <c r="D753" s="65"/>
      <c r="E753" s="39"/>
      <c r="F753" s="39"/>
      <c r="G753" s="39"/>
      <c r="H753" s="39"/>
      <c r="I753" s="60"/>
      <c r="J753" s="60"/>
      <c r="K753" s="60"/>
      <c r="L753" s="60"/>
      <c r="M753" s="60"/>
      <c r="N753" s="60"/>
      <c r="O753" s="60"/>
      <c r="P753" s="60"/>
    </row>
    <row r="754" spans="2:16" x14ac:dyDescent="0.25">
      <c r="B754" s="382"/>
      <c r="C754" s="65"/>
      <c r="D754" s="65"/>
      <c r="E754" s="39"/>
      <c r="F754" s="39"/>
      <c r="G754" s="39"/>
      <c r="H754" s="39"/>
      <c r="I754" s="60"/>
      <c r="J754" s="60"/>
      <c r="K754" s="60"/>
      <c r="L754" s="60"/>
      <c r="M754" s="60"/>
      <c r="N754" s="60"/>
      <c r="O754" s="60"/>
      <c r="P754" s="60"/>
    </row>
    <row r="755" spans="2:16" x14ac:dyDescent="0.25">
      <c r="B755" s="382"/>
      <c r="C755" s="65"/>
      <c r="D755" s="65"/>
      <c r="E755" s="39"/>
      <c r="F755" s="39"/>
      <c r="G755" s="39"/>
      <c r="H755" s="39"/>
      <c r="I755" s="60"/>
      <c r="J755" s="60"/>
      <c r="K755" s="60"/>
      <c r="L755" s="60"/>
      <c r="M755" s="60"/>
      <c r="N755" s="60"/>
      <c r="O755" s="60"/>
      <c r="P755" s="60"/>
    </row>
    <row r="756" spans="2:16" x14ac:dyDescent="0.25">
      <c r="B756" s="382"/>
      <c r="C756" s="65"/>
      <c r="D756" s="65"/>
      <c r="E756" s="39"/>
      <c r="F756" s="39"/>
      <c r="G756" s="39"/>
      <c r="H756" s="39"/>
      <c r="I756" s="60"/>
      <c r="J756" s="60"/>
      <c r="K756" s="60"/>
      <c r="L756" s="60"/>
      <c r="M756" s="60"/>
      <c r="N756" s="60"/>
      <c r="O756" s="60"/>
      <c r="P756" s="60"/>
    </row>
    <row r="757" spans="2:16" x14ac:dyDescent="0.25">
      <c r="B757" s="382"/>
      <c r="C757" s="65"/>
      <c r="D757" s="65"/>
      <c r="E757" s="39"/>
      <c r="F757" s="39"/>
      <c r="G757" s="39"/>
      <c r="H757" s="39"/>
      <c r="I757" s="60"/>
      <c r="J757" s="60"/>
      <c r="K757" s="60"/>
      <c r="L757" s="60"/>
      <c r="M757" s="60"/>
      <c r="N757" s="60"/>
      <c r="O757" s="60"/>
      <c r="P757" s="60"/>
    </row>
    <row r="758" spans="2:16" x14ac:dyDescent="0.25">
      <c r="B758" s="382"/>
      <c r="C758" s="65"/>
      <c r="D758" s="65"/>
      <c r="E758" s="39"/>
      <c r="F758" s="39"/>
      <c r="G758" s="39"/>
      <c r="H758" s="39"/>
      <c r="I758" s="60"/>
      <c r="J758" s="60"/>
      <c r="K758" s="60"/>
      <c r="L758" s="60"/>
      <c r="M758" s="60"/>
      <c r="N758" s="60"/>
      <c r="O758" s="60"/>
      <c r="P758" s="60"/>
    </row>
    <row r="759" spans="2:16" x14ac:dyDescent="0.25">
      <c r="B759" s="382"/>
      <c r="C759" s="65"/>
      <c r="D759" s="65"/>
      <c r="E759" s="39"/>
      <c r="F759" s="39"/>
      <c r="G759" s="39"/>
      <c r="H759" s="39"/>
      <c r="I759" s="60"/>
      <c r="J759" s="60"/>
      <c r="K759" s="60"/>
      <c r="L759" s="60"/>
      <c r="M759" s="60"/>
      <c r="N759" s="60"/>
      <c r="O759" s="60"/>
      <c r="P759" s="60"/>
    </row>
    <row r="760" spans="2:16" x14ac:dyDescent="0.25">
      <c r="B760" s="382"/>
      <c r="C760" s="65"/>
      <c r="D760" s="65"/>
      <c r="E760" s="39"/>
      <c r="F760" s="39"/>
      <c r="G760" s="39"/>
      <c r="H760" s="39"/>
      <c r="I760" s="60"/>
      <c r="J760" s="60"/>
      <c r="K760" s="60"/>
      <c r="L760" s="60"/>
      <c r="M760" s="60"/>
      <c r="N760" s="60"/>
      <c r="O760" s="60"/>
      <c r="P760" s="60"/>
    </row>
    <row r="761" spans="2:16" x14ac:dyDescent="0.25">
      <c r="B761" s="382"/>
      <c r="C761" s="65"/>
      <c r="D761" s="65"/>
      <c r="E761" s="39"/>
      <c r="F761" s="39"/>
      <c r="G761" s="39"/>
      <c r="H761" s="39"/>
      <c r="I761" s="60"/>
      <c r="J761" s="60"/>
      <c r="K761" s="60"/>
      <c r="L761" s="60"/>
      <c r="M761" s="60"/>
      <c r="N761" s="60"/>
      <c r="O761" s="60"/>
      <c r="P761" s="60"/>
    </row>
    <row r="762" spans="2:16" x14ac:dyDescent="0.25">
      <c r="B762" s="382"/>
      <c r="C762" s="65"/>
      <c r="D762" s="65"/>
      <c r="E762" s="39"/>
      <c r="F762" s="39"/>
      <c r="G762" s="39"/>
      <c r="H762" s="39"/>
      <c r="I762" s="60"/>
      <c r="J762" s="60"/>
      <c r="K762" s="60"/>
      <c r="L762" s="60"/>
      <c r="M762" s="60"/>
      <c r="N762" s="60"/>
      <c r="O762" s="60"/>
      <c r="P762" s="60"/>
    </row>
    <row r="763" spans="2:16" x14ac:dyDescent="0.25">
      <c r="B763" s="382"/>
      <c r="C763" s="65"/>
      <c r="D763" s="65"/>
      <c r="E763" s="39"/>
      <c r="F763" s="39"/>
      <c r="G763" s="39"/>
      <c r="H763" s="39"/>
      <c r="I763" s="60"/>
      <c r="J763" s="60"/>
      <c r="K763" s="60"/>
      <c r="L763" s="60"/>
      <c r="M763" s="60"/>
      <c r="N763" s="60"/>
      <c r="O763" s="60"/>
      <c r="P763" s="60"/>
    </row>
    <row r="764" spans="2:16" x14ac:dyDescent="0.25">
      <c r="B764" s="382"/>
      <c r="C764" s="65"/>
      <c r="D764" s="65"/>
      <c r="E764" s="39"/>
      <c r="F764" s="39"/>
      <c r="G764" s="39"/>
      <c r="H764" s="39"/>
      <c r="I764" s="60"/>
      <c r="J764" s="60"/>
      <c r="K764" s="60"/>
      <c r="L764" s="60"/>
      <c r="M764" s="60"/>
      <c r="N764" s="60"/>
      <c r="O764" s="60"/>
      <c r="P764" s="60"/>
    </row>
    <row r="765" spans="2:16" x14ac:dyDescent="0.25">
      <c r="B765" s="382"/>
      <c r="C765" s="65"/>
      <c r="D765" s="65"/>
      <c r="E765" s="39"/>
      <c r="F765" s="39"/>
      <c r="G765" s="39"/>
      <c r="H765" s="39"/>
      <c r="I765" s="60"/>
      <c r="J765" s="60"/>
      <c r="K765" s="60"/>
      <c r="L765" s="60"/>
      <c r="M765" s="60"/>
      <c r="N765" s="60"/>
      <c r="O765" s="60"/>
      <c r="P765" s="60"/>
    </row>
    <row r="766" spans="2:16" x14ac:dyDescent="0.25">
      <c r="B766" s="382"/>
      <c r="C766" s="65"/>
      <c r="D766" s="65"/>
      <c r="E766" s="39"/>
      <c r="F766" s="39"/>
      <c r="G766" s="39"/>
      <c r="H766" s="39"/>
      <c r="I766" s="60"/>
      <c r="J766" s="60"/>
      <c r="K766" s="60"/>
      <c r="L766" s="60"/>
      <c r="M766" s="60"/>
      <c r="N766" s="60"/>
      <c r="O766" s="60"/>
      <c r="P766" s="60"/>
    </row>
    <row r="767" spans="2:16" x14ac:dyDescent="0.25">
      <c r="B767" s="382"/>
      <c r="C767" s="65"/>
      <c r="D767" s="65"/>
      <c r="E767" s="39"/>
      <c r="F767" s="39"/>
      <c r="G767" s="39"/>
      <c r="H767" s="39"/>
      <c r="I767" s="60"/>
      <c r="J767" s="60"/>
      <c r="K767" s="60"/>
      <c r="L767" s="60"/>
      <c r="M767" s="60"/>
      <c r="N767" s="60"/>
      <c r="O767" s="60"/>
      <c r="P767" s="60"/>
    </row>
    <row r="768" spans="2:16" x14ac:dyDescent="0.25">
      <c r="B768" s="382"/>
      <c r="C768" s="65"/>
      <c r="D768" s="65"/>
      <c r="E768" s="39"/>
      <c r="F768" s="39"/>
      <c r="G768" s="39"/>
      <c r="H768" s="39"/>
      <c r="I768" s="60"/>
      <c r="J768" s="60"/>
      <c r="K768" s="60"/>
      <c r="L768" s="60"/>
      <c r="M768" s="60"/>
      <c r="N768" s="60"/>
      <c r="O768" s="60"/>
      <c r="P768" s="60"/>
    </row>
    <row r="769" spans="2:16" x14ac:dyDescent="0.25">
      <c r="B769" s="382"/>
      <c r="C769" s="65"/>
      <c r="D769" s="65"/>
      <c r="E769" s="39"/>
      <c r="F769" s="39"/>
      <c r="G769" s="39"/>
      <c r="H769" s="39"/>
      <c r="I769" s="60"/>
      <c r="J769" s="60"/>
      <c r="K769" s="60"/>
      <c r="L769" s="60"/>
      <c r="M769" s="60"/>
      <c r="N769" s="60"/>
      <c r="O769" s="60"/>
      <c r="P769" s="60"/>
    </row>
    <row r="770" spans="2:16" x14ac:dyDescent="0.25">
      <c r="B770" s="382"/>
      <c r="C770" s="65"/>
      <c r="D770" s="65"/>
      <c r="E770" s="39"/>
      <c r="F770" s="39"/>
      <c r="G770" s="39"/>
      <c r="H770" s="39"/>
      <c r="I770" s="60"/>
      <c r="J770" s="60"/>
      <c r="K770" s="60"/>
      <c r="L770" s="60"/>
      <c r="M770" s="60"/>
      <c r="N770" s="60"/>
      <c r="O770" s="60"/>
      <c r="P770" s="60"/>
    </row>
    <row r="771" spans="2:16" x14ac:dyDescent="0.25">
      <c r="B771" s="382"/>
      <c r="C771" s="70"/>
      <c r="D771" s="65"/>
      <c r="E771" s="60"/>
      <c r="F771" s="60"/>
      <c r="G771" s="39"/>
      <c r="H771" s="39"/>
      <c r="I771" s="60"/>
      <c r="J771" s="60"/>
      <c r="K771" s="60"/>
      <c r="L771" s="60"/>
      <c r="M771" s="60"/>
      <c r="N771" s="60"/>
      <c r="O771" s="60"/>
      <c r="P771" s="60"/>
    </row>
    <row r="772" spans="2:16" x14ac:dyDescent="0.25">
      <c r="B772" s="382"/>
      <c r="C772" s="70"/>
      <c r="D772" s="65"/>
      <c r="E772" s="60"/>
      <c r="F772" s="60"/>
      <c r="G772" s="39"/>
      <c r="H772" s="39"/>
      <c r="I772" s="60"/>
      <c r="J772" s="60"/>
      <c r="K772" s="60"/>
      <c r="L772" s="60"/>
      <c r="M772" s="60"/>
      <c r="N772" s="60"/>
      <c r="O772" s="60"/>
      <c r="P772" s="60"/>
    </row>
    <row r="773" spans="2:16" ht="15.75" thickBot="1" x14ac:dyDescent="0.3">
      <c r="B773" s="383"/>
      <c r="C773" s="71"/>
      <c r="D773" s="66"/>
      <c r="E773" s="63"/>
      <c r="F773" s="63"/>
      <c r="G773" s="62"/>
      <c r="H773" s="62"/>
      <c r="I773" s="63"/>
      <c r="J773" s="63"/>
      <c r="K773" s="63"/>
      <c r="L773" s="63"/>
      <c r="M773" s="63"/>
      <c r="N773" s="63"/>
      <c r="O773" s="63"/>
      <c r="P773" s="63"/>
    </row>
    <row r="774" spans="2:16" ht="15.75" thickTop="1" x14ac:dyDescent="0.25"/>
    <row r="777" spans="2:16" ht="24" thickBot="1" x14ac:dyDescent="0.4">
      <c r="B777" s="16"/>
    </row>
    <row r="778" spans="2:16" ht="15.75" thickTop="1" x14ac:dyDescent="0.25">
      <c r="B778" s="377"/>
      <c r="C778" s="377"/>
      <c r="D778" s="377"/>
      <c r="E778" s="380"/>
      <c r="F778" s="380"/>
      <c r="G778" s="380"/>
      <c r="H778" s="380"/>
      <c r="I778" s="380"/>
      <c r="J778" s="380"/>
      <c r="K778" s="380"/>
      <c r="L778" s="380"/>
      <c r="M778" s="380"/>
      <c r="N778" s="380"/>
      <c r="O778" s="380"/>
      <c r="P778" s="380"/>
    </row>
    <row r="779" spans="2:16" x14ac:dyDescent="0.25">
      <c r="B779" s="378"/>
      <c r="C779" s="378"/>
      <c r="D779" s="378"/>
      <c r="E779" s="54"/>
      <c r="F779" s="54"/>
      <c r="G779" s="54"/>
      <c r="H779" s="54"/>
      <c r="I779" s="54"/>
      <c r="J779" s="54"/>
      <c r="K779" s="54"/>
      <c r="L779" s="54"/>
      <c r="M779" s="54"/>
      <c r="N779" s="54"/>
      <c r="O779" s="54"/>
      <c r="P779" s="54"/>
    </row>
    <row r="780" spans="2:16" ht="15.75" thickBot="1" x14ac:dyDescent="0.3">
      <c r="B780" s="379"/>
      <c r="C780" s="379"/>
      <c r="D780" s="379"/>
      <c r="E780" s="55"/>
      <c r="F780" s="55"/>
      <c r="G780" s="55"/>
      <c r="H780" s="55"/>
      <c r="I780" s="55"/>
      <c r="J780" s="55"/>
      <c r="K780" s="55"/>
      <c r="L780" s="55"/>
      <c r="M780" s="55"/>
      <c r="N780" s="55"/>
      <c r="O780" s="55"/>
      <c r="P780" s="55"/>
    </row>
    <row r="781" spans="2:16" ht="15.75" thickTop="1" x14ac:dyDescent="0.25">
      <c r="B781" s="381"/>
      <c r="C781" s="64"/>
      <c r="D781" s="64"/>
      <c r="E781" s="68"/>
      <c r="F781" s="68"/>
      <c r="G781" s="68"/>
      <c r="H781" s="68"/>
      <c r="I781" s="58"/>
      <c r="J781" s="58"/>
      <c r="K781" s="58"/>
      <c r="L781" s="58"/>
      <c r="M781" s="58"/>
      <c r="N781" s="58"/>
      <c r="O781" s="58"/>
      <c r="P781" s="58"/>
    </row>
    <row r="782" spans="2:16" x14ac:dyDescent="0.25">
      <c r="B782" s="382"/>
      <c r="C782" s="65"/>
      <c r="D782" s="65"/>
      <c r="E782" s="39"/>
      <c r="F782" s="39"/>
      <c r="G782" s="39"/>
      <c r="H782" s="39"/>
      <c r="I782" s="60"/>
      <c r="J782" s="60"/>
      <c r="K782" s="60"/>
      <c r="L782" s="60"/>
      <c r="M782" s="60"/>
      <c r="N782" s="60"/>
      <c r="O782" s="60"/>
      <c r="P782" s="60"/>
    </row>
    <row r="783" spans="2:16" x14ac:dyDescent="0.25">
      <c r="B783" s="382"/>
      <c r="C783" s="65"/>
      <c r="D783" s="65"/>
      <c r="E783" s="39"/>
      <c r="F783" s="39"/>
      <c r="G783" s="39"/>
      <c r="H783" s="39"/>
      <c r="I783" s="60"/>
      <c r="J783" s="60"/>
      <c r="K783" s="60"/>
      <c r="L783" s="60"/>
      <c r="M783" s="60"/>
      <c r="N783" s="60"/>
      <c r="O783" s="60"/>
      <c r="P783" s="60"/>
    </row>
    <row r="784" spans="2:16" x14ac:dyDescent="0.25">
      <c r="B784" s="382"/>
      <c r="C784" s="65"/>
      <c r="D784" s="65"/>
      <c r="E784" s="39"/>
      <c r="F784" s="39"/>
      <c r="G784" s="39"/>
      <c r="H784" s="39"/>
      <c r="I784" s="60"/>
      <c r="J784" s="60"/>
      <c r="K784" s="60"/>
      <c r="L784" s="60"/>
      <c r="M784" s="60"/>
      <c r="N784" s="60"/>
      <c r="O784" s="60"/>
      <c r="P784" s="60"/>
    </row>
    <row r="785" spans="2:16" x14ac:dyDescent="0.25">
      <c r="B785" s="382"/>
      <c r="C785" s="65"/>
      <c r="D785" s="65"/>
      <c r="E785" s="39"/>
      <c r="F785" s="39"/>
      <c r="G785" s="39"/>
      <c r="H785" s="39"/>
      <c r="I785" s="60"/>
      <c r="J785" s="60"/>
      <c r="K785" s="60"/>
      <c r="L785" s="60"/>
      <c r="M785" s="60"/>
      <c r="N785" s="60"/>
      <c r="O785" s="60"/>
      <c r="P785" s="60"/>
    </row>
    <row r="786" spans="2:16" x14ac:dyDescent="0.25">
      <c r="B786" s="382"/>
      <c r="C786" s="65"/>
      <c r="D786" s="65"/>
      <c r="E786" s="39"/>
      <c r="F786" s="39"/>
      <c r="G786" s="39"/>
      <c r="H786" s="39"/>
      <c r="I786" s="60"/>
      <c r="J786" s="60"/>
      <c r="K786" s="60"/>
      <c r="L786" s="60"/>
      <c r="M786" s="60"/>
      <c r="N786" s="60"/>
      <c r="O786" s="60"/>
      <c r="P786" s="60"/>
    </row>
    <row r="787" spans="2:16" x14ac:dyDescent="0.25">
      <c r="B787" s="382"/>
      <c r="C787" s="65"/>
      <c r="D787" s="65"/>
      <c r="E787" s="39"/>
      <c r="F787" s="39"/>
      <c r="G787" s="39"/>
      <c r="H787" s="39"/>
      <c r="I787" s="60"/>
      <c r="J787" s="60"/>
      <c r="K787" s="60"/>
      <c r="L787" s="60"/>
      <c r="M787" s="60"/>
      <c r="N787" s="60"/>
      <c r="O787" s="60"/>
      <c r="P787" s="60"/>
    </row>
    <row r="788" spans="2:16" x14ac:dyDescent="0.25">
      <c r="B788" s="382"/>
      <c r="C788" s="65"/>
      <c r="D788" s="65"/>
      <c r="E788" s="39"/>
      <c r="F788" s="39"/>
      <c r="G788" s="39"/>
      <c r="H788" s="39"/>
      <c r="I788" s="60"/>
      <c r="J788" s="60"/>
      <c r="K788" s="60"/>
      <c r="L788" s="60"/>
      <c r="M788" s="60"/>
      <c r="N788" s="60"/>
      <c r="O788" s="60"/>
      <c r="P788" s="60"/>
    </row>
    <row r="789" spans="2:16" x14ac:dyDescent="0.25">
      <c r="B789" s="382"/>
      <c r="C789" s="65"/>
      <c r="D789" s="65"/>
      <c r="E789" s="39"/>
      <c r="F789" s="39"/>
      <c r="G789" s="39"/>
      <c r="H789" s="39"/>
      <c r="I789" s="60"/>
      <c r="J789" s="60"/>
      <c r="K789" s="60"/>
      <c r="L789" s="60"/>
      <c r="M789" s="60"/>
      <c r="N789" s="60"/>
      <c r="O789" s="60"/>
      <c r="P789" s="60"/>
    </row>
    <row r="790" spans="2:16" x14ac:dyDescent="0.25">
      <c r="B790" s="382"/>
      <c r="C790" s="65"/>
      <c r="D790" s="65"/>
      <c r="E790" s="39"/>
      <c r="F790" s="39"/>
      <c r="G790" s="39"/>
      <c r="H790" s="39"/>
      <c r="I790" s="60"/>
      <c r="J790" s="60"/>
      <c r="K790" s="60"/>
      <c r="L790" s="60"/>
      <c r="M790" s="60"/>
      <c r="N790" s="60"/>
      <c r="O790" s="60"/>
      <c r="P790" s="60"/>
    </row>
    <row r="791" spans="2:16" x14ac:dyDescent="0.25">
      <c r="B791" s="382"/>
      <c r="C791" s="65"/>
      <c r="D791" s="65"/>
      <c r="E791" s="39"/>
      <c r="F791" s="39"/>
      <c r="G791" s="39"/>
      <c r="H791" s="39"/>
      <c r="I791" s="60"/>
      <c r="J791" s="60"/>
      <c r="K791" s="60"/>
      <c r="L791" s="60"/>
      <c r="M791" s="60"/>
      <c r="N791" s="60"/>
      <c r="O791" s="60"/>
      <c r="P791" s="60"/>
    </row>
    <row r="792" spans="2:16" x14ac:dyDescent="0.25">
      <c r="B792" s="382"/>
      <c r="C792" s="65"/>
      <c r="D792" s="65"/>
      <c r="E792" s="39"/>
      <c r="F792" s="39"/>
      <c r="G792" s="39"/>
      <c r="H792" s="39"/>
      <c r="I792" s="60"/>
      <c r="J792" s="60"/>
      <c r="K792" s="60"/>
      <c r="L792" s="60"/>
      <c r="M792" s="60"/>
      <c r="N792" s="60"/>
      <c r="O792" s="60"/>
      <c r="P792" s="60"/>
    </row>
    <row r="793" spans="2:16" x14ac:dyDescent="0.25">
      <c r="B793" s="382"/>
      <c r="C793" s="65"/>
      <c r="D793" s="65"/>
      <c r="E793" s="39"/>
      <c r="F793" s="39"/>
      <c r="G793" s="39"/>
      <c r="H793" s="39"/>
      <c r="I793" s="60"/>
      <c r="J793" s="60"/>
      <c r="K793" s="60"/>
      <c r="L793" s="60"/>
      <c r="M793" s="60"/>
      <c r="N793" s="60"/>
      <c r="O793" s="60"/>
      <c r="P793" s="60"/>
    </row>
    <row r="794" spans="2:16" x14ac:dyDescent="0.25">
      <c r="B794" s="382"/>
      <c r="C794" s="65"/>
      <c r="D794" s="65"/>
      <c r="E794" s="39"/>
      <c r="F794" s="39"/>
      <c r="G794" s="39"/>
      <c r="H794" s="39"/>
      <c r="I794" s="60"/>
      <c r="J794" s="60"/>
      <c r="K794" s="60"/>
      <c r="L794" s="60"/>
      <c r="M794" s="60"/>
      <c r="N794" s="60"/>
      <c r="O794" s="60"/>
      <c r="P794" s="60"/>
    </row>
    <row r="795" spans="2:16" x14ac:dyDescent="0.25">
      <c r="B795" s="382"/>
      <c r="C795" s="65"/>
      <c r="D795" s="65"/>
      <c r="E795" s="39"/>
      <c r="F795" s="39"/>
      <c r="G795" s="39"/>
      <c r="H795" s="39"/>
      <c r="I795" s="60"/>
      <c r="J795" s="60"/>
      <c r="K795" s="60"/>
      <c r="L795" s="60"/>
      <c r="M795" s="60"/>
      <c r="N795" s="60"/>
      <c r="O795" s="60"/>
      <c r="P795" s="60"/>
    </row>
    <row r="796" spans="2:16" x14ac:dyDescent="0.25">
      <c r="B796" s="382"/>
      <c r="C796" s="65"/>
      <c r="D796" s="65"/>
      <c r="E796" s="39"/>
      <c r="F796" s="39"/>
      <c r="G796" s="39"/>
      <c r="H796" s="39"/>
      <c r="I796" s="60"/>
      <c r="J796" s="60"/>
      <c r="K796" s="60"/>
      <c r="L796" s="60"/>
      <c r="M796" s="60"/>
      <c r="N796" s="60"/>
      <c r="O796" s="60"/>
      <c r="P796" s="60"/>
    </row>
    <row r="797" spans="2:16" x14ac:dyDescent="0.25">
      <c r="B797" s="382"/>
      <c r="C797" s="65"/>
      <c r="D797" s="65"/>
      <c r="E797" s="39"/>
      <c r="F797" s="39"/>
      <c r="G797" s="39"/>
      <c r="H797" s="39"/>
      <c r="I797" s="60"/>
      <c r="J797" s="60"/>
      <c r="K797" s="60"/>
      <c r="L797" s="60"/>
      <c r="M797" s="60"/>
      <c r="N797" s="60"/>
      <c r="O797" s="60"/>
      <c r="P797" s="60"/>
    </row>
    <row r="798" spans="2:16" x14ac:dyDescent="0.25">
      <c r="B798" s="382"/>
      <c r="C798" s="65"/>
      <c r="D798" s="65"/>
      <c r="E798" s="39"/>
      <c r="F798" s="39"/>
      <c r="G798" s="39"/>
      <c r="H798" s="39"/>
      <c r="I798" s="60"/>
      <c r="J798" s="60"/>
      <c r="K798" s="60"/>
      <c r="L798" s="60"/>
      <c r="M798" s="60"/>
      <c r="N798" s="60"/>
      <c r="O798" s="60"/>
      <c r="P798" s="60"/>
    </row>
    <row r="799" spans="2:16" x14ac:dyDescent="0.25">
      <c r="B799" s="382"/>
      <c r="C799" s="65"/>
      <c r="D799" s="65"/>
      <c r="E799" s="39"/>
      <c r="F799" s="39"/>
      <c r="G799" s="39"/>
      <c r="H799" s="39"/>
      <c r="I799" s="60"/>
      <c r="J799" s="60"/>
      <c r="K799" s="60"/>
      <c r="L799" s="60"/>
      <c r="M799" s="60"/>
      <c r="N799" s="60"/>
      <c r="O799" s="60"/>
      <c r="P799" s="60"/>
    </row>
    <row r="800" spans="2:16" x14ac:dyDescent="0.25">
      <c r="B800" s="382"/>
      <c r="C800" s="65"/>
      <c r="D800" s="65"/>
      <c r="E800" s="39"/>
      <c r="F800" s="39"/>
      <c r="G800" s="39"/>
      <c r="H800" s="39"/>
      <c r="I800" s="60"/>
      <c r="J800" s="60"/>
      <c r="K800" s="60"/>
      <c r="L800" s="60"/>
      <c r="M800" s="60"/>
      <c r="N800" s="60"/>
      <c r="O800" s="60"/>
      <c r="P800" s="60"/>
    </row>
    <row r="801" spans="2:16" x14ac:dyDescent="0.25">
      <c r="B801" s="382"/>
      <c r="C801" s="65"/>
      <c r="D801" s="65"/>
      <c r="E801" s="39"/>
      <c r="F801" s="39"/>
      <c r="G801" s="39"/>
      <c r="H801" s="39"/>
      <c r="I801" s="60"/>
      <c r="J801" s="60"/>
      <c r="K801" s="60"/>
      <c r="L801" s="60"/>
      <c r="M801" s="60"/>
      <c r="N801" s="60"/>
      <c r="O801" s="60"/>
      <c r="P801" s="60"/>
    </row>
    <row r="802" spans="2:16" x14ac:dyDescent="0.25">
      <c r="B802" s="382"/>
      <c r="C802" s="65"/>
      <c r="D802" s="65"/>
      <c r="E802" s="39"/>
      <c r="F802" s="39"/>
      <c r="G802" s="39"/>
      <c r="H802" s="39"/>
      <c r="I802" s="60"/>
      <c r="J802" s="60"/>
      <c r="K802" s="60"/>
      <c r="L802" s="60"/>
      <c r="M802" s="60"/>
      <c r="N802" s="60"/>
      <c r="O802" s="60"/>
      <c r="P802" s="60"/>
    </row>
    <row r="803" spans="2:16" x14ac:dyDescent="0.25">
      <c r="B803" s="382"/>
      <c r="C803" s="65"/>
      <c r="D803" s="65"/>
      <c r="E803" s="39"/>
      <c r="F803" s="39"/>
      <c r="G803" s="39"/>
      <c r="H803" s="39"/>
      <c r="I803" s="60"/>
      <c r="J803" s="60"/>
      <c r="K803" s="60"/>
      <c r="L803" s="60"/>
      <c r="M803" s="60"/>
      <c r="N803" s="60"/>
      <c r="O803" s="60"/>
      <c r="P803" s="60"/>
    </row>
    <row r="804" spans="2:16" x14ac:dyDescent="0.25">
      <c r="B804" s="382"/>
      <c r="C804" s="65"/>
      <c r="D804" s="65"/>
      <c r="E804" s="39"/>
      <c r="F804" s="39"/>
      <c r="G804" s="39"/>
      <c r="H804" s="39"/>
      <c r="I804" s="60"/>
      <c r="J804" s="60"/>
      <c r="K804" s="60"/>
      <c r="L804" s="60"/>
      <c r="M804" s="60"/>
      <c r="N804" s="60"/>
      <c r="O804" s="60"/>
      <c r="P804" s="60"/>
    </row>
    <row r="805" spans="2:16" x14ac:dyDescent="0.25">
      <c r="B805" s="382"/>
      <c r="C805" s="70"/>
      <c r="D805" s="65"/>
      <c r="E805" s="60"/>
      <c r="F805" s="60"/>
      <c r="G805" s="39"/>
      <c r="H805" s="39"/>
      <c r="I805" s="60"/>
      <c r="J805" s="60"/>
      <c r="K805" s="60"/>
      <c r="L805" s="60"/>
      <c r="M805" s="60"/>
      <c r="N805" s="60"/>
      <c r="O805" s="60"/>
      <c r="P805" s="60"/>
    </row>
    <row r="806" spans="2:16" x14ac:dyDescent="0.25">
      <c r="B806" s="382"/>
      <c r="C806" s="70"/>
      <c r="D806" s="65"/>
      <c r="E806" s="60"/>
      <c r="F806" s="60"/>
      <c r="G806" s="39"/>
      <c r="H806" s="39"/>
      <c r="I806" s="60"/>
      <c r="J806" s="60"/>
      <c r="K806" s="60"/>
      <c r="L806" s="60"/>
      <c r="M806" s="60"/>
      <c r="N806" s="60"/>
      <c r="O806" s="60"/>
      <c r="P806" s="60"/>
    </row>
    <row r="807" spans="2:16" ht="15.75" thickBot="1" x14ac:dyDescent="0.3">
      <c r="B807" s="383"/>
      <c r="C807" s="71"/>
      <c r="D807" s="66"/>
      <c r="E807" s="63"/>
      <c r="F807" s="63"/>
      <c r="G807" s="62"/>
      <c r="H807" s="62"/>
      <c r="I807" s="63"/>
      <c r="J807" s="63"/>
      <c r="K807" s="63"/>
      <c r="L807" s="63"/>
      <c r="M807" s="63"/>
      <c r="N807" s="63"/>
      <c r="O807" s="63"/>
      <c r="P807" s="63"/>
    </row>
    <row r="808" spans="2:16" ht="15.75" thickTop="1" x14ac:dyDescent="0.25"/>
    <row r="812" spans="2:16" ht="24" thickBot="1" x14ac:dyDescent="0.4">
      <c r="B812" s="16"/>
    </row>
    <row r="813" spans="2:16" ht="15.75" thickTop="1" x14ac:dyDescent="0.25">
      <c r="B813" s="377"/>
      <c r="C813" s="377"/>
      <c r="D813" s="377"/>
      <c r="E813" s="380"/>
      <c r="F813" s="380"/>
      <c r="G813" s="380"/>
      <c r="H813" s="380"/>
      <c r="I813" s="380"/>
      <c r="J813" s="380"/>
      <c r="K813" s="380"/>
      <c r="L813" s="380"/>
      <c r="M813" s="380"/>
      <c r="N813" s="380"/>
      <c r="O813" s="380"/>
      <c r="P813" s="380"/>
    </row>
    <row r="814" spans="2:16" x14ac:dyDescent="0.25">
      <c r="B814" s="378"/>
      <c r="C814" s="378"/>
      <c r="D814" s="378"/>
      <c r="E814" s="54"/>
      <c r="F814" s="54"/>
      <c r="G814" s="54"/>
      <c r="H814" s="54"/>
      <c r="I814" s="54"/>
      <c r="J814" s="54"/>
      <c r="K814" s="54"/>
      <c r="L814" s="54"/>
      <c r="M814" s="54"/>
      <c r="N814" s="54"/>
      <c r="O814" s="54"/>
      <c r="P814" s="54"/>
    </row>
    <row r="815" spans="2:16" ht="15.75" thickBot="1" x14ac:dyDescent="0.3">
      <c r="B815" s="379"/>
      <c r="C815" s="379"/>
      <c r="D815" s="379"/>
      <c r="E815" s="55"/>
      <c r="F815" s="55"/>
      <c r="G815" s="55"/>
      <c r="H815" s="55"/>
      <c r="I815" s="55"/>
      <c r="J815" s="55"/>
      <c r="K815" s="55"/>
      <c r="L815" s="55"/>
      <c r="M815" s="55"/>
      <c r="N815" s="55"/>
      <c r="O815" s="55"/>
      <c r="P815" s="55"/>
    </row>
    <row r="816" spans="2:16" ht="15.75" thickTop="1" x14ac:dyDescent="0.25">
      <c r="B816" s="381"/>
      <c r="C816" s="64"/>
      <c r="D816" s="64"/>
      <c r="E816" s="68"/>
      <c r="F816" s="68"/>
      <c r="G816" s="68"/>
      <c r="H816" s="68"/>
      <c r="I816" s="58"/>
      <c r="J816" s="58"/>
      <c r="K816" s="58"/>
      <c r="L816" s="58"/>
      <c r="M816" s="58"/>
      <c r="N816" s="58"/>
      <c r="O816" s="58"/>
      <c r="P816" s="58"/>
    </row>
    <row r="817" spans="2:16" x14ac:dyDescent="0.25">
      <c r="B817" s="382"/>
      <c r="C817" s="65"/>
      <c r="D817" s="65"/>
      <c r="E817" s="39"/>
      <c r="F817" s="39"/>
      <c r="G817" s="39"/>
      <c r="H817" s="39"/>
      <c r="I817" s="60"/>
      <c r="J817" s="60"/>
      <c r="K817" s="60"/>
      <c r="L817" s="60"/>
      <c r="M817" s="60"/>
      <c r="N817" s="60"/>
      <c r="O817" s="60"/>
      <c r="P817" s="60"/>
    </row>
    <row r="818" spans="2:16" x14ac:dyDescent="0.25">
      <c r="B818" s="382"/>
      <c r="C818" s="65"/>
      <c r="D818" s="65"/>
      <c r="E818" s="39"/>
      <c r="F818" s="39"/>
      <c r="G818" s="39"/>
      <c r="H818" s="39"/>
      <c r="I818" s="60"/>
      <c r="J818" s="60"/>
      <c r="K818" s="60"/>
      <c r="L818" s="60"/>
      <c r="M818" s="60"/>
      <c r="N818" s="60"/>
      <c r="O818" s="60"/>
      <c r="P818" s="60"/>
    </row>
    <row r="819" spans="2:16" x14ac:dyDescent="0.25">
      <c r="B819" s="382"/>
      <c r="C819" s="65"/>
      <c r="D819" s="65"/>
      <c r="E819" s="39"/>
      <c r="F819" s="39"/>
      <c r="G819" s="39"/>
      <c r="H819" s="39"/>
      <c r="I819" s="60"/>
      <c r="J819" s="60"/>
      <c r="K819" s="60"/>
      <c r="L819" s="60"/>
      <c r="M819" s="60"/>
      <c r="N819" s="60"/>
      <c r="O819" s="60"/>
      <c r="P819" s="60"/>
    </row>
    <row r="820" spans="2:16" x14ac:dyDescent="0.25">
      <c r="B820" s="382"/>
      <c r="C820" s="65"/>
      <c r="D820" s="65"/>
      <c r="E820" s="39"/>
      <c r="F820" s="39"/>
      <c r="G820" s="39"/>
      <c r="H820" s="39"/>
      <c r="I820" s="60"/>
      <c r="J820" s="60"/>
      <c r="K820" s="60"/>
      <c r="L820" s="60"/>
      <c r="M820" s="60"/>
      <c r="N820" s="60"/>
      <c r="O820" s="60"/>
      <c r="P820" s="60"/>
    </row>
    <row r="821" spans="2:16" x14ac:dyDescent="0.25">
      <c r="B821" s="382"/>
      <c r="C821" s="65"/>
      <c r="D821" s="65"/>
      <c r="E821" s="39"/>
      <c r="F821" s="39"/>
      <c r="G821" s="39"/>
      <c r="H821" s="39"/>
      <c r="I821" s="60"/>
      <c r="J821" s="60"/>
      <c r="K821" s="60"/>
      <c r="L821" s="60"/>
      <c r="M821" s="60"/>
      <c r="N821" s="60"/>
      <c r="O821" s="60"/>
      <c r="P821" s="60"/>
    </row>
    <row r="822" spans="2:16" x14ac:dyDescent="0.25">
      <c r="B822" s="382"/>
      <c r="C822" s="65"/>
      <c r="D822" s="65"/>
      <c r="E822" s="39"/>
      <c r="F822" s="39"/>
      <c r="G822" s="39"/>
      <c r="H822" s="39"/>
      <c r="I822" s="60"/>
      <c r="J822" s="60"/>
      <c r="K822" s="60"/>
      <c r="L822" s="60"/>
      <c r="M822" s="60"/>
      <c r="N822" s="60"/>
      <c r="O822" s="60"/>
      <c r="P822" s="60"/>
    </row>
    <row r="823" spans="2:16" x14ac:dyDescent="0.25">
      <c r="B823" s="382"/>
      <c r="C823" s="65"/>
      <c r="D823" s="65"/>
      <c r="E823" s="39"/>
      <c r="F823" s="39"/>
      <c r="G823" s="39"/>
      <c r="H823" s="39"/>
      <c r="I823" s="60"/>
      <c r="J823" s="60"/>
      <c r="K823" s="60"/>
      <c r="L823" s="60"/>
      <c r="M823" s="60"/>
      <c r="N823" s="60"/>
      <c r="O823" s="60"/>
      <c r="P823" s="60"/>
    </row>
    <row r="824" spans="2:16" x14ac:dyDescent="0.25">
      <c r="B824" s="382"/>
      <c r="C824" s="65"/>
      <c r="D824" s="65"/>
      <c r="E824" s="39"/>
      <c r="F824" s="39"/>
      <c r="G824" s="39"/>
      <c r="H824" s="39"/>
      <c r="I824" s="60"/>
      <c r="J824" s="60"/>
      <c r="K824" s="60"/>
      <c r="L824" s="60"/>
      <c r="M824" s="60"/>
      <c r="N824" s="60"/>
      <c r="O824" s="60"/>
      <c r="P824" s="60"/>
    </row>
    <row r="825" spans="2:16" x14ac:dyDescent="0.25">
      <c r="B825" s="382"/>
      <c r="C825" s="65"/>
      <c r="D825" s="65"/>
      <c r="E825" s="39"/>
      <c r="F825" s="39"/>
      <c r="G825" s="39"/>
      <c r="H825" s="39"/>
      <c r="I825" s="60"/>
      <c r="J825" s="60"/>
      <c r="K825" s="60"/>
      <c r="L825" s="60"/>
      <c r="M825" s="60"/>
      <c r="N825" s="60"/>
      <c r="O825" s="60"/>
      <c r="P825" s="60"/>
    </row>
    <row r="826" spans="2:16" x14ac:dyDescent="0.25">
      <c r="B826" s="382"/>
      <c r="C826" s="65"/>
      <c r="D826" s="65"/>
      <c r="E826" s="39"/>
      <c r="F826" s="39"/>
      <c r="G826" s="39"/>
      <c r="H826" s="39"/>
      <c r="I826" s="60"/>
      <c r="J826" s="60"/>
      <c r="K826" s="60"/>
      <c r="L826" s="60"/>
      <c r="M826" s="60"/>
      <c r="N826" s="60"/>
      <c r="O826" s="60"/>
      <c r="P826" s="60"/>
    </row>
    <row r="827" spans="2:16" x14ac:dyDescent="0.25">
      <c r="B827" s="382"/>
      <c r="C827" s="65"/>
      <c r="D827" s="65"/>
      <c r="E827" s="39"/>
      <c r="F827" s="39"/>
      <c r="G827" s="39"/>
      <c r="H827" s="39"/>
      <c r="I827" s="60"/>
      <c r="J827" s="60"/>
      <c r="K827" s="60"/>
      <c r="L827" s="60"/>
      <c r="M827" s="60"/>
      <c r="N827" s="60"/>
      <c r="O827" s="60"/>
      <c r="P827" s="60"/>
    </row>
    <row r="828" spans="2:16" x14ac:dyDescent="0.25">
      <c r="B828" s="382"/>
      <c r="C828" s="65"/>
      <c r="D828" s="65"/>
      <c r="E828" s="39"/>
      <c r="F828" s="39"/>
      <c r="G828" s="39"/>
      <c r="H828" s="39"/>
      <c r="I828" s="60"/>
      <c r="J828" s="60"/>
      <c r="K828" s="60"/>
      <c r="L828" s="60"/>
      <c r="M828" s="60"/>
      <c r="N828" s="60"/>
      <c r="O828" s="60"/>
      <c r="P828" s="60"/>
    </row>
    <row r="829" spans="2:16" x14ac:dyDescent="0.25">
      <c r="B829" s="382"/>
      <c r="C829" s="65"/>
      <c r="D829" s="65"/>
      <c r="E829" s="39"/>
      <c r="F829" s="39"/>
      <c r="G829" s="39"/>
      <c r="H829" s="39"/>
      <c r="I829" s="60"/>
      <c r="J829" s="60"/>
      <c r="K829" s="60"/>
      <c r="L829" s="60"/>
      <c r="M829" s="60"/>
      <c r="N829" s="60"/>
      <c r="O829" s="60"/>
      <c r="P829" s="60"/>
    </row>
    <row r="830" spans="2:16" x14ac:dyDescent="0.25">
      <c r="B830" s="382"/>
      <c r="C830" s="65"/>
      <c r="D830" s="65"/>
      <c r="E830" s="39"/>
      <c r="F830" s="39"/>
      <c r="G830" s="39"/>
      <c r="H830" s="39"/>
      <c r="I830" s="60"/>
      <c r="J830" s="60"/>
      <c r="K830" s="60"/>
      <c r="L830" s="60"/>
      <c r="M830" s="60"/>
      <c r="N830" s="60"/>
      <c r="O830" s="60"/>
      <c r="P830" s="60"/>
    </row>
    <row r="831" spans="2:16" x14ac:dyDescent="0.25">
      <c r="B831" s="382"/>
      <c r="C831" s="65"/>
      <c r="D831" s="65"/>
      <c r="E831" s="39"/>
      <c r="F831" s="39"/>
      <c r="G831" s="39"/>
      <c r="H831" s="39"/>
      <c r="I831" s="60"/>
      <c r="J831" s="60"/>
      <c r="K831" s="60"/>
      <c r="L831" s="60"/>
      <c r="M831" s="60"/>
      <c r="N831" s="60"/>
      <c r="O831" s="60"/>
      <c r="P831" s="60"/>
    </row>
    <row r="832" spans="2:16" x14ac:dyDescent="0.25">
      <c r="B832" s="382"/>
      <c r="C832" s="65"/>
      <c r="D832" s="65"/>
      <c r="E832" s="39"/>
      <c r="F832" s="39"/>
      <c r="G832" s="39"/>
      <c r="H832" s="39"/>
      <c r="I832" s="60"/>
      <c r="J832" s="60"/>
      <c r="K832" s="60"/>
      <c r="L832" s="60"/>
      <c r="M832" s="60"/>
      <c r="N832" s="60"/>
      <c r="O832" s="60"/>
      <c r="P832" s="60"/>
    </row>
    <row r="833" spans="2:16" x14ac:dyDescent="0.25">
      <c r="B833" s="382"/>
      <c r="C833" s="65"/>
      <c r="D833" s="65"/>
      <c r="E833" s="39"/>
      <c r="F833" s="39"/>
      <c r="G833" s="39"/>
      <c r="H833" s="39"/>
      <c r="I833" s="60"/>
      <c r="J833" s="60"/>
      <c r="K833" s="60"/>
      <c r="L833" s="60"/>
      <c r="M833" s="60"/>
      <c r="N833" s="60"/>
      <c r="O833" s="60"/>
      <c r="P833" s="60"/>
    </row>
    <row r="834" spans="2:16" x14ac:dyDescent="0.25">
      <c r="B834" s="382"/>
      <c r="C834" s="65"/>
      <c r="D834" s="65"/>
      <c r="E834" s="39"/>
      <c r="F834" s="39"/>
      <c r="G834" s="39"/>
      <c r="H834" s="39"/>
      <c r="I834" s="60"/>
      <c r="J834" s="60"/>
      <c r="K834" s="60"/>
      <c r="L834" s="60"/>
      <c r="M834" s="60"/>
      <c r="N834" s="60"/>
      <c r="O834" s="60"/>
      <c r="P834" s="60"/>
    </row>
    <row r="835" spans="2:16" x14ac:dyDescent="0.25">
      <c r="B835" s="382"/>
      <c r="C835" s="65"/>
      <c r="D835" s="65"/>
      <c r="E835" s="39"/>
      <c r="F835" s="39"/>
      <c r="G835" s="39"/>
      <c r="H835" s="39"/>
      <c r="I835" s="60"/>
      <c r="J835" s="60"/>
      <c r="K835" s="60"/>
      <c r="L835" s="60"/>
      <c r="M835" s="60"/>
      <c r="N835" s="60"/>
      <c r="O835" s="60"/>
      <c r="P835" s="60"/>
    </row>
    <row r="836" spans="2:16" x14ac:dyDescent="0.25">
      <c r="B836" s="382"/>
      <c r="C836" s="65"/>
      <c r="D836" s="65"/>
      <c r="E836" s="39"/>
      <c r="F836" s="39"/>
      <c r="G836" s="39"/>
      <c r="H836" s="39"/>
      <c r="I836" s="60"/>
      <c r="J836" s="60"/>
      <c r="K836" s="60"/>
      <c r="L836" s="60"/>
      <c r="M836" s="60"/>
      <c r="N836" s="60"/>
      <c r="O836" s="60"/>
      <c r="P836" s="60"/>
    </row>
    <row r="837" spans="2:16" x14ac:dyDescent="0.25">
      <c r="B837" s="382"/>
      <c r="C837" s="65"/>
      <c r="D837" s="65"/>
      <c r="E837" s="39"/>
      <c r="F837" s="39"/>
      <c r="G837" s="39"/>
      <c r="H837" s="39"/>
      <c r="I837" s="60"/>
      <c r="J837" s="60"/>
      <c r="K837" s="60"/>
      <c r="L837" s="60"/>
      <c r="M837" s="60"/>
      <c r="N837" s="60"/>
      <c r="O837" s="60"/>
      <c r="P837" s="60"/>
    </row>
    <row r="838" spans="2:16" x14ac:dyDescent="0.25">
      <c r="B838" s="382"/>
      <c r="C838" s="65"/>
      <c r="D838" s="65"/>
      <c r="E838" s="39"/>
      <c r="F838" s="39"/>
      <c r="G838" s="39"/>
      <c r="H838" s="39"/>
      <c r="I838" s="60"/>
      <c r="J838" s="60"/>
      <c r="K838" s="60"/>
      <c r="L838" s="60"/>
      <c r="M838" s="60"/>
      <c r="N838" s="60"/>
      <c r="O838" s="60"/>
      <c r="P838" s="60"/>
    </row>
    <row r="839" spans="2:16" x14ac:dyDescent="0.25">
      <c r="B839" s="382"/>
      <c r="C839" s="65"/>
      <c r="D839" s="65"/>
      <c r="E839" s="39"/>
      <c r="F839" s="39"/>
      <c r="G839" s="39"/>
      <c r="H839" s="39"/>
      <c r="I839" s="60"/>
      <c r="J839" s="60"/>
      <c r="K839" s="60"/>
      <c r="L839" s="60"/>
      <c r="M839" s="60"/>
      <c r="N839" s="60"/>
      <c r="O839" s="60"/>
      <c r="P839" s="60"/>
    </row>
    <row r="840" spans="2:16" x14ac:dyDescent="0.25">
      <c r="B840" s="382"/>
      <c r="C840" s="70"/>
      <c r="D840" s="65"/>
      <c r="E840" s="60"/>
      <c r="F840" s="60"/>
      <c r="G840" s="39"/>
      <c r="H840" s="39"/>
      <c r="I840" s="60"/>
      <c r="J840" s="60"/>
      <c r="K840" s="60"/>
      <c r="L840" s="60"/>
      <c r="M840" s="60"/>
      <c r="N840" s="60"/>
      <c r="O840" s="60"/>
      <c r="P840" s="60"/>
    </row>
    <row r="841" spans="2:16" x14ac:dyDescent="0.25">
      <c r="B841" s="382"/>
      <c r="C841" s="70"/>
      <c r="D841" s="65"/>
      <c r="E841" s="60"/>
      <c r="F841" s="60"/>
      <c r="G841" s="39"/>
      <c r="H841" s="39"/>
      <c r="I841" s="60"/>
      <c r="J841" s="60"/>
      <c r="K841" s="60"/>
      <c r="L841" s="60"/>
      <c r="M841" s="60"/>
      <c r="N841" s="60"/>
      <c r="O841" s="60"/>
      <c r="P841" s="60"/>
    </row>
    <row r="842" spans="2:16" ht="15.75" thickBot="1" x14ac:dyDescent="0.3">
      <c r="B842" s="383"/>
      <c r="C842" s="71"/>
      <c r="D842" s="66"/>
      <c r="E842" s="63"/>
      <c r="F842" s="63"/>
      <c r="G842" s="62"/>
      <c r="H842" s="62"/>
      <c r="I842" s="63"/>
      <c r="J842" s="63"/>
      <c r="K842" s="63"/>
      <c r="L842" s="63"/>
      <c r="M842" s="63"/>
      <c r="N842" s="63"/>
      <c r="O842" s="63"/>
      <c r="P842" s="63"/>
    </row>
    <row r="843" spans="2:16" ht="15.75" thickTop="1" x14ac:dyDescent="0.25"/>
    <row r="847" spans="2:16" ht="24" thickBot="1" x14ac:dyDescent="0.4">
      <c r="B847" s="16"/>
    </row>
    <row r="848" spans="2:16" ht="15.75" thickTop="1" x14ac:dyDescent="0.25">
      <c r="B848" s="377"/>
      <c r="C848" s="377"/>
      <c r="D848" s="377"/>
      <c r="E848" s="380"/>
      <c r="F848" s="380"/>
      <c r="G848" s="380"/>
      <c r="H848" s="380"/>
      <c r="I848" s="380"/>
      <c r="J848" s="380"/>
      <c r="K848" s="380"/>
      <c r="L848" s="380"/>
      <c r="M848" s="380"/>
      <c r="N848" s="380"/>
      <c r="O848" s="380"/>
      <c r="P848" s="380"/>
    </row>
    <row r="849" spans="2:16" x14ac:dyDescent="0.25">
      <c r="B849" s="378"/>
      <c r="C849" s="378"/>
      <c r="D849" s="378"/>
      <c r="E849" s="54"/>
      <c r="F849" s="54"/>
      <c r="G849" s="54"/>
      <c r="H849" s="54"/>
      <c r="I849" s="54"/>
      <c r="J849" s="54"/>
      <c r="K849" s="54"/>
      <c r="L849" s="54"/>
      <c r="M849" s="54"/>
      <c r="N849" s="54"/>
      <c r="O849" s="54"/>
      <c r="P849" s="54"/>
    </row>
    <row r="850" spans="2:16" ht="15.75" thickBot="1" x14ac:dyDescent="0.3">
      <c r="B850" s="379"/>
      <c r="C850" s="379"/>
      <c r="D850" s="379"/>
      <c r="E850" s="55"/>
      <c r="F850" s="55"/>
      <c r="G850" s="55"/>
      <c r="H850" s="55"/>
      <c r="I850" s="55"/>
      <c r="J850" s="55"/>
      <c r="K850" s="55"/>
      <c r="L850" s="55"/>
      <c r="M850" s="55"/>
      <c r="N850" s="55"/>
      <c r="O850" s="55"/>
      <c r="P850" s="55"/>
    </row>
    <row r="851" spans="2:16" ht="15.75" thickTop="1" x14ac:dyDescent="0.25">
      <c r="B851" s="381"/>
      <c r="C851" s="64"/>
      <c r="D851" s="64"/>
      <c r="E851" s="68"/>
      <c r="F851" s="68"/>
      <c r="G851" s="68"/>
      <c r="H851" s="68"/>
      <c r="I851" s="58"/>
      <c r="J851" s="58"/>
      <c r="K851" s="58"/>
      <c r="L851" s="58"/>
      <c r="M851" s="58"/>
      <c r="N851" s="58"/>
      <c r="O851" s="58"/>
      <c r="P851" s="58"/>
    </row>
    <row r="852" spans="2:16" x14ac:dyDescent="0.25">
      <c r="B852" s="382"/>
      <c r="C852" s="65"/>
      <c r="D852" s="65"/>
      <c r="E852" s="39"/>
      <c r="F852" s="39"/>
      <c r="G852" s="39"/>
      <c r="H852" s="39"/>
      <c r="I852" s="60"/>
      <c r="J852" s="60"/>
      <c r="K852" s="60"/>
      <c r="L852" s="60"/>
      <c r="M852" s="60"/>
      <c r="N852" s="60"/>
      <c r="O852" s="60"/>
      <c r="P852" s="60"/>
    </row>
    <row r="853" spans="2:16" x14ac:dyDescent="0.25">
      <c r="B853" s="382"/>
      <c r="C853" s="65"/>
      <c r="D853" s="65"/>
      <c r="E853" s="39"/>
      <c r="F853" s="39"/>
      <c r="G853" s="39"/>
      <c r="H853" s="39"/>
      <c r="I853" s="60"/>
      <c r="J853" s="60"/>
      <c r="K853" s="60"/>
      <c r="L853" s="60"/>
      <c r="M853" s="60"/>
      <c r="N853" s="60"/>
      <c r="O853" s="60"/>
      <c r="P853" s="60"/>
    </row>
    <row r="854" spans="2:16" x14ac:dyDescent="0.25">
      <c r="B854" s="382"/>
      <c r="C854" s="65"/>
      <c r="D854" s="65"/>
      <c r="E854" s="39"/>
      <c r="F854" s="39"/>
      <c r="G854" s="39"/>
      <c r="H854" s="39"/>
      <c r="I854" s="60"/>
      <c r="J854" s="60"/>
      <c r="K854" s="60"/>
      <c r="L854" s="60"/>
      <c r="M854" s="60"/>
      <c r="N854" s="60"/>
      <c r="O854" s="60"/>
      <c r="P854" s="60"/>
    </row>
    <row r="855" spans="2:16" x14ac:dyDescent="0.25">
      <c r="B855" s="382"/>
      <c r="C855" s="65"/>
      <c r="D855" s="65"/>
      <c r="E855" s="39"/>
      <c r="F855" s="39"/>
      <c r="G855" s="39"/>
      <c r="H855" s="39"/>
      <c r="I855" s="60"/>
      <c r="J855" s="60"/>
      <c r="K855" s="60"/>
      <c r="L855" s="60"/>
      <c r="M855" s="60"/>
      <c r="N855" s="60"/>
      <c r="O855" s="60"/>
      <c r="P855" s="60"/>
    </row>
    <row r="856" spans="2:16" x14ac:dyDescent="0.25">
      <c r="B856" s="382"/>
      <c r="C856" s="65"/>
      <c r="D856" s="65"/>
      <c r="E856" s="39"/>
      <c r="F856" s="39"/>
      <c r="G856" s="39"/>
      <c r="H856" s="39"/>
      <c r="I856" s="60"/>
      <c r="J856" s="60"/>
      <c r="K856" s="60"/>
      <c r="L856" s="60"/>
      <c r="M856" s="60"/>
      <c r="N856" s="60"/>
      <c r="O856" s="60"/>
      <c r="P856" s="60"/>
    </row>
    <row r="857" spans="2:16" x14ac:dyDescent="0.25">
      <c r="B857" s="382"/>
      <c r="C857" s="65"/>
      <c r="D857" s="65"/>
      <c r="E857" s="39"/>
      <c r="F857" s="39"/>
      <c r="G857" s="39"/>
      <c r="H857" s="39"/>
      <c r="I857" s="60"/>
      <c r="J857" s="60"/>
      <c r="K857" s="60"/>
      <c r="L857" s="60"/>
      <c r="M857" s="60"/>
      <c r="N857" s="60"/>
      <c r="O857" s="60"/>
      <c r="P857" s="60"/>
    </row>
    <row r="858" spans="2:16" x14ac:dyDescent="0.25">
      <c r="B858" s="382"/>
      <c r="C858" s="65"/>
      <c r="D858" s="65"/>
      <c r="E858" s="39"/>
      <c r="F858" s="39"/>
      <c r="G858" s="39"/>
      <c r="H858" s="39"/>
      <c r="I858" s="60"/>
      <c r="J858" s="60"/>
      <c r="K858" s="60"/>
      <c r="L858" s="60"/>
      <c r="M858" s="60"/>
      <c r="N858" s="60"/>
      <c r="O858" s="60"/>
      <c r="P858" s="60"/>
    </row>
    <row r="859" spans="2:16" x14ac:dyDescent="0.25">
      <c r="B859" s="382"/>
      <c r="C859" s="65"/>
      <c r="D859" s="65"/>
      <c r="E859" s="39"/>
      <c r="F859" s="39"/>
      <c r="G859" s="39"/>
      <c r="H859" s="39"/>
      <c r="I859" s="60"/>
      <c r="J859" s="60"/>
      <c r="K859" s="60"/>
      <c r="L859" s="60"/>
      <c r="M859" s="60"/>
      <c r="N859" s="60"/>
      <c r="O859" s="60"/>
      <c r="P859" s="60"/>
    </row>
    <row r="860" spans="2:16" x14ac:dyDescent="0.25">
      <c r="B860" s="382"/>
      <c r="C860" s="65"/>
      <c r="D860" s="65"/>
      <c r="E860" s="39"/>
      <c r="F860" s="39"/>
      <c r="G860" s="39"/>
      <c r="H860" s="39"/>
      <c r="I860" s="60"/>
      <c r="J860" s="60"/>
      <c r="K860" s="60"/>
      <c r="L860" s="60"/>
      <c r="M860" s="60"/>
      <c r="N860" s="60"/>
      <c r="O860" s="60"/>
      <c r="P860" s="60"/>
    </row>
    <row r="861" spans="2:16" x14ac:dyDescent="0.25">
      <c r="B861" s="382"/>
      <c r="C861" s="65"/>
      <c r="D861" s="65"/>
      <c r="E861" s="39"/>
      <c r="F861" s="39"/>
      <c r="G861" s="39"/>
      <c r="H861" s="39"/>
      <c r="I861" s="60"/>
      <c r="J861" s="60"/>
      <c r="K861" s="60"/>
      <c r="L861" s="60"/>
      <c r="M861" s="60"/>
      <c r="N861" s="60"/>
      <c r="O861" s="60"/>
      <c r="P861" s="60"/>
    </row>
    <row r="862" spans="2:16" x14ac:dyDescent="0.25">
      <c r="B862" s="382"/>
      <c r="C862" s="65"/>
      <c r="D862" s="65"/>
      <c r="E862" s="39"/>
      <c r="F862" s="39"/>
      <c r="G862" s="39"/>
      <c r="H862" s="39"/>
      <c r="I862" s="60"/>
      <c r="J862" s="60"/>
      <c r="K862" s="60"/>
      <c r="L862" s="60"/>
      <c r="M862" s="60"/>
      <c r="N862" s="60"/>
      <c r="O862" s="60"/>
      <c r="P862" s="60"/>
    </row>
    <row r="863" spans="2:16" x14ac:dyDescent="0.25">
      <c r="B863" s="382"/>
      <c r="C863" s="65"/>
      <c r="D863" s="65"/>
      <c r="E863" s="39"/>
      <c r="F863" s="39"/>
      <c r="G863" s="39"/>
      <c r="H863" s="39"/>
      <c r="I863" s="60"/>
      <c r="J863" s="60"/>
      <c r="K863" s="60"/>
      <c r="L863" s="60"/>
      <c r="M863" s="60"/>
      <c r="N863" s="60"/>
      <c r="O863" s="60"/>
      <c r="P863" s="60"/>
    </row>
    <row r="864" spans="2:16" x14ac:dyDescent="0.25">
      <c r="B864" s="382"/>
      <c r="C864" s="65"/>
      <c r="D864" s="65"/>
      <c r="E864" s="39"/>
      <c r="F864" s="39"/>
      <c r="G864" s="39"/>
      <c r="H864" s="39"/>
      <c r="I864" s="60"/>
      <c r="J864" s="60"/>
      <c r="K864" s="60"/>
      <c r="L864" s="60"/>
      <c r="M864" s="60"/>
      <c r="N864" s="60"/>
      <c r="O864" s="60"/>
      <c r="P864" s="60"/>
    </row>
    <row r="865" spans="2:16" x14ac:dyDescent="0.25">
      <c r="B865" s="382"/>
      <c r="C865" s="65"/>
      <c r="D865" s="65"/>
      <c r="E865" s="39"/>
      <c r="F865" s="39"/>
      <c r="G865" s="39"/>
      <c r="H865" s="39"/>
      <c r="I865" s="60"/>
      <c r="J865" s="60"/>
      <c r="K865" s="60"/>
      <c r="L865" s="60"/>
      <c r="M865" s="60"/>
      <c r="N865" s="60"/>
      <c r="O865" s="60"/>
      <c r="P865" s="60"/>
    </row>
    <row r="866" spans="2:16" x14ac:dyDescent="0.25">
      <c r="B866" s="382"/>
      <c r="C866" s="65"/>
      <c r="D866" s="65"/>
      <c r="E866" s="39"/>
      <c r="F866" s="39"/>
      <c r="G866" s="39"/>
      <c r="H866" s="39"/>
      <c r="I866" s="60"/>
      <c r="J866" s="60"/>
      <c r="K866" s="60"/>
      <c r="L866" s="60"/>
      <c r="M866" s="60"/>
      <c r="N866" s="60"/>
      <c r="O866" s="60"/>
      <c r="P866" s="60"/>
    </row>
    <row r="867" spans="2:16" x14ac:dyDescent="0.25">
      <c r="B867" s="382"/>
      <c r="C867" s="65"/>
      <c r="D867" s="65"/>
      <c r="E867" s="39"/>
      <c r="F867" s="39"/>
      <c r="G867" s="39"/>
      <c r="H867" s="39"/>
      <c r="I867" s="60"/>
      <c r="J867" s="60"/>
      <c r="K867" s="60"/>
      <c r="L867" s="60"/>
      <c r="M867" s="60"/>
      <c r="N867" s="60"/>
      <c r="O867" s="60"/>
      <c r="P867" s="60"/>
    </row>
    <row r="868" spans="2:16" x14ac:dyDescent="0.25">
      <c r="B868" s="382"/>
      <c r="C868" s="65"/>
      <c r="D868" s="65"/>
      <c r="E868" s="39"/>
      <c r="F868" s="39"/>
      <c r="G868" s="39"/>
      <c r="H868" s="39"/>
      <c r="I868" s="60"/>
      <c r="J868" s="60"/>
      <c r="K868" s="60"/>
      <c r="L868" s="60"/>
      <c r="M868" s="60"/>
      <c r="N868" s="60"/>
      <c r="O868" s="60"/>
      <c r="P868" s="60"/>
    </row>
    <row r="869" spans="2:16" x14ac:dyDescent="0.25">
      <c r="B869" s="382"/>
      <c r="C869" s="65"/>
      <c r="D869" s="65"/>
      <c r="E869" s="39"/>
      <c r="F869" s="39"/>
      <c r="G869" s="39"/>
      <c r="H869" s="39"/>
      <c r="I869" s="60"/>
      <c r="J869" s="60"/>
      <c r="K869" s="60"/>
      <c r="L869" s="60"/>
      <c r="M869" s="60"/>
      <c r="N869" s="60"/>
      <c r="O869" s="60"/>
      <c r="P869" s="60"/>
    </row>
    <row r="870" spans="2:16" x14ac:dyDescent="0.25">
      <c r="B870" s="382"/>
      <c r="C870" s="65"/>
      <c r="D870" s="65"/>
      <c r="E870" s="39"/>
      <c r="F870" s="39"/>
      <c r="G870" s="39"/>
      <c r="H870" s="39"/>
      <c r="I870" s="60"/>
      <c r="J870" s="60"/>
      <c r="K870" s="60"/>
      <c r="L870" s="60"/>
      <c r="M870" s="60"/>
      <c r="N870" s="60"/>
      <c r="O870" s="60"/>
      <c r="P870" s="60"/>
    </row>
    <row r="871" spans="2:16" x14ac:dyDescent="0.25">
      <c r="B871" s="382"/>
      <c r="C871" s="65"/>
      <c r="D871" s="65"/>
      <c r="E871" s="39"/>
      <c r="F871" s="39"/>
      <c r="G871" s="39"/>
      <c r="H871" s="39"/>
      <c r="I871" s="60"/>
      <c r="J871" s="60"/>
      <c r="K871" s="60"/>
      <c r="L871" s="60"/>
      <c r="M871" s="60"/>
      <c r="N871" s="60"/>
      <c r="O871" s="60"/>
      <c r="P871" s="60"/>
    </row>
    <row r="872" spans="2:16" x14ac:dyDescent="0.25">
      <c r="B872" s="382"/>
      <c r="C872" s="65"/>
      <c r="D872" s="65"/>
      <c r="E872" s="39"/>
      <c r="F872" s="39"/>
      <c r="G872" s="39"/>
      <c r="H872" s="39"/>
      <c r="I872" s="60"/>
      <c r="J872" s="60"/>
      <c r="K872" s="60"/>
      <c r="L872" s="60"/>
      <c r="M872" s="60"/>
      <c r="N872" s="60"/>
      <c r="O872" s="60"/>
      <c r="P872" s="60"/>
    </row>
    <row r="873" spans="2:16" x14ac:dyDescent="0.25">
      <c r="B873" s="382"/>
      <c r="C873" s="65"/>
      <c r="D873" s="65"/>
      <c r="E873" s="39"/>
      <c r="F873" s="39"/>
      <c r="G873" s="39"/>
      <c r="H873" s="39"/>
      <c r="I873" s="60"/>
      <c r="J873" s="60"/>
      <c r="K873" s="60"/>
      <c r="L873" s="60"/>
      <c r="M873" s="60"/>
      <c r="N873" s="60"/>
      <c r="O873" s="60"/>
      <c r="P873" s="60"/>
    </row>
    <row r="874" spans="2:16" x14ac:dyDescent="0.25">
      <c r="B874" s="382"/>
      <c r="C874" s="65"/>
      <c r="D874" s="65"/>
      <c r="E874" s="39"/>
      <c r="F874" s="39"/>
      <c r="G874" s="39"/>
      <c r="H874" s="39"/>
      <c r="I874" s="60"/>
      <c r="J874" s="60"/>
      <c r="K874" s="60"/>
      <c r="L874" s="60"/>
      <c r="M874" s="60"/>
      <c r="N874" s="60"/>
      <c r="O874" s="60"/>
      <c r="P874" s="60"/>
    </row>
    <row r="875" spans="2:16" x14ac:dyDescent="0.25">
      <c r="B875" s="382"/>
      <c r="C875" s="70"/>
      <c r="D875" s="65"/>
      <c r="E875" s="60"/>
      <c r="F875" s="60"/>
      <c r="G875" s="39"/>
      <c r="H875" s="39"/>
      <c r="I875" s="60"/>
      <c r="J875" s="60"/>
      <c r="K875" s="60"/>
      <c r="L875" s="60"/>
      <c r="M875" s="60"/>
      <c r="N875" s="60"/>
      <c r="O875" s="60"/>
      <c r="P875" s="60"/>
    </row>
    <row r="876" spans="2:16" x14ac:dyDescent="0.25">
      <c r="B876" s="382"/>
      <c r="C876" s="70"/>
      <c r="D876" s="65"/>
      <c r="E876" s="60"/>
      <c r="F876" s="60"/>
      <c r="G876" s="39"/>
      <c r="H876" s="39"/>
      <c r="I876" s="60"/>
      <c r="J876" s="60"/>
      <c r="K876" s="60"/>
      <c r="L876" s="60"/>
      <c r="M876" s="60"/>
      <c r="N876" s="60"/>
      <c r="O876" s="60"/>
      <c r="P876" s="60"/>
    </row>
    <row r="877" spans="2:16" ht="15.75" thickBot="1" x14ac:dyDescent="0.3">
      <c r="B877" s="383"/>
      <c r="C877" s="71"/>
      <c r="D877" s="66"/>
      <c r="E877" s="63"/>
      <c r="F877" s="63"/>
      <c r="G877" s="62"/>
      <c r="H877" s="62"/>
      <c r="I877" s="63"/>
      <c r="J877" s="63"/>
      <c r="K877" s="63"/>
      <c r="L877" s="63"/>
      <c r="M877" s="63"/>
      <c r="N877" s="63"/>
      <c r="O877" s="63"/>
      <c r="P877" s="63"/>
    </row>
    <row r="878" spans="2:16" ht="15.75" thickTop="1" x14ac:dyDescent="0.25"/>
    <row r="882" spans="2:16" ht="24" thickBot="1" x14ac:dyDescent="0.4">
      <c r="B882" s="16"/>
    </row>
    <row r="883" spans="2:16" ht="15.75" thickTop="1" x14ac:dyDescent="0.25">
      <c r="B883" s="377"/>
      <c r="C883" s="377"/>
      <c r="D883" s="377"/>
      <c r="E883" s="380"/>
      <c r="F883" s="380"/>
      <c r="G883" s="380"/>
      <c r="H883" s="380"/>
      <c r="I883" s="380"/>
      <c r="J883" s="380"/>
      <c r="K883" s="380"/>
      <c r="L883" s="380"/>
      <c r="M883" s="380"/>
      <c r="N883" s="380"/>
      <c r="O883" s="380"/>
      <c r="P883" s="380"/>
    </row>
    <row r="884" spans="2:16" x14ac:dyDescent="0.25">
      <c r="B884" s="378"/>
      <c r="C884" s="378"/>
      <c r="D884" s="378"/>
      <c r="E884" s="54"/>
      <c r="F884" s="54"/>
      <c r="G884" s="54"/>
      <c r="H884" s="54"/>
      <c r="I884" s="54"/>
      <c r="J884" s="54"/>
      <c r="K884" s="54"/>
      <c r="L884" s="54"/>
      <c r="M884" s="54"/>
      <c r="N884" s="54"/>
      <c r="O884" s="54"/>
      <c r="P884" s="54"/>
    </row>
    <row r="885" spans="2:16" ht="15.75" thickBot="1" x14ac:dyDescent="0.3">
      <c r="B885" s="379"/>
      <c r="C885" s="379"/>
      <c r="D885" s="379"/>
      <c r="E885" s="55"/>
      <c r="F885" s="55"/>
      <c r="G885" s="55"/>
      <c r="H885" s="55"/>
      <c r="I885" s="55"/>
      <c r="J885" s="55"/>
      <c r="K885" s="55"/>
      <c r="L885" s="55"/>
      <c r="M885" s="55"/>
      <c r="N885" s="55"/>
      <c r="O885" s="55"/>
      <c r="P885" s="55"/>
    </row>
    <row r="886" spans="2:16" ht="15.75" thickTop="1" x14ac:dyDescent="0.25">
      <c r="B886" s="381"/>
      <c r="C886" s="64"/>
      <c r="D886" s="64"/>
      <c r="E886" s="57"/>
      <c r="F886" s="57"/>
      <c r="G886" s="57"/>
      <c r="H886" s="57"/>
      <c r="I886" s="58"/>
      <c r="J886" s="58"/>
      <c r="K886" s="58"/>
      <c r="L886" s="58"/>
      <c r="M886" s="58"/>
      <c r="N886" s="58"/>
      <c r="O886" s="58"/>
      <c r="P886" s="58"/>
    </row>
    <row r="887" spans="2:16" x14ac:dyDescent="0.25">
      <c r="B887" s="382"/>
      <c r="C887" s="65"/>
      <c r="D887" s="65"/>
      <c r="E887" s="59"/>
      <c r="F887" s="59"/>
      <c r="G887" s="59"/>
      <c r="H887" s="59"/>
      <c r="I887" s="60"/>
      <c r="J887" s="60"/>
      <c r="K887" s="60"/>
      <c r="L887" s="60"/>
      <c r="M887" s="60"/>
      <c r="N887" s="60"/>
      <c r="O887" s="60"/>
      <c r="P887" s="60"/>
    </row>
    <row r="888" spans="2:16" x14ac:dyDescent="0.25">
      <c r="B888" s="382"/>
      <c r="C888" s="65"/>
      <c r="D888" s="65"/>
      <c r="E888" s="59"/>
      <c r="F888" s="59"/>
      <c r="G888" s="59"/>
      <c r="H888" s="59"/>
      <c r="I888" s="60"/>
      <c r="J888" s="60"/>
      <c r="K888" s="60"/>
      <c r="L888" s="60"/>
      <c r="M888" s="60"/>
      <c r="N888" s="60"/>
      <c r="O888" s="60"/>
      <c r="P888" s="60"/>
    </row>
    <row r="889" spans="2:16" x14ac:dyDescent="0.25">
      <c r="B889" s="382"/>
      <c r="C889" s="65"/>
      <c r="D889" s="65"/>
      <c r="E889" s="59"/>
      <c r="F889" s="59"/>
      <c r="G889" s="59"/>
      <c r="H889" s="59"/>
      <c r="I889" s="60"/>
      <c r="J889" s="60"/>
      <c r="K889" s="60"/>
      <c r="L889" s="60"/>
      <c r="M889" s="60"/>
      <c r="N889" s="60"/>
      <c r="O889" s="60"/>
      <c r="P889" s="60"/>
    </row>
    <row r="890" spans="2:16" x14ac:dyDescent="0.25">
      <c r="B890" s="382"/>
      <c r="C890" s="65"/>
      <c r="D890" s="65"/>
      <c r="E890" s="59"/>
      <c r="F890" s="59"/>
      <c r="G890" s="59"/>
      <c r="H890" s="59"/>
      <c r="I890" s="60"/>
      <c r="J890" s="60"/>
      <c r="K890" s="60"/>
      <c r="L890" s="60"/>
      <c r="M890" s="60"/>
      <c r="N890" s="60"/>
      <c r="O890" s="60"/>
      <c r="P890" s="60"/>
    </row>
    <row r="891" spans="2:16" x14ac:dyDescent="0.25">
      <c r="B891" s="382"/>
      <c r="C891" s="65"/>
      <c r="D891" s="65"/>
      <c r="E891" s="59"/>
      <c r="F891" s="59"/>
      <c r="G891" s="59"/>
      <c r="H891" s="59"/>
      <c r="I891" s="60"/>
      <c r="J891" s="60"/>
      <c r="K891" s="60"/>
      <c r="L891" s="60"/>
      <c r="M891" s="60"/>
      <c r="N891" s="60"/>
      <c r="O891" s="60"/>
      <c r="P891" s="60"/>
    </row>
    <row r="892" spans="2:16" x14ac:dyDescent="0.25">
      <c r="B892" s="382"/>
      <c r="C892" s="65"/>
      <c r="D892" s="65"/>
      <c r="E892" s="59"/>
      <c r="F892" s="59"/>
      <c r="G892" s="59"/>
      <c r="H892" s="59"/>
      <c r="I892" s="60"/>
      <c r="J892" s="60"/>
      <c r="K892" s="60"/>
      <c r="L892" s="60"/>
      <c r="M892" s="60"/>
      <c r="N892" s="60"/>
      <c r="O892" s="60"/>
      <c r="P892" s="60"/>
    </row>
    <row r="893" spans="2:16" x14ac:dyDescent="0.25">
      <c r="B893" s="382"/>
      <c r="C893" s="65"/>
      <c r="D893" s="65"/>
      <c r="E893" s="59"/>
      <c r="F893" s="59"/>
      <c r="G893" s="59"/>
      <c r="H893" s="59"/>
      <c r="I893" s="60"/>
      <c r="J893" s="60"/>
      <c r="K893" s="60"/>
      <c r="L893" s="60"/>
      <c r="M893" s="60"/>
      <c r="N893" s="60"/>
      <c r="O893" s="60"/>
      <c r="P893" s="60"/>
    </row>
    <row r="894" spans="2:16" x14ac:dyDescent="0.25">
      <c r="B894" s="382"/>
      <c r="C894" s="65"/>
      <c r="D894" s="65"/>
      <c r="E894" s="59"/>
      <c r="F894" s="59"/>
      <c r="G894" s="59"/>
      <c r="H894" s="59"/>
      <c r="I894" s="60"/>
      <c r="J894" s="60"/>
      <c r="K894" s="60"/>
      <c r="L894" s="60"/>
      <c r="M894" s="60"/>
      <c r="N894" s="60"/>
      <c r="O894" s="60"/>
      <c r="P894" s="60"/>
    </row>
    <row r="895" spans="2:16" x14ac:dyDescent="0.25">
      <c r="B895" s="382"/>
      <c r="C895" s="65"/>
      <c r="D895" s="65"/>
      <c r="E895" s="59"/>
      <c r="F895" s="59"/>
      <c r="G895" s="59"/>
      <c r="H895" s="59"/>
      <c r="I895" s="60"/>
      <c r="J895" s="60"/>
      <c r="K895" s="60"/>
      <c r="L895" s="60"/>
      <c r="M895" s="60"/>
      <c r="N895" s="60"/>
      <c r="O895" s="60"/>
      <c r="P895" s="60"/>
    </row>
    <row r="896" spans="2:16" x14ac:dyDescent="0.25">
      <c r="B896" s="382"/>
      <c r="C896" s="65"/>
      <c r="D896" s="65"/>
      <c r="E896" s="59"/>
      <c r="F896" s="59"/>
      <c r="G896" s="59"/>
      <c r="H896" s="59"/>
      <c r="I896" s="60"/>
      <c r="J896" s="60"/>
      <c r="K896" s="60"/>
      <c r="L896" s="60"/>
      <c r="M896" s="60"/>
      <c r="N896" s="60"/>
      <c r="O896" s="60"/>
      <c r="P896" s="60"/>
    </row>
    <row r="897" spans="2:16" x14ac:dyDescent="0.25">
      <c r="B897" s="382"/>
      <c r="C897" s="65"/>
      <c r="D897" s="65"/>
      <c r="E897" s="59"/>
      <c r="F897" s="59"/>
      <c r="G897" s="59"/>
      <c r="H897" s="59"/>
      <c r="I897" s="60"/>
      <c r="J897" s="60"/>
      <c r="K897" s="60"/>
      <c r="L897" s="60"/>
      <c r="M897" s="60"/>
      <c r="N897" s="60"/>
      <c r="O897" s="60"/>
      <c r="P897" s="60"/>
    </row>
    <row r="898" spans="2:16" x14ac:dyDescent="0.25">
      <c r="B898" s="382"/>
      <c r="C898" s="65"/>
      <c r="D898" s="65"/>
      <c r="E898" s="59"/>
      <c r="F898" s="59"/>
      <c r="G898" s="59"/>
      <c r="H898" s="59"/>
      <c r="I898" s="60"/>
      <c r="J898" s="60"/>
      <c r="K898" s="60"/>
      <c r="L898" s="60"/>
      <c r="M898" s="60"/>
      <c r="N898" s="60"/>
      <c r="O898" s="60"/>
      <c r="P898" s="60"/>
    </row>
    <row r="899" spans="2:16" x14ac:dyDescent="0.25">
      <c r="B899" s="382"/>
      <c r="C899" s="65"/>
      <c r="D899" s="65"/>
      <c r="E899" s="59"/>
      <c r="F899" s="59"/>
      <c r="G899" s="59"/>
      <c r="H899" s="59"/>
      <c r="I899" s="60"/>
      <c r="J899" s="60"/>
      <c r="K899" s="60"/>
      <c r="L899" s="60"/>
      <c r="M899" s="60"/>
      <c r="N899" s="60"/>
      <c r="O899" s="60"/>
      <c r="P899" s="60"/>
    </row>
    <row r="900" spans="2:16" x14ac:dyDescent="0.25">
      <c r="B900" s="382"/>
      <c r="C900" s="65"/>
      <c r="D900" s="65"/>
      <c r="E900" s="59"/>
      <c r="F900" s="59"/>
      <c r="G900" s="59"/>
      <c r="H900" s="59"/>
      <c r="I900" s="60"/>
      <c r="J900" s="60"/>
      <c r="K900" s="60"/>
      <c r="L900" s="60"/>
      <c r="M900" s="60"/>
      <c r="N900" s="60"/>
      <c r="O900" s="60"/>
      <c r="P900" s="60"/>
    </row>
    <row r="901" spans="2:16" x14ac:dyDescent="0.25">
      <c r="B901" s="382"/>
      <c r="C901" s="65"/>
      <c r="D901" s="65"/>
      <c r="E901" s="59"/>
      <c r="F901" s="59"/>
      <c r="G901" s="59"/>
      <c r="H901" s="59"/>
      <c r="I901" s="60"/>
      <c r="J901" s="60"/>
      <c r="K901" s="60"/>
      <c r="L901" s="60"/>
      <c r="M901" s="60"/>
      <c r="N901" s="60"/>
      <c r="O901" s="60"/>
      <c r="P901" s="60"/>
    </row>
    <row r="902" spans="2:16" x14ac:dyDescent="0.25">
      <c r="B902" s="382"/>
      <c r="C902" s="65"/>
      <c r="D902" s="65"/>
      <c r="E902" s="59"/>
      <c r="F902" s="59"/>
      <c r="G902" s="59"/>
      <c r="H902" s="59"/>
      <c r="I902" s="60"/>
      <c r="J902" s="60"/>
      <c r="K902" s="60"/>
      <c r="L902" s="60"/>
      <c r="M902" s="60"/>
      <c r="N902" s="60"/>
      <c r="O902" s="60"/>
      <c r="P902" s="60"/>
    </row>
    <row r="903" spans="2:16" x14ac:dyDescent="0.25">
      <c r="B903" s="382"/>
      <c r="C903" s="65"/>
      <c r="D903" s="65"/>
      <c r="E903" s="59"/>
      <c r="F903" s="59"/>
      <c r="G903" s="59"/>
      <c r="H903" s="59"/>
      <c r="I903" s="60"/>
      <c r="J903" s="60"/>
      <c r="K903" s="60"/>
      <c r="L903" s="60"/>
      <c r="M903" s="60"/>
      <c r="N903" s="60"/>
      <c r="O903" s="60"/>
      <c r="P903" s="60"/>
    </row>
    <row r="904" spans="2:16" x14ac:dyDescent="0.25">
      <c r="B904" s="382"/>
      <c r="C904" s="65"/>
      <c r="D904" s="65"/>
      <c r="E904" s="59"/>
      <c r="F904" s="59"/>
      <c r="G904" s="59"/>
      <c r="H904" s="59"/>
      <c r="I904" s="60"/>
      <c r="J904" s="60"/>
      <c r="K904" s="60"/>
      <c r="L904" s="60"/>
      <c r="M904" s="60"/>
      <c r="N904" s="60"/>
      <c r="O904" s="60"/>
      <c r="P904" s="60"/>
    </row>
    <row r="905" spans="2:16" x14ac:dyDescent="0.25">
      <c r="B905" s="382"/>
      <c r="C905" s="65"/>
      <c r="D905" s="65"/>
      <c r="E905" s="59"/>
      <c r="F905" s="59"/>
      <c r="G905" s="59"/>
      <c r="H905" s="59"/>
      <c r="I905" s="60"/>
      <c r="J905" s="60"/>
      <c r="K905" s="60"/>
      <c r="L905" s="60"/>
      <c r="M905" s="60"/>
      <c r="N905" s="60"/>
      <c r="O905" s="60"/>
      <c r="P905" s="60"/>
    </row>
    <row r="906" spans="2:16" x14ac:dyDescent="0.25">
      <c r="B906" s="382"/>
      <c r="C906" s="65"/>
      <c r="D906" s="65"/>
      <c r="E906" s="59"/>
      <c r="F906" s="59"/>
      <c r="G906" s="59"/>
      <c r="H906" s="59"/>
      <c r="I906" s="60"/>
      <c r="J906" s="60"/>
      <c r="K906" s="60"/>
      <c r="L906" s="60"/>
      <c r="M906" s="60"/>
      <c r="N906" s="60"/>
      <c r="O906" s="60"/>
      <c r="P906" s="60"/>
    </row>
    <row r="907" spans="2:16" x14ac:dyDescent="0.25">
      <c r="B907" s="382"/>
      <c r="C907" s="65"/>
      <c r="D907" s="65"/>
      <c r="E907" s="59"/>
      <c r="F907" s="59"/>
      <c r="G907" s="59"/>
      <c r="H907" s="59"/>
      <c r="I907" s="60"/>
      <c r="J907" s="60"/>
      <c r="K907" s="60"/>
      <c r="L907" s="60"/>
      <c r="M907" s="60"/>
      <c r="N907" s="60"/>
      <c r="O907" s="60"/>
      <c r="P907" s="60"/>
    </row>
    <row r="908" spans="2:16" x14ac:dyDescent="0.25">
      <c r="B908" s="382"/>
      <c r="C908" s="65"/>
      <c r="D908" s="65"/>
      <c r="E908" s="59"/>
      <c r="F908" s="59"/>
      <c r="G908" s="59"/>
      <c r="H908" s="59"/>
      <c r="I908" s="60"/>
      <c r="J908" s="60"/>
      <c r="K908" s="60"/>
      <c r="L908" s="60"/>
      <c r="M908" s="60"/>
      <c r="N908" s="60"/>
      <c r="O908" s="60"/>
      <c r="P908" s="60"/>
    </row>
    <row r="909" spans="2:16" x14ac:dyDescent="0.25">
      <c r="B909" s="382"/>
      <c r="C909" s="65"/>
      <c r="D909" s="65"/>
      <c r="E909" s="59"/>
      <c r="F909" s="59"/>
      <c r="G909" s="59"/>
      <c r="H909" s="59"/>
      <c r="I909" s="60"/>
      <c r="J909" s="60"/>
      <c r="K909" s="60"/>
      <c r="L909" s="60"/>
      <c r="M909" s="60"/>
      <c r="N909" s="60"/>
      <c r="O909" s="60"/>
      <c r="P909" s="60"/>
    </row>
    <row r="910" spans="2:16" x14ac:dyDescent="0.25">
      <c r="B910" s="382"/>
      <c r="C910" s="70"/>
      <c r="D910" s="65"/>
      <c r="E910" s="60"/>
      <c r="F910" s="60"/>
      <c r="G910" s="59"/>
      <c r="H910" s="59"/>
      <c r="I910" s="60"/>
      <c r="J910" s="60"/>
      <c r="K910" s="60"/>
      <c r="L910" s="60"/>
      <c r="M910" s="60"/>
      <c r="N910" s="60"/>
      <c r="O910" s="60"/>
      <c r="P910" s="60"/>
    </row>
    <row r="911" spans="2:16" x14ac:dyDescent="0.25">
      <c r="B911" s="382"/>
      <c r="C911" s="70"/>
      <c r="D911" s="65"/>
      <c r="E911" s="60"/>
      <c r="F911" s="60"/>
      <c r="G911" s="59"/>
      <c r="H911" s="59"/>
      <c r="I911" s="60"/>
      <c r="J911" s="60"/>
      <c r="K911" s="60"/>
      <c r="L911" s="60"/>
      <c r="M911" s="60"/>
      <c r="N911" s="60"/>
      <c r="O911" s="60"/>
      <c r="P911" s="60"/>
    </row>
    <row r="912" spans="2:16" ht="15.75" thickBot="1" x14ac:dyDescent="0.3">
      <c r="B912" s="383"/>
      <c r="C912" s="71"/>
      <c r="D912" s="66"/>
      <c r="E912" s="63"/>
      <c r="F912" s="63"/>
      <c r="G912" s="67"/>
      <c r="H912" s="67"/>
      <c r="I912" s="63"/>
      <c r="J912" s="63"/>
      <c r="K912" s="63"/>
      <c r="L912" s="63"/>
      <c r="M912" s="63"/>
      <c r="N912" s="63"/>
      <c r="O912" s="63"/>
      <c r="P912" s="63"/>
    </row>
    <row r="913" spans="2:16" ht="15.75" thickTop="1" x14ac:dyDescent="0.25"/>
    <row r="917" spans="2:16" ht="24" thickBot="1" x14ac:dyDescent="0.4">
      <c r="B917" s="16"/>
    </row>
    <row r="918" spans="2:16" ht="15.75" thickTop="1" x14ac:dyDescent="0.25">
      <c r="B918" s="377"/>
      <c r="C918" s="377"/>
      <c r="D918" s="377"/>
      <c r="E918" s="380"/>
      <c r="F918" s="380"/>
      <c r="G918" s="380"/>
      <c r="H918" s="380"/>
      <c r="I918" s="380"/>
      <c r="J918" s="380"/>
      <c r="K918" s="380"/>
      <c r="L918" s="380"/>
      <c r="M918" s="380"/>
      <c r="N918" s="380"/>
      <c r="O918" s="380"/>
      <c r="P918" s="380"/>
    </row>
    <row r="919" spans="2:16" x14ac:dyDescent="0.25">
      <c r="B919" s="378"/>
      <c r="C919" s="378"/>
      <c r="D919" s="378"/>
      <c r="E919" s="54"/>
      <c r="F919" s="54"/>
      <c r="G919" s="54"/>
      <c r="H919" s="54"/>
      <c r="I919" s="54"/>
      <c r="J919" s="54"/>
      <c r="K919" s="54"/>
      <c r="L919" s="54"/>
      <c r="M919" s="54"/>
      <c r="N919" s="54"/>
      <c r="O919" s="54"/>
      <c r="P919" s="54"/>
    </row>
    <row r="920" spans="2:16" ht="15.75" thickBot="1" x14ac:dyDescent="0.3">
      <c r="B920" s="379"/>
      <c r="C920" s="379"/>
      <c r="D920" s="379"/>
      <c r="E920" s="55"/>
      <c r="F920" s="55"/>
      <c r="G920" s="55"/>
      <c r="H920" s="55"/>
      <c r="I920" s="55"/>
      <c r="J920" s="55"/>
      <c r="K920" s="55"/>
      <c r="L920" s="55"/>
      <c r="M920" s="55"/>
      <c r="N920" s="55"/>
      <c r="O920" s="55"/>
      <c r="P920" s="55"/>
    </row>
    <row r="921" spans="2:16" ht="15.75" thickTop="1" x14ac:dyDescent="0.25">
      <c r="B921" s="381"/>
      <c r="C921" s="64"/>
      <c r="D921" s="64"/>
      <c r="E921" s="68"/>
      <c r="F921" s="68"/>
      <c r="G921" s="68"/>
      <c r="H921" s="68"/>
      <c r="I921" s="58"/>
      <c r="J921" s="58"/>
      <c r="K921" s="58"/>
      <c r="L921" s="58"/>
      <c r="M921" s="58"/>
      <c r="N921" s="58"/>
      <c r="O921" s="58"/>
      <c r="P921" s="58"/>
    </row>
    <row r="922" spans="2:16" x14ac:dyDescent="0.25">
      <c r="B922" s="382"/>
      <c r="C922" s="65"/>
      <c r="D922" s="65"/>
      <c r="E922" s="39"/>
      <c r="F922" s="39"/>
      <c r="G922" s="39"/>
      <c r="H922" s="39"/>
      <c r="I922" s="60"/>
      <c r="J922" s="60"/>
      <c r="K922" s="60"/>
      <c r="L922" s="60"/>
      <c r="M922" s="60"/>
      <c r="N922" s="60"/>
      <c r="O922" s="60"/>
      <c r="P922" s="60"/>
    </row>
    <row r="923" spans="2:16" x14ac:dyDescent="0.25">
      <c r="B923" s="382"/>
      <c r="C923" s="65"/>
      <c r="D923" s="65"/>
      <c r="E923" s="39"/>
      <c r="F923" s="39"/>
      <c r="G923" s="39"/>
      <c r="H923" s="39"/>
      <c r="I923" s="60"/>
      <c r="J923" s="60"/>
      <c r="K923" s="60"/>
      <c r="L923" s="60"/>
      <c r="M923" s="60"/>
      <c r="N923" s="60"/>
      <c r="O923" s="60"/>
      <c r="P923" s="60"/>
    </row>
    <row r="924" spans="2:16" x14ac:dyDescent="0.25">
      <c r="B924" s="382"/>
      <c r="C924" s="65"/>
      <c r="D924" s="65"/>
      <c r="E924" s="39"/>
      <c r="F924" s="39"/>
      <c r="G924" s="39"/>
      <c r="H924" s="39"/>
      <c r="I924" s="60"/>
      <c r="J924" s="60"/>
      <c r="K924" s="60"/>
      <c r="L924" s="60"/>
      <c r="M924" s="60"/>
      <c r="N924" s="60"/>
      <c r="O924" s="60"/>
      <c r="P924" s="60"/>
    </row>
    <row r="925" spans="2:16" x14ac:dyDescent="0.25">
      <c r="B925" s="382"/>
      <c r="C925" s="65"/>
      <c r="D925" s="65"/>
      <c r="E925" s="39"/>
      <c r="F925" s="39"/>
      <c r="G925" s="39"/>
      <c r="H925" s="39"/>
      <c r="I925" s="60"/>
      <c r="J925" s="60"/>
      <c r="K925" s="60"/>
      <c r="L925" s="60"/>
      <c r="M925" s="60"/>
      <c r="N925" s="60"/>
      <c r="O925" s="60"/>
      <c r="P925" s="60"/>
    </row>
    <row r="926" spans="2:16" x14ac:dyDescent="0.25">
      <c r="B926" s="382"/>
      <c r="C926" s="65"/>
      <c r="D926" s="65"/>
      <c r="E926" s="39"/>
      <c r="F926" s="39"/>
      <c r="G926" s="39"/>
      <c r="H926" s="39"/>
      <c r="I926" s="60"/>
      <c r="J926" s="60"/>
      <c r="K926" s="60"/>
      <c r="L926" s="60"/>
      <c r="M926" s="60"/>
      <c r="N926" s="60"/>
      <c r="O926" s="60"/>
      <c r="P926" s="60"/>
    </row>
    <row r="927" spans="2:16" x14ac:dyDescent="0.25">
      <c r="B927" s="382"/>
      <c r="C927" s="65"/>
      <c r="D927" s="65"/>
      <c r="E927" s="39"/>
      <c r="F927" s="39"/>
      <c r="G927" s="39"/>
      <c r="H927" s="39"/>
      <c r="I927" s="60"/>
      <c r="J927" s="60"/>
      <c r="K927" s="60"/>
      <c r="L927" s="60"/>
      <c r="M927" s="60"/>
      <c r="N927" s="60"/>
      <c r="O927" s="60"/>
      <c r="P927" s="60"/>
    </row>
    <row r="928" spans="2:16" x14ac:dyDescent="0.25">
      <c r="B928" s="382"/>
      <c r="C928" s="65"/>
      <c r="D928" s="65"/>
      <c r="E928" s="39"/>
      <c r="F928" s="39"/>
      <c r="G928" s="39"/>
      <c r="H928" s="39"/>
      <c r="I928" s="60"/>
      <c r="J928" s="60"/>
      <c r="K928" s="60"/>
      <c r="L928" s="60"/>
      <c r="M928" s="60"/>
      <c r="N928" s="60"/>
      <c r="O928" s="60"/>
      <c r="P928" s="60"/>
    </row>
    <row r="929" spans="2:16" x14ac:dyDescent="0.25">
      <c r="B929" s="382"/>
      <c r="C929" s="65"/>
      <c r="D929" s="65"/>
      <c r="E929" s="39"/>
      <c r="F929" s="39"/>
      <c r="G929" s="39"/>
      <c r="H929" s="39"/>
      <c r="I929" s="60"/>
      <c r="J929" s="60"/>
      <c r="K929" s="60"/>
      <c r="L929" s="60"/>
      <c r="M929" s="60"/>
      <c r="N929" s="60"/>
      <c r="O929" s="60"/>
      <c r="P929" s="60"/>
    </row>
    <row r="930" spans="2:16" x14ac:dyDescent="0.25">
      <c r="B930" s="382"/>
      <c r="C930" s="65"/>
      <c r="D930" s="65"/>
      <c r="E930" s="39"/>
      <c r="F930" s="39"/>
      <c r="G930" s="39"/>
      <c r="H930" s="39"/>
      <c r="I930" s="60"/>
      <c r="J930" s="60"/>
      <c r="K930" s="60"/>
      <c r="L930" s="60"/>
      <c r="M930" s="60"/>
      <c r="N930" s="60"/>
      <c r="O930" s="60"/>
      <c r="P930" s="60"/>
    </row>
    <row r="931" spans="2:16" x14ac:dyDescent="0.25">
      <c r="B931" s="382"/>
      <c r="C931" s="65"/>
      <c r="D931" s="65"/>
      <c r="E931" s="39"/>
      <c r="F931" s="39"/>
      <c r="G931" s="39"/>
      <c r="H931" s="39"/>
      <c r="I931" s="60"/>
      <c r="J931" s="60"/>
      <c r="K931" s="60"/>
      <c r="L931" s="60"/>
      <c r="M931" s="60"/>
      <c r="N931" s="60"/>
      <c r="O931" s="60"/>
      <c r="P931" s="60"/>
    </row>
    <row r="932" spans="2:16" x14ac:dyDescent="0.25">
      <c r="B932" s="382"/>
      <c r="C932" s="65"/>
      <c r="D932" s="65"/>
      <c r="E932" s="39"/>
      <c r="F932" s="39"/>
      <c r="G932" s="39"/>
      <c r="H932" s="39"/>
      <c r="I932" s="60"/>
      <c r="J932" s="60"/>
      <c r="K932" s="60"/>
      <c r="L932" s="60"/>
      <c r="M932" s="60"/>
      <c r="N932" s="60"/>
      <c r="O932" s="60"/>
      <c r="P932" s="60"/>
    </row>
    <row r="933" spans="2:16" x14ac:dyDescent="0.25">
      <c r="B933" s="382"/>
      <c r="C933" s="65"/>
      <c r="D933" s="65"/>
      <c r="E933" s="39"/>
      <c r="F933" s="39"/>
      <c r="G933" s="39"/>
      <c r="H933" s="39"/>
      <c r="I933" s="60"/>
      <c r="J933" s="60"/>
      <c r="K933" s="60"/>
      <c r="L933" s="60"/>
      <c r="M933" s="60"/>
      <c r="N933" s="60"/>
      <c r="O933" s="60"/>
      <c r="P933" s="60"/>
    </row>
    <row r="934" spans="2:16" x14ac:dyDescent="0.25">
      <c r="B934" s="382"/>
      <c r="C934" s="65"/>
      <c r="D934" s="65"/>
      <c r="E934" s="39"/>
      <c r="F934" s="39"/>
      <c r="G934" s="39"/>
      <c r="H934" s="39"/>
      <c r="I934" s="60"/>
      <c r="J934" s="60"/>
      <c r="K934" s="60"/>
      <c r="L934" s="60"/>
      <c r="M934" s="60"/>
      <c r="N934" s="60"/>
      <c r="O934" s="60"/>
      <c r="P934" s="60"/>
    </row>
    <row r="935" spans="2:16" x14ac:dyDescent="0.25">
      <c r="B935" s="382"/>
      <c r="C935" s="65"/>
      <c r="D935" s="65"/>
      <c r="E935" s="39"/>
      <c r="F935" s="39"/>
      <c r="G935" s="39"/>
      <c r="H935" s="39"/>
      <c r="I935" s="60"/>
      <c r="J935" s="60"/>
      <c r="K935" s="60"/>
      <c r="L935" s="60"/>
      <c r="M935" s="60"/>
      <c r="N935" s="60"/>
      <c r="O935" s="60"/>
      <c r="P935" s="60"/>
    </row>
    <row r="936" spans="2:16" x14ac:dyDescent="0.25">
      <c r="B936" s="382"/>
      <c r="C936" s="65"/>
      <c r="D936" s="65"/>
      <c r="E936" s="39"/>
      <c r="F936" s="39"/>
      <c r="G936" s="39"/>
      <c r="H936" s="39"/>
      <c r="I936" s="60"/>
      <c r="J936" s="60"/>
      <c r="K936" s="60"/>
      <c r="L936" s="60"/>
      <c r="M936" s="60"/>
      <c r="N936" s="60"/>
      <c r="O936" s="60"/>
      <c r="P936" s="60"/>
    </row>
    <row r="937" spans="2:16" x14ac:dyDescent="0.25">
      <c r="B937" s="382"/>
      <c r="C937" s="65"/>
      <c r="D937" s="65"/>
      <c r="E937" s="39"/>
      <c r="F937" s="39"/>
      <c r="G937" s="39"/>
      <c r="H937" s="39"/>
      <c r="I937" s="60"/>
      <c r="J937" s="60"/>
      <c r="K937" s="60"/>
      <c r="L937" s="60"/>
      <c r="M937" s="60"/>
      <c r="N937" s="60"/>
      <c r="O937" s="60"/>
      <c r="P937" s="60"/>
    </row>
    <row r="938" spans="2:16" x14ac:dyDescent="0.25">
      <c r="B938" s="382"/>
      <c r="C938" s="65"/>
      <c r="D938" s="65"/>
      <c r="E938" s="39"/>
      <c r="F938" s="39"/>
      <c r="G938" s="39"/>
      <c r="H938" s="39"/>
      <c r="I938" s="60"/>
      <c r="J938" s="60"/>
      <c r="K938" s="60"/>
      <c r="L938" s="60"/>
      <c r="M938" s="60"/>
      <c r="N938" s="60"/>
      <c r="O938" s="60"/>
      <c r="P938" s="60"/>
    </row>
    <row r="939" spans="2:16" x14ac:dyDescent="0.25">
      <c r="B939" s="382"/>
      <c r="C939" s="65"/>
      <c r="D939" s="65"/>
      <c r="E939" s="39"/>
      <c r="F939" s="39"/>
      <c r="G939" s="39"/>
      <c r="H939" s="39"/>
      <c r="I939" s="60"/>
      <c r="J939" s="60"/>
      <c r="K939" s="60"/>
      <c r="L939" s="60"/>
      <c r="M939" s="60"/>
      <c r="N939" s="60"/>
      <c r="O939" s="60"/>
      <c r="P939" s="60"/>
    </row>
    <row r="940" spans="2:16" x14ac:dyDescent="0.25">
      <c r="B940" s="382"/>
      <c r="C940" s="65"/>
      <c r="D940" s="65"/>
      <c r="E940" s="39"/>
      <c r="F940" s="39"/>
      <c r="G940" s="39"/>
      <c r="H940" s="39"/>
      <c r="I940" s="60"/>
      <c r="J940" s="60"/>
      <c r="K940" s="60"/>
      <c r="L940" s="60"/>
      <c r="M940" s="60"/>
      <c r="N940" s="60"/>
      <c r="O940" s="60"/>
      <c r="P940" s="60"/>
    </row>
    <row r="941" spans="2:16" x14ac:dyDescent="0.25">
      <c r="B941" s="382"/>
      <c r="C941" s="65"/>
      <c r="D941" s="65"/>
      <c r="E941" s="39"/>
      <c r="F941" s="39"/>
      <c r="G941" s="39"/>
      <c r="H941" s="39"/>
      <c r="I941" s="60"/>
      <c r="J941" s="60"/>
      <c r="K941" s="60"/>
      <c r="L941" s="60"/>
      <c r="M941" s="60"/>
      <c r="N941" s="60"/>
      <c r="O941" s="60"/>
      <c r="P941" s="60"/>
    </row>
    <row r="942" spans="2:16" x14ac:dyDescent="0.25">
      <c r="B942" s="382"/>
      <c r="C942" s="65"/>
      <c r="D942" s="65"/>
      <c r="E942" s="39"/>
      <c r="F942" s="39"/>
      <c r="G942" s="39"/>
      <c r="H942" s="39"/>
      <c r="I942" s="60"/>
      <c r="J942" s="60"/>
      <c r="K942" s="60"/>
      <c r="L942" s="60"/>
      <c r="M942" s="60"/>
      <c r="N942" s="60"/>
      <c r="O942" s="60"/>
      <c r="P942" s="60"/>
    </row>
    <row r="943" spans="2:16" x14ac:dyDescent="0.25">
      <c r="B943" s="382"/>
      <c r="C943" s="65"/>
      <c r="D943" s="65"/>
      <c r="E943" s="39"/>
      <c r="F943" s="39"/>
      <c r="G943" s="39"/>
      <c r="H943" s="39"/>
      <c r="I943" s="60"/>
      <c r="J943" s="60"/>
      <c r="K943" s="60"/>
      <c r="L943" s="60"/>
      <c r="M943" s="60"/>
      <c r="N943" s="60"/>
      <c r="O943" s="60"/>
      <c r="P943" s="60"/>
    </row>
    <row r="944" spans="2:16" x14ac:dyDescent="0.25">
      <c r="B944" s="382"/>
      <c r="C944" s="65"/>
      <c r="D944" s="65"/>
      <c r="E944" s="39"/>
      <c r="F944" s="39"/>
      <c r="G944" s="39"/>
      <c r="H944" s="39"/>
      <c r="I944" s="60"/>
      <c r="J944" s="60"/>
      <c r="K944" s="60"/>
      <c r="L944" s="60"/>
      <c r="M944" s="60"/>
      <c r="N944" s="60"/>
      <c r="O944" s="60"/>
      <c r="P944" s="60"/>
    </row>
    <row r="945" spans="2:16" x14ac:dyDescent="0.25">
      <c r="B945" s="382"/>
      <c r="C945" s="70"/>
      <c r="D945" s="65"/>
      <c r="E945" s="60"/>
      <c r="F945" s="60"/>
      <c r="G945" s="39"/>
      <c r="H945" s="39"/>
      <c r="I945" s="60"/>
      <c r="J945" s="60"/>
      <c r="K945" s="60"/>
      <c r="L945" s="60"/>
      <c r="M945" s="60"/>
      <c r="N945" s="60"/>
      <c r="O945" s="60"/>
      <c r="P945" s="60"/>
    </row>
    <row r="946" spans="2:16" x14ac:dyDescent="0.25">
      <c r="B946" s="382"/>
      <c r="C946" s="70"/>
      <c r="D946" s="65"/>
      <c r="E946" s="60"/>
      <c r="F946" s="60"/>
      <c r="G946" s="39"/>
      <c r="H946" s="39"/>
      <c r="I946" s="60"/>
      <c r="J946" s="60"/>
      <c r="K946" s="60"/>
      <c r="L946" s="60"/>
      <c r="M946" s="60"/>
      <c r="N946" s="60"/>
      <c r="O946" s="60"/>
      <c r="P946" s="60"/>
    </row>
    <row r="947" spans="2:16" ht="15.75" thickBot="1" x14ac:dyDescent="0.3">
      <c r="B947" s="383"/>
      <c r="C947" s="71"/>
      <c r="D947" s="66"/>
      <c r="E947" s="63"/>
      <c r="F947" s="63"/>
      <c r="G947" s="62"/>
      <c r="H947" s="62"/>
      <c r="I947" s="63"/>
      <c r="J947" s="63"/>
      <c r="K947" s="63"/>
      <c r="L947" s="63"/>
      <c r="M947" s="63"/>
      <c r="N947" s="63"/>
      <c r="O947" s="63"/>
      <c r="P947" s="63"/>
    </row>
    <row r="948" spans="2:16" ht="15.75" thickTop="1" x14ac:dyDescent="0.25"/>
    <row r="952" spans="2:16" ht="24" thickBot="1" x14ac:dyDescent="0.4">
      <c r="B952" s="16"/>
    </row>
    <row r="953" spans="2:16" ht="15.75" thickTop="1" x14ac:dyDescent="0.25">
      <c r="B953" s="377"/>
      <c r="C953" s="377"/>
      <c r="D953" s="377"/>
      <c r="E953" s="380"/>
      <c r="F953" s="380"/>
      <c r="G953" s="380"/>
      <c r="H953" s="380"/>
      <c r="I953" s="380"/>
      <c r="J953" s="380"/>
      <c r="K953" s="380"/>
      <c r="L953" s="380"/>
      <c r="M953" s="380"/>
      <c r="N953" s="380"/>
      <c r="O953" s="380"/>
      <c r="P953" s="380"/>
    </row>
    <row r="954" spans="2:16" x14ac:dyDescent="0.25">
      <c r="B954" s="378"/>
      <c r="C954" s="378"/>
      <c r="D954" s="378"/>
      <c r="E954" s="54"/>
      <c r="F954" s="54"/>
      <c r="G954" s="54"/>
      <c r="H954" s="54"/>
      <c r="I954" s="54"/>
      <c r="J954" s="54"/>
      <c r="K954" s="54"/>
      <c r="L954" s="54"/>
      <c r="M954" s="54"/>
      <c r="N954" s="54"/>
      <c r="O954" s="54"/>
      <c r="P954" s="54"/>
    </row>
    <row r="955" spans="2:16" ht="15.75" thickBot="1" x14ac:dyDescent="0.3">
      <c r="B955" s="379"/>
      <c r="C955" s="379"/>
      <c r="D955" s="379"/>
      <c r="E955" s="55"/>
      <c r="F955" s="55"/>
      <c r="G955" s="55"/>
      <c r="H955" s="55"/>
      <c r="I955" s="55"/>
      <c r="J955" s="55"/>
      <c r="K955" s="55"/>
      <c r="L955" s="55"/>
      <c r="M955" s="55"/>
      <c r="N955" s="55"/>
      <c r="O955" s="55"/>
      <c r="P955" s="55"/>
    </row>
    <row r="956" spans="2:16" ht="15.75" thickTop="1" x14ac:dyDescent="0.25">
      <c r="B956" s="381"/>
      <c r="C956" s="64"/>
      <c r="D956" s="64"/>
      <c r="E956" s="57"/>
      <c r="F956" s="57"/>
      <c r="G956" s="57"/>
      <c r="H956" s="57"/>
      <c r="I956" s="58"/>
      <c r="J956" s="58"/>
      <c r="K956" s="58"/>
      <c r="L956" s="58"/>
      <c r="M956" s="58"/>
      <c r="N956" s="58"/>
      <c r="O956" s="58"/>
      <c r="P956" s="58"/>
    </row>
    <row r="957" spans="2:16" x14ac:dyDescent="0.25">
      <c r="B957" s="382"/>
      <c r="C957" s="65"/>
      <c r="D957" s="65"/>
      <c r="E957" s="59"/>
      <c r="F957" s="59"/>
      <c r="G957" s="59"/>
      <c r="H957" s="59"/>
      <c r="I957" s="60"/>
      <c r="J957" s="60"/>
      <c r="K957" s="60"/>
      <c r="L957" s="60"/>
      <c r="M957" s="60"/>
      <c r="N957" s="60"/>
      <c r="O957" s="60"/>
      <c r="P957" s="60"/>
    </row>
    <row r="958" spans="2:16" x14ac:dyDescent="0.25">
      <c r="B958" s="382"/>
      <c r="C958" s="65"/>
      <c r="D958" s="65"/>
      <c r="E958" s="59"/>
      <c r="F958" s="59"/>
      <c r="G958" s="59"/>
      <c r="H958" s="59"/>
      <c r="I958" s="60"/>
      <c r="J958" s="60"/>
      <c r="K958" s="60"/>
      <c r="L958" s="60"/>
      <c r="M958" s="60"/>
      <c r="N958" s="60"/>
      <c r="O958" s="60"/>
      <c r="P958" s="60"/>
    </row>
    <row r="959" spans="2:16" x14ac:dyDescent="0.25">
      <c r="B959" s="382"/>
      <c r="C959" s="65"/>
      <c r="D959" s="65"/>
      <c r="E959" s="59"/>
      <c r="F959" s="59"/>
      <c r="G959" s="59"/>
      <c r="H959" s="59"/>
      <c r="I959" s="60"/>
      <c r="J959" s="60"/>
      <c r="K959" s="60"/>
      <c r="L959" s="60"/>
      <c r="M959" s="60"/>
      <c r="N959" s="60"/>
      <c r="O959" s="60"/>
      <c r="P959" s="60"/>
    </row>
    <row r="960" spans="2:16" x14ac:dyDescent="0.25">
      <c r="B960" s="382"/>
      <c r="C960" s="65"/>
      <c r="D960" s="65"/>
      <c r="E960" s="59"/>
      <c r="F960" s="59"/>
      <c r="G960" s="59"/>
      <c r="H960" s="59"/>
      <c r="I960" s="60"/>
      <c r="J960" s="60"/>
      <c r="K960" s="60"/>
      <c r="L960" s="60"/>
      <c r="M960" s="60"/>
      <c r="N960" s="60"/>
      <c r="O960" s="60"/>
      <c r="P960" s="60"/>
    </row>
    <row r="961" spans="2:16" x14ac:dyDescent="0.25">
      <c r="B961" s="382"/>
      <c r="C961" s="65"/>
      <c r="D961" s="65"/>
      <c r="E961" s="59"/>
      <c r="F961" s="59"/>
      <c r="G961" s="59"/>
      <c r="H961" s="59"/>
      <c r="I961" s="60"/>
      <c r="J961" s="60"/>
      <c r="K961" s="60"/>
      <c r="L961" s="60"/>
      <c r="M961" s="60"/>
      <c r="N961" s="60"/>
      <c r="O961" s="60"/>
      <c r="P961" s="60"/>
    </row>
    <row r="962" spans="2:16" x14ac:dyDescent="0.25">
      <c r="B962" s="382"/>
      <c r="C962" s="65"/>
      <c r="D962" s="65"/>
      <c r="E962" s="59"/>
      <c r="F962" s="59"/>
      <c r="G962" s="59"/>
      <c r="H962" s="59"/>
      <c r="I962" s="60"/>
      <c r="J962" s="60"/>
      <c r="K962" s="60"/>
      <c r="L962" s="60"/>
      <c r="M962" s="60"/>
      <c r="N962" s="60"/>
      <c r="O962" s="60"/>
      <c r="P962" s="60"/>
    </row>
    <row r="963" spans="2:16" x14ac:dyDescent="0.25">
      <c r="B963" s="382"/>
      <c r="C963" s="65"/>
      <c r="D963" s="65"/>
      <c r="E963" s="59"/>
      <c r="F963" s="59"/>
      <c r="G963" s="59"/>
      <c r="H963" s="59"/>
      <c r="I963" s="60"/>
      <c r="J963" s="60"/>
      <c r="K963" s="60"/>
      <c r="L963" s="60"/>
      <c r="M963" s="60"/>
      <c r="N963" s="60"/>
      <c r="O963" s="60"/>
      <c r="P963" s="60"/>
    </row>
    <row r="964" spans="2:16" x14ac:dyDescent="0.25">
      <c r="B964" s="382"/>
      <c r="C964" s="65"/>
      <c r="D964" s="65"/>
      <c r="E964" s="59"/>
      <c r="F964" s="59"/>
      <c r="G964" s="59"/>
      <c r="H964" s="59"/>
      <c r="I964" s="60"/>
      <c r="J964" s="60"/>
      <c r="K964" s="60"/>
      <c r="L964" s="60"/>
      <c r="M964" s="60"/>
      <c r="N964" s="60"/>
      <c r="O964" s="60"/>
      <c r="P964" s="60"/>
    </row>
    <row r="965" spans="2:16" x14ac:dyDescent="0.25">
      <c r="B965" s="382"/>
      <c r="C965" s="65"/>
      <c r="D965" s="65"/>
      <c r="E965" s="59"/>
      <c r="F965" s="59"/>
      <c r="G965" s="59"/>
      <c r="H965" s="59"/>
      <c r="I965" s="60"/>
      <c r="J965" s="60"/>
      <c r="K965" s="60"/>
      <c r="L965" s="60"/>
      <c r="M965" s="60"/>
      <c r="N965" s="60"/>
      <c r="O965" s="60"/>
      <c r="P965" s="60"/>
    </row>
    <row r="966" spans="2:16" x14ac:dyDescent="0.25">
      <c r="B966" s="382"/>
      <c r="C966" s="65"/>
      <c r="D966" s="65"/>
      <c r="E966" s="59"/>
      <c r="F966" s="59"/>
      <c r="G966" s="59"/>
      <c r="H966" s="59"/>
      <c r="I966" s="60"/>
      <c r="J966" s="60"/>
      <c r="K966" s="60"/>
      <c r="L966" s="60"/>
      <c r="M966" s="60"/>
      <c r="N966" s="60"/>
      <c r="O966" s="60"/>
      <c r="P966" s="60"/>
    </row>
    <row r="967" spans="2:16" x14ac:dyDescent="0.25">
      <c r="B967" s="382"/>
      <c r="C967" s="65"/>
      <c r="D967" s="65"/>
      <c r="E967" s="59"/>
      <c r="F967" s="59"/>
      <c r="G967" s="59"/>
      <c r="H967" s="59"/>
      <c r="I967" s="60"/>
      <c r="J967" s="60"/>
      <c r="K967" s="60"/>
      <c r="L967" s="60"/>
      <c r="M967" s="60"/>
      <c r="N967" s="60"/>
      <c r="O967" s="60"/>
      <c r="P967" s="60"/>
    </row>
    <row r="968" spans="2:16" x14ac:dyDescent="0.25">
      <c r="B968" s="382"/>
      <c r="C968" s="65"/>
      <c r="D968" s="65"/>
      <c r="E968" s="59"/>
      <c r="F968" s="59"/>
      <c r="G968" s="59"/>
      <c r="H968" s="59"/>
      <c r="I968" s="60"/>
      <c r="J968" s="60"/>
      <c r="K968" s="60"/>
      <c r="L968" s="60"/>
      <c r="M968" s="60"/>
      <c r="N968" s="60"/>
      <c r="O968" s="60"/>
      <c r="P968" s="60"/>
    </row>
    <row r="969" spans="2:16" x14ac:dyDescent="0.25">
      <c r="B969" s="382"/>
      <c r="C969" s="65"/>
      <c r="D969" s="65"/>
      <c r="E969" s="59"/>
      <c r="F969" s="59"/>
      <c r="G969" s="59"/>
      <c r="H969" s="59"/>
      <c r="I969" s="60"/>
      <c r="J969" s="60"/>
      <c r="K969" s="60"/>
      <c r="L969" s="60"/>
      <c r="M969" s="60"/>
      <c r="N969" s="60"/>
      <c r="O969" s="60"/>
      <c r="P969" s="60"/>
    </row>
    <row r="970" spans="2:16" x14ac:dyDescent="0.25">
      <c r="B970" s="382"/>
      <c r="C970" s="65"/>
      <c r="D970" s="65"/>
      <c r="E970" s="59"/>
      <c r="F970" s="59"/>
      <c r="G970" s="59"/>
      <c r="H970" s="59"/>
      <c r="I970" s="60"/>
      <c r="J970" s="60"/>
      <c r="K970" s="60"/>
      <c r="L970" s="60"/>
      <c r="M970" s="60"/>
      <c r="N970" s="60"/>
      <c r="O970" s="60"/>
      <c r="P970" s="60"/>
    </row>
    <row r="971" spans="2:16" x14ac:dyDescent="0.25">
      <c r="B971" s="382"/>
      <c r="C971" s="65"/>
      <c r="D971" s="65"/>
      <c r="E971" s="59"/>
      <c r="F971" s="59"/>
      <c r="G971" s="59"/>
      <c r="H971" s="59"/>
      <c r="I971" s="60"/>
      <c r="J971" s="60"/>
      <c r="K971" s="60"/>
      <c r="L971" s="60"/>
      <c r="M971" s="60"/>
      <c r="N971" s="60"/>
      <c r="O971" s="60"/>
      <c r="P971" s="60"/>
    </row>
    <row r="972" spans="2:16" x14ac:dyDescent="0.25">
      <c r="B972" s="382"/>
      <c r="C972" s="65"/>
      <c r="D972" s="65"/>
      <c r="E972" s="59"/>
      <c r="F972" s="59"/>
      <c r="G972" s="59"/>
      <c r="H972" s="59"/>
      <c r="I972" s="60"/>
      <c r="J972" s="60"/>
      <c r="K972" s="60"/>
      <c r="L972" s="60"/>
      <c r="M972" s="60"/>
      <c r="N972" s="60"/>
      <c r="O972" s="60"/>
      <c r="P972" s="60"/>
    </row>
    <row r="973" spans="2:16" x14ac:dyDescent="0.25">
      <c r="B973" s="382"/>
      <c r="C973" s="65"/>
      <c r="D973" s="65"/>
      <c r="E973" s="59"/>
      <c r="F973" s="59"/>
      <c r="G973" s="59"/>
      <c r="H973" s="59"/>
      <c r="I973" s="60"/>
      <c r="J973" s="60"/>
      <c r="K973" s="60"/>
      <c r="L973" s="60"/>
      <c r="M973" s="60"/>
      <c r="N973" s="60"/>
      <c r="O973" s="60"/>
      <c r="P973" s="60"/>
    </row>
    <row r="974" spans="2:16" x14ac:dyDescent="0.25">
      <c r="B974" s="382"/>
      <c r="C974" s="65"/>
      <c r="D974" s="65"/>
      <c r="E974" s="59"/>
      <c r="F974" s="59"/>
      <c r="G974" s="59"/>
      <c r="H974" s="59"/>
      <c r="I974" s="60"/>
      <c r="J974" s="60"/>
      <c r="K974" s="60"/>
      <c r="L974" s="60"/>
      <c r="M974" s="60"/>
      <c r="N974" s="60"/>
      <c r="O974" s="60"/>
      <c r="P974" s="60"/>
    </row>
    <row r="975" spans="2:16" x14ac:dyDescent="0.25">
      <c r="B975" s="382"/>
      <c r="C975" s="65"/>
      <c r="D975" s="65"/>
      <c r="E975" s="59"/>
      <c r="F975" s="59"/>
      <c r="G975" s="59"/>
      <c r="H975" s="59"/>
      <c r="I975" s="60"/>
      <c r="J975" s="60"/>
      <c r="K975" s="60"/>
      <c r="L975" s="60"/>
      <c r="M975" s="60"/>
      <c r="N975" s="60"/>
      <c r="O975" s="60"/>
      <c r="P975" s="60"/>
    </row>
    <row r="976" spans="2:16" x14ac:dyDescent="0.25">
      <c r="B976" s="382"/>
      <c r="C976" s="65"/>
      <c r="D976" s="65"/>
      <c r="E976" s="59"/>
      <c r="F976" s="59"/>
      <c r="G976" s="59"/>
      <c r="H976" s="59"/>
      <c r="I976" s="60"/>
      <c r="J976" s="60"/>
      <c r="K976" s="60"/>
      <c r="L976" s="60"/>
      <c r="M976" s="60"/>
      <c r="N976" s="60"/>
      <c r="O976" s="60"/>
      <c r="P976" s="60"/>
    </row>
    <row r="977" spans="2:16" x14ac:dyDescent="0.25">
      <c r="B977" s="382"/>
      <c r="C977" s="65"/>
      <c r="D977" s="65"/>
      <c r="E977" s="59"/>
      <c r="F977" s="59"/>
      <c r="G977" s="59"/>
      <c r="H977" s="59"/>
      <c r="I977" s="60"/>
      <c r="J977" s="60"/>
      <c r="K977" s="60"/>
      <c r="L977" s="60"/>
      <c r="M977" s="60"/>
      <c r="N977" s="60"/>
      <c r="O977" s="60"/>
      <c r="P977" s="60"/>
    </row>
    <row r="978" spans="2:16" x14ac:dyDescent="0.25">
      <c r="B978" s="382"/>
      <c r="C978" s="65"/>
      <c r="D978" s="65"/>
      <c r="E978" s="59"/>
      <c r="F978" s="59"/>
      <c r="G978" s="59"/>
      <c r="H978" s="59"/>
      <c r="I978" s="60"/>
      <c r="J978" s="60"/>
      <c r="K978" s="60"/>
      <c r="L978" s="60"/>
      <c r="M978" s="60"/>
      <c r="N978" s="60"/>
      <c r="O978" s="60"/>
      <c r="P978" s="60"/>
    </row>
    <row r="979" spans="2:16" x14ac:dyDescent="0.25">
      <c r="B979" s="382"/>
      <c r="C979" s="65"/>
      <c r="D979" s="65"/>
      <c r="E979" s="59"/>
      <c r="F979" s="59"/>
      <c r="G979" s="59"/>
      <c r="H979" s="59"/>
      <c r="I979" s="60"/>
      <c r="J979" s="60"/>
      <c r="K979" s="60"/>
      <c r="L979" s="60"/>
      <c r="M979" s="60"/>
      <c r="N979" s="60"/>
      <c r="O979" s="60"/>
      <c r="P979" s="60"/>
    </row>
    <row r="980" spans="2:16" x14ac:dyDescent="0.25">
      <c r="B980" s="382"/>
      <c r="C980" s="70"/>
      <c r="D980" s="65"/>
      <c r="E980" s="60"/>
      <c r="F980" s="60"/>
      <c r="G980" s="59"/>
      <c r="H980" s="59"/>
      <c r="I980" s="60"/>
      <c r="J980" s="60"/>
      <c r="K980" s="60"/>
      <c r="L980" s="60"/>
      <c r="M980" s="60"/>
      <c r="N980" s="60"/>
      <c r="O980" s="60"/>
      <c r="P980" s="60"/>
    </row>
    <row r="981" spans="2:16" x14ac:dyDescent="0.25">
      <c r="B981" s="382"/>
      <c r="C981" s="70"/>
      <c r="D981" s="65"/>
      <c r="E981" s="60"/>
      <c r="F981" s="60"/>
      <c r="G981" s="59"/>
      <c r="H981" s="59"/>
      <c r="I981" s="60"/>
      <c r="J981" s="60"/>
      <c r="K981" s="60"/>
      <c r="L981" s="60"/>
      <c r="M981" s="60"/>
      <c r="N981" s="60"/>
      <c r="O981" s="60"/>
      <c r="P981" s="60"/>
    </row>
    <row r="982" spans="2:16" ht="15.75" thickBot="1" x14ac:dyDescent="0.3">
      <c r="B982" s="383"/>
      <c r="C982" s="71"/>
      <c r="D982" s="66"/>
      <c r="E982" s="63"/>
      <c r="F982" s="63"/>
      <c r="G982" s="67"/>
      <c r="H982" s="67"/>
      <c r="I982" s="63"/>
      <c r="J982" s="63"/>
      <c r="K982" s="63"/>
      <c r="L982" s="63"/>
      <c r="M982" s="63"/>
      <c r="N982" s="63"/>
      <c r="O982" s="63"/>
      <c r="P982" s="63"/>
    </row>
  </sheetData>
  <mergeCells count="134">
    <mergeCell ref="E192:P192"/>
    <mergeCell ref="B195:B213"/>
    <mergeCell ref="E218:P218"/>
    <mergeCell ref="B221:B239"/>
    <mergeCell ref="B218:D220"/>
    <mergeCell ref="C4:C6"/>
    <mergeCell ref="D4:O4"/>
    <mergeCell ref="B24:D26"/>
    <mergeCell ref="E24:P24"/>
    <mergeCell ref="B27:B45"/>
    <mergeCell ref="B710:D712"/>
    <mergeCell ref="E710:P710"/>
    <mergeCell ref="B713:B739"/>
    <mergeCell ref="B744:D746"/>
    <mergeCell ref="E744:P744"/>
    <mergeCell ref="B678:B704"/>
    <mergeCell ref="B469:D471"/>
    <mergeCell ref="E469:P469"/>
    <mergeCell ref="E456:P456"/>
    <mergeCell ref="B662:B670"/>
    <mergeCell ref="B446:B451"/>
    <mergeCell ref="B456:D458"/>
    <mergeCell ref="B614:B622"/>
    <mergeCell ref="B627:D629"/>
    <mergeCell ref="E627:P627"/>
    <mergeCell ref="B566:B574"/>
    <mergeCell ref="B579:D581"/>
    <mergeCell ref="E579:P579"/>
    <mergeCell ref="B511:B516"/>
    <mergeCell ref="B747:B773"/>
    <mergeCell ref="E495:P495"/>
    <mergeCell ref="B498:B503"/>
    <mergeCell ref="B508:D510"/>
    <mergeCell ref="B956:B982"/>
    <mergeCell ref="B848:D850"/>
    <mergeCell ref="E848:P848"/>
    <mergeCell ref="B851:B877"/>
    <mergeCell ref="B883:D885"/>
    <mergeCell ref="E883:P883"/>
    <mergeCell ref="B886:B912"/>
    <mergeCell ref="B918:D920"/>
    <mergeCell ref="E918:P918"/>
    <mergeCell ref="B921:B947"/>
    <mergeCell ref="B953:D955"/>
    <mergeCell ref="E953:P953"/>
    <mergeCell ref="B778:D780"/>
    <mergeCell ref="E778:P778"/>
    <mergeCell ref="B781:B807"/>
    <mergeCell ref="B813:D815"/>
    <mergeCell ref="E813:P813"/>
    <mergeCell ref="B816:B842"/>
    <mergeCell ref="B675:D677"/>
    <mergeCell ref="E675:P675"/>
    <mergeCell ref="B524:B529"/>
    <mergeCell ref="B534:D536"/>
    <mergeCell ref="E534:P534"/>
    <mergeCell ref="B582:B590"/>
    <mergeCell ref="B472:B477"/>
    <mergeCell ref="B482:D484"/>
    <mergeCell ref="E482:P482"/>
    <mergeCell ref="B485:B490"/>
    <mergeCell ref="B495:D497"/>
    <mergeCell ref="E396:P396"/>
    <mergeCell ref="B416:B425"/>
    <mergeCell ref="B430:D432"/>
    <mergeCell ref="E430:P430"/>
    <mergeCell ref="B630:B638"/>
    <mergeCell ref="B643:D645"/>
    <mergeCell ref="E643:P643"/>
    <mergeCell ref="B646:B654"/>
    <mergeCell ref="B659:D661"/>
    <mergeCell ref="E659:P659"/>
    <mergeCell ref="E508:P508"/>
    <mergeCell ref="B595:D597"/>
    <mergeCell ref="E595:P595"/>
    <mergeCell ref="B598:B606"/>
    <mergeCell ref="B611:D613"/>
    <mergeCell ref="E611:P611"/>
    <mergeCell ref="B537:B542"/>
    <mergeCell ref="B547:D549"/>
    <mergeCell ref="E547:P547"/>
    <mergeCell ref="B550:B558"/>
    <mergeCell ref="B563:D565"/>
    <mergeCell ref="E563:P563"/>
    <mergeCell ref="B521:D523"/>
    <mergeCell ref="E521:P521"/>
    <mergeCell ref="B297:B306"/>
    <mergeCell ref="B311:D313"/>
    <mergeCell ref="E311:P311"/>
    <mergeCell ref="B314:B323"/>
    <mergeCell ref="B459:B464"/>
    <mergeCell ref="E443:P443"/>
    <mergeCell ref="B443:D445"/>
    <mergeCell ref="B328:D330"/>
    <mergeCell ref="E328:P328"/>
    <mergeCell ref="B365:B374"/>
    <mergeCell ref="B379:D381"/>
    <mergeCell ref="B331:B340"/>
    <mergeCell ref="B345:D347"/>
    <mergeCell ref="E345:P345"/>
    <mergeCell ref="B399:B408"/>
    <mergeCell ref="B413:D415"/>
    <mergeCell ref="B433:B438"/>
    <mergeCell ref="B348:B357"/>
    <mergeCell ref="B362:D364"/>
    <mergeCell ref="E362:P362"/>
    <mergeCell ref="E379:P379"/>
    <mergeCell ref="B382:B391"/>
    <mergeCell ref="B396:D398"/>
    <mergeCell ref="E413:P413"/>
    <mergeCell ref="E51:P51"/>
    <mergeCell ref="B54:B72"/>
    <mergeCell ref="B51:D53"/>
    <mergeCell ref="B80:D82"/>
    <mergeCell ref="B277:D279"/>
    <mergeCell ref="E277:P277"/>
    <mergeCell ref="B280:B289"/>
    <mergeCell ref="B294:D296"/>
    <mergeCell ref="E294:P294"/>
    <mergeCell ref="B134:D136"/>
    <mergeCell ref="E134:P134"/>
    <mergeCell ref="B137:B155"/>
    <mergeCell ref="E163:P163"/>
    <mergeCell ref="B166:B184"/>
    <mergeCell ref="B163:D165"/>
    <mergeCell ref="E80:P80"/>
    <mergeCell ref="B83:B101"/>
    <mergeCell ref="E107:P107"/>
    <mergeCell ref="B110:B128"/>
    <mergeCell ref="B107:D109"/>
    <mergeCell ref="B247:D249"/>
    <mergeCell ref="E247:P247"/>
    <mergeCell ref="B250:B268"/>
    <mergeCell ref="B192:D19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9"/>
  <sheetViews>
    <sheetView showGridLines="0" tabSelected="1" zoomScale="60" zoomScaleNormal="60" zoomScalePageLayoutView="69" workbookViewId="0">
      <selection activeCell="B4" sqref="B4:O4"/>
    </sheetView>
  </sheetViews>
  <sheetFormatPr baseColWidth="10" defaultRowHeight="18.75" x14ac:dyDescent="0.3"/>
  <cols>
    <col min="1" max="1" width="5.85546875" style="22" customWidth="1"/>
    <col min="2" max="2" width="5.7109375" style="22" customWidth="1"/>
    <col min="3" max="3" width="11.42578125" style="30"/>
    <col min="4" max="16384" width="11.42578125" style="22"/>
  </cols>
  <sheetData>
    <row r="1" spans="2:15" s="5" customFormat="1" ht="134.25" customHeight="1" x14ac:dyDescent="0.2">
      <c r="B1" s="390" t="s">
        <v>2</v>
      </c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0"/>
      <c r="O1" s="390"/>
    </row>
    <row r="2" spans="2:15" s="5" customFormat="1" ht="18" x14ac:dyDescent="0.25">
      <c r="C2" s="21"/>
    </row>
    <row r="3" spans="2:15" ht="18.75" customHeight="1" x14ac:dyDescent="0.25">
      <c r="B3" s="391" t="s">
        <v>75</v>
      </c>
      <c r="C3" s="391"/>
      <c r="D3" s="391"/>
      <c r="E3" s="391"/>
      <c r="F3" s="391"/>
      <c r="G3" s="391"/>
      <c r="H3" s="391"/>
      <c r="I3" s="391"/>
      <c r="J3" s="391"/>
      <c r="K3" s="391"/>
      <c r="L3" s="391"/>
      <c r="M3" s="391"/>
      <c r="N3" s="391"/>
      <c r="O3" s="391"/>
    </row>
    <row r="4" spans="2:15" ht="18" customHeight="1" x14ac:dyDescent="0.25">
      <c r="B4" s="391" t="str">
        <f>+'Tarjeta debito año 2016'!B6:P6</f>
        <v>Enero a Diciembre 2016</v>
      </c>
      <c r="C4" s="391"/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91"/>
      <c r="O4" s="391"/>
    </row>
    <row r="5" spans="2:15" ht="20.25" x14ac:dyDescent="0.25">
      <c r="C5" s="23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2:15" ht="20.25" x14ac:dyDescent="0.25">
      <c r="C6" s="25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</row>
    <row r="7" spans="2:15" ht="23.25" x14ac:dyDescent="0.35">
      <c r="C7" s="16" t="s">
        <v>3</v>
      </c>
    </row>
    <row r="9" spans="2:15" ht="26.25" x14ac:dyDescent="0.4">
      <c r="C9" s="42" t="s">
        <v>60</v>
      </c>
    </row>
    <row r="10" spans="2:15" ht="23.25" x14ac:dyDescent="0.35">
      <c r="C10" s="16" t="s">
        <v>71</v>
      </c>
    </row>
    <row r="11" spans="2:15" ht="18" x14ac:dyDescent="0.25">
      <c r="C11" s="29"/>
    </row>
    <row r="12" spans="2:15" ht="26.25" x14ac:dyDescent="0.25">
      <c r="C12" s="41" t="s">
        <v>91</v>
      </c>
    </row>
    <row r="13" spans="2:15" ht="23.25" x14ac:dyDescent="0.35">
      <c r="C13" s="16" t="s">
        <v>76</v>
      </c>
    </row>
    <row r="14" spans="2:15" ht="23.25" x14ac:dyDescent="0.35">
      <c r="C14" s="16" t="s">
        <v>77</v>
      </c>
    </row>
    <row r="15" spans="2:15" ht="23.25" x14ac:dyDescent="0.35">
      <c r="C15" s="16" t="s">
        <v>78</v>
      </c>
    </row>
    <row r="16" spans="2:15" ht="23.25" x14ac:dyDescent="0.35">
      <c r="C16" s="16"/>
    </row>
    <row r="17" spans="3:3" ht="18" x14ac:dyDescent="0.25">
      <c r="C17" s="29"/>
    </row>
    <row r="18" spans="3:3" ht="26.25" x14ac:dyDescent="0.25">
      <c r="C18" s="41" t="s">
        <v>90</v>
      </c>
    </row>
    <row r="19" spans="3:3" ht="23.25" x14ac:dyDescent="0.35">
      <c r="C19" s="16" t="s">
        <v>81</v>
      </c>
    </row>
    <row r="20" spans="3:3" ht="23.25" x14ac:dyDescent="0.35">
      <c r="C20" s="16" t="s">
        <v>40</v>
      </c>
    </row>
    <row r="21" spans="3:3" ht="23.25" x14ac:dyDescent="0.35">
      <c r="C21" s="16" t="s">
        <v>41</v>
      </c>
    </row>
    <row r="22" spans="3:3" ht="18" x14ac:dyDescent="0.25">
      <c r="C22" s="29"/>
    </row>
    <row r="23" spans="3:3" ht="26.25" x14ac:dyDescent="0.25">
      <c r="C23" s="41" t="s">
        <v>92</v>
      </c>
    </row>
    <row r="24" spans="3:3" ht="23.25" x14ac:dyDescent="0.35">
      <c r="C24" s="16" t="s">
        <v>65</v>
      </c>
    </row>
    <row r="25" spans="3:3" ht="23.25" x14ac:dyDescent="0.35">
      <c r="C25" s="16" t="s">
        <v>97</v>
      </c>
    </row>
    <row r="26" spans="3:3" ht="23.25" x14ac:dyDescent="0.35">
      <c r="C26" s="16" t="s">
        <v>98</v>
      </c>
    </row>
    <row r="27" spans="3:3" ht="18" x14ac:dyDescent="0.25">
      <c r="C27" s="29"/>
    </row>
    <row r="28" spans="3:3" ht="26.25" x14ac:dyDescent="0.25">
      <c r="C28" s="41" t="s">
        <v>93</v>
      </c>
    </row>
    <row r="29" spans="3:3" ht="23.25" x14ac:dyDescent="0.35">
      <c r="C29" s="16" t="s">
        <v>94</v>
      </c>
    </row>
    <row r="30" spans="3:3" ht="18" x14ac:dyDescent="0.25">
      <c r="C30" s="29"/>
    </row>
    <row r="31" spans="3:3" ht="26.25" x14ac:dyDescent="0.25">
      <c r="C31" s="41" t="s">
        <v>95</v>
      </c>
    </row>
    <row r="32" spans="3:3" ht="18" x14ac:dyDescent="0.25">
      <c r="C32" s="29"/>
    </row>
    <row r="33" spans="3:3" ht="26.25" x14ac:dyDescent="0.25">
      <c r="C33" s="41" t="s">
        <v>96</v>
      </c>
    </row>
    <row r="34" spans="3:3" ht="18" x14ac:dyDescent="0.25">
      <c r="C34" s="28"/>
    </row>
    <row r="35" spans="3:3" ht="18" x14ac:dyDescent="0.25">
      <c r="C35" s="28"/>
    </row>
    <row r="36" spans="3:3" ht="18" x14ac:dyDescent="0.25">
      <c r="C36" s="28"/>
    </row>
    <row r="37" spans="3:3" ht="18" x14ac:dyDescent="0.25">
      <c r="C37" s="28"/>
    </row>
    <row r="38" spans="3:3" ht="18" x14ac:dyDescent="0.25">
      <c r="C38" s="28"/>
    </row>
    <row r="39" spans="3:3" ht="18" x14ac:dyDescent="0.25">
      <c r="C39" s="27"/>
    </row>
    <row r="40" spans="3:3" ht="18" x14ac:dyDescent="0.25">
      <c r="C40" s="28"/>
    </row>
    <row r="41" spans="3:3" ht="18" x14ac:dyDescent="0.25">
      <c r="C41" s="28"/>
    </row>
    <row r="42" spans="3:3" ht="18" x14ac:dyDescent="0.25">
      <c r="C42" s="28"/>
    </row>
    <row r="43" spans="3:3" ht="18" x14ac:dyDescent="0.25">
      <c r="C43" s="28"/>
    </row>
    <row r="44" spans="3:3" ht="18" x14ac:dyDescent="0.25">
      <c r="C44" s="26"/>
    </row>
    <row r="45" spans="3:3" ht="18" x14ac:dyDescent="0.25">
      <c r="C45" s="27"/>
    </row>
    <row r="46" spans="3:3" ht="18" x14ac:dyDescent="0.25">
      <c r="C46" s="28"/>
    </row>
    <row r="47" spans="3:3" ht="18" x14ac:dyDescent="0.25">
      <c r="C47" s="28"/>
    </row>
    <row r="48" spans="3:3" ht="18" x14ac:dyDescent="0.25">
      <c r="C48" s="28"/>
    </row>
    <row r="49" spans="3:3" ht="18" x14ac:dyDescent="0.25">
      <c r="C49" s="28"/>
    </row>
    <row r="50" spans="3:3" ht="18" x14ac:dyDescent="0.25">
      <c r="C50" s="27"/>
    </row>
    <row r="51" spans="3:3" ht="18" x14ac:dyDescent="0.25">
      <c r="C51" s="28"/>
    </row>
    <row r="52" spans="3:3" ht="18" x14ac:dyDescent="0.25">
      <c r="C52" s="28"/>
    </row>
    <row r="53" spans="3:3" ht="18" x14ac:dyDescent="0.25">
      <c r="C53" s="28"/>
    </row>
    <row r="54" spans="3:3" ht="18" x14ac:dyDescent="0.25">
      <c r="C54" s="28"/>
    </row>
    <row r="55" spans="3:3" ht="18" x14ac:dyDescent="0.25">
      <c r="C55" s="27"/>
    </row>
    <row r="56" spans="3:3" ht="18" x14ac:dyDescent="0.25">
      <c r="C56" s="28"/>
    </row>
    <row r="57" spans="3:3" ht="18" x14ac:dyDescent="0.25">
      <c r="C57" s="28"/>
    </row>
    <row r="58" spans="3:3" ht="18" x14ac:dyDescent="0.25">
      <c r="C58" s="28"/>
    </row>
    <row r="59" spans="3:3" ht="18" x14ac:dyDescent="0.25">
      <c r="C59" s="28"/>
    </row>
  </sheetData>
  <sheetProtection password="E335" sheet="1" objects="1" scenarios="1"/>
  <mergeCells count="3">
    <mergeCell ref="B1:O1"/>
    <mergeCell ref="B4:O4"/>
    <mergeCell ref="B3:O3"/>
  </mergeCells>
  <pageMargins left="0.7" right="0.7" top="0.75" bottom="0.75" header="0.3" footer="0.3"/>
  <pageSetup scale="56" orientation="portrait" r:id="rId1"/>
  <headerFooter>
    <oddHeader>&amp;L
                                         &amp;G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72"/>
  <sheetViews>
    <sheetView showGridLines="0" zoomScale="70" zoomScaleNormal="70" zoomScaleSheetLayoutView="14" zoomScalePageLayoutView="70" workbookViewId="0">
      <selection activeCell="B7" sqref="B7"/>
    </sheetView>
  </sheetViews>
  <sheetFormatPr baseColWidth="10" defaultRowHeight="14.25" x14ac:dyDescent="0.2"/>
  <cols>
    <col min="1" max="1" width="13.85546875" style="1" customWidth="1"/>
    <col min="2" max="2" width="35.85546875" style="1" customWidth="1"/>
    <col min="3" max="10" width="25.140625" style="1" customWidth="1"/>
    <col min="11" max="11" width="30.28515625" style="1" customWidth="1"/>
    <col min="12" max="16" width="25.140625" style="1" customWidth="1"/>
    <col min="17" max="17" width="19.28515625" style="1" customWidth="1"/>
    <col min="18" max="18" width="18.42578125" style="1" customWidth="1"/>
    <col min="19" max="23" width="11.42578125" style="1" customWidth="1"/>
    <col min="24" max="16384" width="11.42578125" style="1"/>
  </cols>
  <sheetData>
    <row r="1" spans="1:17" ht="134.25" customHeight="1" x14ac:dyDescent="0.5">
      <c r="B1" s="392" t="s">
        <v>4</v>
      </c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  <c r="O1" s="392"/>
      <c r="P1" s="392"/>
    </row>
    <row r="2" spans="1:17" ht="35.25" x14ac:dyDescent="0.5">
      <c r="C2" s="19"/>
    </row>
    <row r="3" spans="1:17" ht="35.25" x14ac:dyDescent="0.5">
      <c r="C3" s="19"/>
    </row>
    <row r="4" spans="1:17" s="2" customFormat="1" ht="41.25" customHeight="1" x14ac:dyDescent="0.3">
      <c r="A4" s="6"/>
      <c r="B4" s="7"/>
      <c r="F4" s="3"/>
      <c r="G4" s="3"/>
      <c r="H4" s="3"/>
      <c r="I4" s="3"/>
      <c r="J4" s="3"/>
      <c r="K4" s="3"/>
      <c r="L4" s="3"/>
      <c r="M4" s="3"/>
      <c r="N4" s="3"/>
    </row>
    <row r="5" spans="1:17" s="8" customFormat="1" ht="35.25" x14ac:dyDescent="0.3">
      <c r="A5" s="6"/>
      <c r="B5" s="393" t="s">
        <v>70</v>
      </c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</row>
    <row r="6" spans="1:17" s="8" customFormat="1" ht="33.75" x14ac:dyDescent="0.5">
      <c r="A6" s="6"/>
      <c r="B6" s="394" t="s">
        <v>118</v>
      </c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394"/>
      <c r="O6" s="394"/>
      <c r="P6" s="394"/>
    </row>
    <row r="7" spans="1:17" s="22" customFormat="1" ht="20.25" x14ac:dyDescent="0.25">
      <c r="B7" s="23" t="s">
        <v>119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</row>
    <row r="8" spans="1:17" ht="18.75" customHeight="1" x14ac:dyDescent="0.2">
      <c r="C8" s="20"/>
    </row>
    <row r="9" spans="1:17" s="9" customFormat="1" ht="26.25" x14ac:dyDescent="0.4">
      <c r="A9" s="12"/>
      <c r="B9" s="42" t="s">
        <v>60</v>
      </c>
      <c r="C9" s="17"/>
      <c r="D9" s="17"/>
      <c r="E9" s="17"/>
      <c r="F9" s="18"/>
      <c r="G9" s="18"/>
      <c r="H9" s="15"/>
      <c r="I9" s="15"/>
      <c r="J9" s="10"/>
      <c r="K9" s="10"/>
      <c r="L9" s="10"/>
      <c r="M9" s="10"/>
      <c r="N9" s="10"/>
      <c r="O9" s="11"/>
    </row>
    <row r="10" spans="1:17" s="9" customFormat="1" ht="23.25" x14ac:dyDescent="0.35">
      <c r="A10" s="12"/>
      <c r="B10" s="13"/>
      <c r="C10" s="14"/>
      <c r="D10" s="14"/>
      <c r="E10" s="14"/>
      <c r="F10" s="15"/>
      <c r="G10" s="15"/>
      <c r="H10" s="15"/>
      <c r="I10" s="15"/>
      <c r="J10" s="10"/>
      <c r="K10" s="10"/>
      <c r="L10" s="10"/>
      <c r="M10" s="10"/>
      <c r="N10" s="10"/>
      <c r="O10" s="11"/>
    </row>
    <row r="11" spans="1:17" s="9" customFormat="1" ht="23.25" x14ac:dyDescent="0.35">
      <c r="A11" s="12"/>
      <c r="B11" s="16" t="s">
        <v>71</v>
      </c>
      <c r="C11" s="14"/>
      <c r="D11" s="14"/>
      <c r="E11" s="14"/>
      <c r="F11" s="15"/>
      <c r="G11" s="15"/>
      <c r="H11" s="15"/>
      <c r="I11" s="15"/>
      <c r="J11" s="10"/>
      <c r="K11" s="10"/>
      <c r="L11" s="10"/>
      <c r="M11" s="10"/>
      <c r="N11" s="10"/>
      <c r="O11" s="11"/>
    </row>
    <row r="12" spans="1:17" s="35" customFormat="1" ht="15.75" x14ac:dyDescent="0.25">
      <c r="B12" s="36"/>
    </row>
    <row r="13" spans="1:17" s="35" customFormat="1" ht="16.5" thickBot="1" x14ac:dyDescent="0.25">
      <c r="B13" s="93"/>
      <c r="C13" s="95" t="s">
        <v>105</v>
      </c>
      <c r="D13" s="95" t="s">
        <v>106</v>
      </c>
      <c r="E13" s="95" t="s">
        <v>107</v>
      </c>
      <c r="F13" s="95" t="s">
        <v>108</v>
      </c>
      <c r="G13" s="95" t="s">
        <v>109</v>
      </c>
      <c r="H13" s="92" t="s">
        <v>110</v>
      </c>
      <c r="I13" s="92" t="s">
        <v>111</v>
      </c>
      <c r="J13" s="92" t="s">
        <v>112</v>
      </c>
      <c r="K13" s="92" t="s">
        <v>113</v>
      </c>
      <c r="L13" s="92" t="s">
        <v>114</v>
      </c>
      <c r="M13" s="92" t="s">
        <v>115</v>
      </c>
      <c r="N13" s="92" t="s">
        <v>116</v>
      </c>
      <c r="O13" s="93" t="s">
        <v>1</v>
      </c>
    </row>
    <row r="14" spans="1:17" s="35" customFormat="1" ht="32.25" thickTop="1" x14ac:dyDescent="0.2">
      <c r="B14" s="73" t="s">
        <v>44</v>
      </c>
      <c r="C14" s="53">
        <f>+Hoja1!D7</f>
        <v>4802392</v>
      </c>
      <c r="D14" s="53">
        <f>+Hoja1!E7</f>
        <v>4875285.0000000019</v>
      </c>
      <c r="E14" s="53">
        <f>+Hoja1!F7</f>
        <v>4955486</v>
      </c>
      <c r="F14" s="53">
        <f>+Hoja1!G7</f>
        <v>4996734.9999999991</v>
      </c>
      <c r="G14" s="53">
        <f>+Hoja1!H7</f>
        <v>5068962</v>
      </c>
      <c r="H14" s="53">
        <f>+Hoja1!I7</f>
        <v>5183625.0000000009</v>
      </c>
      <c r="I14" s="53">
        <f>+Hoja1!J7</f>
        <v>5239069</v>
      </c>
      <c r="J14" s="53">
        <f>+Hoja1!K7</f>
        <v>5301748</v>
      </c>
      <c r="K14" s="53">
        <f>+Hoja1!L7</f>
        <v>5358890</v>
      </c>
      <c r="L14" s="53">
        <f>+Hoja1!M7</f>
        <v>5413925</v>
      </c>
      <c r="M14" s="53">
        <f>+Hoja1!N7</f>
        <v>5406922.0000000009</v>
      </c>
      <c r="N14" s="53">
        <f>+Hoja1!O7</f>
        <v>5391362.0000000009</v>
      </c>
      <c r="O14" s="75">
        <f>+AVERAGE(C14:N14)</f>
        <v>5166200.083333333</v>
      </c>
      <c r="P14" s="34"/>
      <c r="Q14" s="34"/>
    </row>
    <row r="15" spans="1:17" s="35" customFormat="1" ht="31.5" x14ac:dyDescent="0.2">
      <c r="B15" s="76" t="s">
        <v>45</v>
      </c>
      <c r="C15" s="79">
        <f>+Hoja1!D8</f>
        <v>603728</v>
      </c>
      <c r="D15" s="79">
        <f>+Hoja1!E8</f>
        <v>604762.00000000012</v>
      </c>
      <c r="E15" s="79">
        <f>+Hoja1!F8</f>
        <v>531038</v>
      </c>
      <c r="F15" s="79">
        <f>+Hoja1!G8</f>
        <v>524171.99999999994</v>
      </c>
      <c r="G15" s="79">
        <f>+Hoja1!H8</f>
        <v>515912.99999999994</v>
      </c>
      <c r="H15" s="79">
        <f>+Hoja1!I8</f>
        <v>516130.99999999988</v>
      </c>
      <c r="I15" s="79">
        <f>+Hoja1!J8</f>
        <v>512745</v>
      </c>
      <c r="J15" s="79">
        <f>+Hoja1!K8</f>
        <v>511698</v>
      </c>
      <c r="K15" s="79">
        <f>+Hoja1!L8</f>
        <v>505317.99999999994</v>
      </c>
      <c r="L15" s="79">
        <f>+Hoja1!M8</f>
        <v>486168.00000000012</v>
      </c>
      <c r="M15" s="79">
        <f>+Hoja1!N8</f>
        <v>430905.00000000006</v>
      </c>
      <c r="N15" s="79">
        <f>+Hoja1!O8</f>
        <v>377371</v>
      </c>
      <c r="O15" s="80">
        <f t="shared" ref="O15:O22" si="0">+AVERAGE(C15:N15)</f>
        <v>509995.75</v>
      </c>
      <c r="P15" s="34"/>
      <c r="Q15" s="34"/>
    </row>
    <row r="16" spans="1:17" s="35" customFormat="1" ht="31.5" x14ac:dyDescent="0.2">
      <c r="B16" s="73" t="s">
        <v>46</v>
      </c>
      <c r="C16" s="81">
        <f>+Hoja1!D9</f>
        <v>4198664</v>
      </c>
      <c r="D16" s="81">
        <f>+Hoja1!E9</f>
        <v>4270523</v>
      </c>
      <c r="E16" s="81">
        <f>+Hoja1!F9</f>
        <v>4424448.0000000009</v>
      </c>
      <c r="F16" s="81">
        <f>+Hoja1!G9</f>
        <v>4472562.9999999991</v>
      </c>
      <c r="G16" s="81">
        <f>+Hoja1!H9</f>
        <v>4553049</v>
      </c>
      <c r="H16" s="81">
        <f>+Hoja1!I9</f>
        <v>4667493.9999999981</v>
      </c>
      <c r="I16" s="81">
        <f>+Hoja1!J9</f>
        <v>4726324</v>
      </c>
      <c r="J16" s="81">
        <f>+Hoja1!K9</f>
        <v>4790050</v>
      </c>
      <c r="K16" s="81">
        <f>+Hoja1!L9</f>
        <v>4853572</v>
      </c>
      <c r="L16" s="81">
        <f>+Hoja1!M9</f>
        <v>4927757</v>
      </c>
      <c r="M16" s="81">
        <f>+Hoja1!N9</f>
        <v>4976016.9999999991</v>
      </c>
      <c r="N16" s="81">
        <f>+Hoja1!O9</f>
        <v>5013991</v>
      </c>
      <c r="O16" s="82">
        <f t="shared" si="0"/>
        <v>4656204.333333333</v>
      </c>
      <c r="P16" s="34"/>
      <c r="Q16" s="34"/>
    </row>
    <row r="17" spans="2:17" s="35" customFormat="1" ht="31.5" x14ac:dyDescent="0.2">
      <c r="B17" s="76" t="s">
        <v>72</v>
      </c>
      <c r="C17" s="77">
        <f>+Hoja1!D10</f>
        <v>2350672</v>
      </c>
      <c r="D17" s="77">
        <f>+Hoja1!E10</f>
        <v>2159129.9999999995</v>
      </c>
      <c r="E17" s="77">
        <f>+Hoja1!F10</f>
        <v>2346237</v>
      </c>
      <c r="F17" s="77">
        <f>+Hoja1!G10</f>
        <v>2422245.0000000005</v>
      </c>
      <c r="G17" s="77">
        <f>+Hoja1!H10</f>
        <v>2567169</v>
      </c>
      <c r="H17" s="77">
        <f>+Hoja1!I10</f>
        <v>2354666.0000000005</v>
      </c>
      <c r="I17" s="77">
        <f>+Hoja1!J10</f>
        <v>2454336.0000000005</v>
      </c>
      <c r="J17" s="77">
        <f>+Hoja1!K10</f>
        <v>2617476.9999999991</v>
      </c>
      <c r="K17" s="77">
        <f>+Hoja1!L10</f>
        <v>2434330</v>
      </c>
      <c r="L17" s="77">
        <f>+Hoja1!M10</f>
        <v>2510465</v>
      </c>
      <c r="M17" s="77">
        <f>+Hoja1!N10</f>
        <v>2499181.9999999995</v>
      </c>
      <c r="N17" s="77">
        <f>+Hoja1!O10</f>
        <v>3618094.9999999995</v>
      </c>
      <c r="O17" s="78">
        <f t="shared" si="0"/>
        <v>2527833.6666666665</v>
      </c>
      <c r="P17" s="34"/>
      <c r="Q17" s="34"/>
    </row>
    <row r="18" spans="2:17" s="35" customFormat="1" ht="31.5" x14ac:dyDescent="0.2">
      <c r="B18" s="73" t="s">
        <v>73</v>
      </c>
      <c r="C18" s="81">
        <f>+Hoja1!D11</f>
        <v>10930.7</v>
      </c>
      <c r="D18" s="81">
        <f>+Hoja1!E11</f>
        <v>10156.999999999998</v>
      </c>
      <c r="E18" s="81">
        <f>+Hoja1!F11</f>
        <v>6967.9999999999991</v>
      </c>
      <c r="F18" s="81">
        <f>+Hoja1!G11</f>
        <v>8171</v>
      </c>
      <c r="G18" s="81">
        <f>+Hoja1!H11</f>
        <v>7783.9999999999991</v>
      </c>
      <c r="H18" s="81">
        <f>+Hoja1!I11</f>
        <v>7034</v>
      </c>
      <c r="I18" s="81">
        <f>+Hoja1!J11</f>
        <v>7227</v>
      </c>
      <c r="J18" s="81">
        <f>+Hoja1!K11</f>
        <v>7905</v>
      </c>
      <c r="K18" s="81">
        <f>+Hoja1!L11</f>
        <v>7302.9999999999991</v>
      </c>
      <c r="L18" s="81">
        <f>+Hoja1!M11</f>
        <v>635</v>
      </c>
      <c r="M18" s="81">
        <f>+Hoja1!N11</f>
        <v>6791</v>
      </c>
      <c r="N18" s="81">
        <f>+Hoja1!O11</f>
        <v>219.00000000000006</v>
      </c>
      <c r="O18" s="82">
        <f t="shared" si="0"/>
        <v>6760.3916666666664</v>
      </c>
      <c r="P18" s="34"/>
      <c r="Q18" s="34"/>
    </row>
    <row r="19" spans="2:17" s="35" customFormat="1" ht="31.5" x14ac:dyDescent="0.2">
      <c r="B19" s="76" t="s">
        <v>74</v>
      </c>
      <c r="C19" s="79">
        <f>+Hoja1!D12</f>
        <v>2339741.2999999998</v>
      </c>
      <c r="D19" s="79">
        <f>+Hoja1!E12</f>
        <v>2148973</v>
      </c>
      <c r="E19" s="79">
        <f>+Hoja1!F12</f>
        <v>2339268.9999999995</v>
      </c>
      <c r="F19" s="79">
        <f>+Hoja1!G12</f>
        <v>2414073.9999999995</v>
      </c>
      <c r="G19" s="79">
        <f>+Hoja1!H12</f>
        <v>2559384.9999999995</v>
      </c>
      <c r="H19" s="79">
        <f>+Hoja1!I12</f>
        <v>2347632</v>
      </c>
      <c r="I19" s="79">
        <f>+Hoja1!J12</f>
        <v>2447109</v>
      </c>
      <c r="J19" s="79">
        <f>+Hoja1!K12</f>
        <v>2609572</v>
      </c>
      <c r="K19" s="79">
        <f>+Hoja1!L12</f>
        <v>2427027.0000000005</v>
      </c>
      <c r="L19" s="79">
        <f>+Hoja1!M12</f>
        <v>2509830.0000000005</v>
      </c>
      <c r="M19" s="79">
        <f>+Hoja1!N12</f>
        <v>2492391</v>
      </c>
      <c r="N19" s="79">
        <f>+Hoja1!O12</f>
        <v>3617875.9999999995</v>
      </c>
      <c r="O19" s="80">
        <f t="shared" si="0"/>
        <v>2521073.2749999999</v>
      </c>
      <c r="P19" s="34"/>
      <c r="Q19" s="34"/>
    </row>
    <row r="20" spans="2:17" s="35" customFormat="1" ht="31.5" x14ac:dyDescent="0.2">
      <c r="B20" s="73" t="s">
        <v>47</v>
      </c>
      <c r="C20" s="114">
        <f>+Hoja1!D13</f>
        <v>88081527.00000003</v>
      </c>
      <c r="D20" s="114">
        <f>+Hoja1!E13</f>
        <v>80859760.299999997</v>
      </c>
      <c r="E20" s="114">
        <f>+Hoja1!F13</f>
        <v>86912040.300000012</v>
      </c>
      <c r="F20" s="114">
        <f>+Hoja1!G13</f>
        <v>98693205.599999994</v>
      </c>
      <c r="G20" s="114">
        <f>+Hoja1!H13</f>
        <v>96189913.300000027</v>
      </c>
      <c r="H20" s="114">
        <f>+Hoja1!I13</f>
        <v>83231033.400000006</v>
      </c>
      <c r="I20" s="114">
        <f>+Hoja1!J13</f>
        <v>90470815.200000003</v>
      </c>
      <c r="J20" s="114">
        <f>+Hoja1!K13</f>
        <v>95247349.700000003</v>
      </c>
      <c r="K20" s="114">
        <f>+Hoja1!L13</f>
        <v>93056975.200000003</v>
      </c>
      <c r="L20" s="114">
        <f>+Hoja1!M13</f>
        <v>95507389.099999994</v>
      </c>
      <c r="M20" s="114">
        <f>+Hoja1!N13</f>
        <v>96752074.919999957</v>
      </c>
      <c r="N20" s="114">
        <f>+Hoja1!O13</f>
        <v>156180662.25</v>
      </c>
      <c r="O20" s="115">
        <f t="shared" si="0"/>
        <v>96765228.855833352</v>
      </c>
      <c r="P20" s="34"/>
      <c r="Q20" s="34"/>
    </row>
    <row r="21" spans="2:17" s="35" customFormat="1" ht="31.5" x14ac:dyDescent="0.2">
      <c r="B21" s="76" t="s">
        <v>48</v>
      </c>
      <c r="C21" s="116">
        <f>+Hoja1!D14</f>
        <v>968807.3</v>
      </c>
      <c r="D21" s="116">
        <f>+Hoja1!E14</f>
        <v>429461.59999999992</v>
      </c>
      <c r="E21" s="116">
        <f>+Hoja1!F14</f>
        <v>269763.19999999995</v>
      </c>
      <c r="F21" s="116">
        <f>+Hoja1!G14</f>
        <v>338934.7</v>
      </c>
      <c r="G21" s="116">
        <f>+Hoja1!H14</f>
        <v>301356.89999999991</v>
      </c>
      <c r="H21" s="116">
        <f>+Hoja1!I14</f>
        <v>264152.8</v>
      </c>
      <c r="I21" s="116">
        <f>+Hoja1!J14</f>
        <v>283831.90000000002</v>
      </c>
      <c r="J21" s="116">
        <f>+Hoja1!K14</f>
        <v>286377.09999999998</v>
      </c>
      <c r="K21" s="116">
        <f>+Hoja1!L14</f>
        <v>273463.39999999997</v>
      </c>
      <c r="L21" s="116">
        <f>+Hoja1!M14</f>
        <v>35989.899999999994</v>
      </c>
      <c r="M21" s="116">
        <f>+Hoja1!N14</f>
        <v>259351.81</v>
      </c>
      <c r="N21" s="116">
        <f>+Hoja1!O14</f>
        <v>11653.710000000003</v>
      </c>
      <c r="O21" s="117">
        <f t="shared" si="0"/>
        <v>310262.02666666661</v>
      </c>
      <c r="P21" s="34"/>
      <c r="Q21" s="34"/>
    </row>
    <row r="22" spans="2:17" s="35" customFormat="1" ht="32.25" thickBot="1" x14ac:dyDescent="0.25">
      <c r="B22" s="74" t="s">
        <v>49</v>
      </c>
      <c r="C22" s="118">
        <f>+Hoja1!D15</f>
        <v>87112719.700000003</v>
      </c>
      <c r="D22" s="118">
        <f>+Hoja1!E15</f>
        <v>80430298.700000018</v>
      </c>
      <c r="E22" s="118">
        <f>+Hoja1!F15</f>
        <v>86642277.100000009</v>
      </c>
      <c r="F22" s="118">
        <f>+Hoja1!G15</f>
        <v>98354270.899999991</v>
      </c>
      <c r="G22" s="118">
        <f>+Hoja1!H15</f>
        <v>95888556.399999991</v>
      </c>
      <c r="H22" s="118">
        <f>+Hoja1!I15</f>
        <v>82966880.599999994</v>
      </c>
      <c r="I22" s="118">
        <f>+Hoja1!J15</f>
        <v>90186983.299999997</v>
      </c>
      <c r="J22" s="118">
        <f>+Hoja1!K15</f>
        <v>94960972.599999979</v>
      </c>
      <c r="K22" s="118">
        <f>+Hoja1!L15</f>
        <v>92783511.800000012</v>
      </c>
      <c r="L22" s="118">
        <f>+Hoja1!M15</f>
        <v>95471399.200000003</v>
      </c>
      <c r="M22" s="118">
        <f>+Hoja1!N15</f>
        <v>96492723.110000014</v>
      </c>
      <c r="N22" s="118">
        <f>+Hoja1!O15</f>
        <v>156169008.53999999</v>
      </c>
      <c r="O22" s="119">
        <f t="shared" si="0"/>
        <v>96454966.829166666</v>
      </c>
      <c r="P22" s="34"/>
      <c r="Q22" s="34"/>
    </row>
    <row r="23" spans="2:17" s="35" customFormat="1" ht="15.75" x14ac:dyDescent="0.25">
      <c r="B23" s="40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8"/>
      <c r="P23" s="34"/>
      <c r="Q23" s="34"/>
    </row>
    <row r="24" spans="2:17" s="35" customFormat="1" ht="15.75" x14ac:dyDescent="0.25">
      <c r="B24" s="40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8"/>
      <c r="P24" s="34"/>
      <c r="Q24" s="34"/>
    </row>
    <row r="25" spans="2:17" s="35" customFormat="1" ht="15.75" x14ac:dyDescent="0.25">
      <c r="B25" s="40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8"/>
      <c r="P25" s="34"/>
      <c r="Q25" s="34"/>
    </row>
    <row r="26" spans="2:17" s="35" customFormat="1" ht="15.75" x14ac:dyDescent="0.25">
      <c r="B26" s="40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8"/>
      <c r="P26" s="34"/>
      <c r="Q26" s="34"/>
    </row>
    <row r="27" spans="2:17" s="35" customFormat="1" ht="15.75" x14ac:dyDescent="0.25">
      <c r="B27" s="40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8"/>
      <c r="P27" s="34"/>
      <c r="Q27" s="34"/>
    </row>
    <row r="28" spans="2:17" s="35" customFormat="1" ht="15.75" x14ac:dyDescent="0.25">
      <c r="B28" s="40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8"/>
      <c r="P28" s="34"/>
      <c r="Q28" s="34"/>
    </row>
    <row r="29" spans="2:17" s="35" customFormat="1" ht="15.75" x14ac:dyDescent="0.25">
      <c r="B29" s="40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8"/>
      <c r="P29" s="34"/>
      <c r="Q29" s="34"/>
    </row>
    <row r="30" spans="2:17" s="35" customFormat="1" ht="15.75" x14ac:dyDescent="0.25">
      <c r="B30" s="40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8"/>
      <c r="P30" s="34"/>
      <c r="Q30" s="34"/>
    </row>
    <row r="31" spans="2:17" s="35" customFormat="1" ht="15.75" x14ac:dyDescent="0.25">
      <c r="B31" s="40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8"/>
      <c r="P31" s="34"/>
      <c r="Q31" s="34"/>
    </row>
    <row r="32" spans="2:17" s="35" customFormat="1" ht="15.75" x14ac:dyDescent="0.25">
      <c r="B32" s="40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8"/>
      <c r="P32" s="34"/>
      <c r="Q32" s="34"/>
    </row>
    <row r="33" spans="1:17" s="35" customFormat="1" ht="15.75" x14ac:dyDescent="0.25">
      <c r="B33" s="40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8"/>
      <c r="P33" s="34"/>
      <c r="Q33" s="34"/>
    </row>
    <row r="34" spans="1:17" s="35" customFormat="1" ht="15.75" x14ac:dyDescent="0.25">
      <c r="B34" s="40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8"/>
      <c r="P34" s="34"/>
      <c r="Q34" s="34"/>
    </row>
    <row r="35" spans="1:17" s="35" customFormat="1" ht="15.75" x14ac:dyDescent="0.25">
      <c r="B35" s="40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8"/>
      <c r="P35" s="34"/>
      <c r="Q35" s="34"/>
    </row>
    <row r="36" spans="1:17" s="35" customFormat="1" ht="15.75" x14ac:dyDescent="0.25">
      <c r="B36" s="40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8"/>
      <c r="P36" s="34"/>
      <c r="Q36" s="34"/>
    </row>
    <row r="37" spans="1:17" s="35" customFormat="1" ht="15.75" x14ac:dyDescent="0.25">
      <c r="B37" s="40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8"/>
      <c r="P37" s="34"/>
      <c r="Q37" s="34"/>
    </row>
    <row r="38" spans="1:17" s="35" customFormat="1" ht="15.75" x14ac:dyDescent="0.25">
      <c r="B38" s="40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8"/>
      <c r="P38" s="34"/>
      <c r="Q38" s="34"/>
    </row>
    <row r="39" spans="1:17" s="35" customFormat="1" ht="15.75" x14ac:dyDescent="0.25">
      <c r="B39" s="40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8"/>
      <c r="P39" s="34"/>
      <c r="Q39" s="34"/>
    </row>
    <row r="40" spans="1:17" s="35" customFormat="1" ht="15.75" x14ac:dyDescent="0.25">
      <c r="B40" s="40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8"/>
      <c r="P40" s="34"/>
      <c r="Q40" s="34"/>
    </row>
    <row r="41" spans="1:17" s="35" customFormat="1" ht="15.75" x14ac:dyDescent="0.25">
      <c r="B41" s="40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8"/>
      <c r="P41" s="34"/>
      <c r="Q41" s="34"/>
    </row>
    <row r="42" spans="1:17" s="35" customFormat="1" ht="15.75" x14ac:dyDescent="0.25"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8"/>
      <c r="P42" s="34"/>
      <c r="Q42" s="34"/>
    </row>
    <row r="43" spans="1:17" ht="15.75" x14ac:dyDescent="0.25">
      <c r="A43" s="4"/>
      <c r="B43" s="34"/>
    </row>
    <row r="44" spans="1:17" ht="26.25" x14ac:dyDescent="0.25">
      <c r="A44" s="4"/>
      <c r="B44" s="41" t="s">
        <v>91</v>
      </c>
    </row>
    <row r="45" spans="1:17" ht="15.75" x14ac:dyDescent="0.25">
      <c r="A45" s="4"/>
      <c r="B45" s="34"/>
    </row>
    <row r="46" spans="1:17" ht="15.75" x14ac:dyDescent="0.25">
      <c r="A46" s="4"/>
      <c r="B46" s="34"/>
    </row>
    <row r="47" spans="1:17" ht="23.25" x14ac:dyDescent="0.35">
      <c r="A47" s="4"/>
      <c r="B47" s="16" t="s">
        <v>76</v>
      </c>
    </row>
    <row r="48" spans="1:17" ht="15.75" x14ac:dyDescent="0.25">
      <c r="A48" s="4"/>
      <c r="B48" s="34"/>
      <c r="C48" s="45">
        <v>3</v>
      </c>
      <c r="D48" s="45">
        <v>4</v>
      </c>
      <c r="E48" s="45">
        <v>5</v>
      </c>
      <c r="F48" s="45">
        <v>6</v>
      </c>
      <c r="G48" s="45">
        <v>7</v>
      </c>
      <c r="H48" s="45">
        <v>8</v>
      </c>
      <c r="I48" s="45">
        <v>9</v>
      </c>
      <c r="J48" s="45">
        <v>10</v>
      </c>
      <c r="K48" s="45">
        <v>11</v>
      </c>
      <c r="L48" s="45">
        <v>12</v>
      </c>
      <c r="M48" s="45">
        <v>13</v>
      </c>
      <c r="N48" s="45">
        <v>14</v>
      </c>
      <c r="O48" s="45"/>
    </row>
    <row r="49" spans="1:17" ht="16.5" thickBot="1" x14ac:dyDescent="0.3">
      <c r="A49" s="4"/>
      <c r="B49" s="96" t="s">
        <v>20</v>
      </c>
      <c r="C49" s="95" t="s">
        <v>105</v>
      </c>
      <c r="D49" s="95" t="s">
        <v>106</v>
      </c>
      <c r="E49" s="95" t="s">
        <v>107</v>
      </c>
      <c r="F49" s="95" t="s">
        <v>108</v>
      </c>
      <c r="G49" s="95" t="s">
        <v>109</v>
      </c>
      <c r="H49" s="92" t="s">
        <v>110</v>
      </c>
      <c r="I49" s="92" t="s">
        <v>111</v>
      </c>
      <c r="J49" s="92" t="s">
        <v>112</v>
      </c>
      <c r="K49" s="92" t="s">
        <v>113</v>
      </c>
      <c r="L49" s="92" t="s">
        <v>114</v>
      </c>
      <c r="M49" s="92" t="s">
        <v>115</v>
      </c>
      <c r="N49" s="92" t="s">
        <v>116</v>
      </c>
      <c r="O49" s="93" t="s">
        <v>1</v>
      </c>
      <c r="P49" s="93" t="s">
        <v>39</v>
      </c>
    </row>
    <row r="50" spans="1:17" ht="16.5" thickTop="1" x14ac:dyDescent="0.25">
      <c r="A50" s="4"/>
      <c r="B50" s="43" t="s">
        <v>33</v>
      </c>
      <c r="C50" s="44">
        <f>+VLOOKUP($B50,Hoja1!$C$27:$P$45,'Tarjeta debito año 2016'!C$48,0)</f>
        <v>1949571</v>
      </c>
      <c r="D50" s="44">
        <f>+VLOOKUP($B50,Hoja1!$C$27:$P$45,'Tarjeta debito año 2016'!D$48,0)</f>
        <v>1973266</v>
      </c>
      <c r="E50" s="44">
        <f>+VLOOKUP($B50,Hoja1!$C$27:$P$45,'Tarjeta debito año 2016'!E$48,0)</f>
        <v>1996658</v>
      </c>
      <c r="F50" s="44">
        <f>+VLOOKUP($B50,Hoja1!$C$27:$P$45,'Tarjeta debito año 2016'!F$48,0)</f>
        <v>2008521</v>
      </c>
      <c r="G50" s="44">
        <f>+VLOOKUP($B50,Hoja1!$C$27:$P$45,'Tarjeta debito año 2016'!G$48,0)</f>
        <v>2008521</v>
      </c>
      <c r="H50" s="44">
        <f>+VLOOKUP($B50,Hoja1!$C$27:$P$45,'Tarjeta debito año 2016'!H$48,0)</f>
        <v>2034622</v>
      </c>
      <c r="I50" s="44">
        <f>+VLOOKUP($B50,Hoja1!$C$27:$P$45,'Tarjeta debito año 2016'!I$48,0)</f>
        <v>2050191</v>
      </c>
      <c r="J50" s="44">
        <f>+VLOOKUP($B50,Hoja1!$C$27:$P$45,'Tarjeta debito año 2016'!J$48,0)</f>
        <v>2069475</v>
      </c>
      <c r="K50" s="44">
        <f>+VLOOKUP($B50,Hoja1!$C$27:$P$45,'Tarjeta debito año 2016'!K$48,0)</f>
        <v>2097242</v>
      </c>
      <c r="L50" s="44">
        <f>+VLOOKUP($B50,Hoja1!$C$27:$P$45,'Tarjeta debito año 2016'!L$48,0)</f>
        <v>2107245</v>
      </c>
      <c r="M50" s="44">
        <f>+VLOOKUP($B50,Hoja1!$C$27:$P$45,'Tarjeta debito año 2016'!M$48,0)</f>
        <v>2123588</v>
      </c>
      <c r="N50" s="44">
        <f>+VLOOKUP($B50,Hoja1!$C$27:$P$45,'Tarjeta debito año 2016'!N$48,0)</f>
        <v>2141677</v>
      </c>
      <c r="O50" s="85">
        <f t="shared" ref="O50:O68" si="1">+AVERAGE(C50:N50)</f>
        <v>2046714.75</v>
      </c>
      <c r="P50" s="86">
        <f t="shared" ref="P50:P68" si="2">+O50/$O$69</f>
        <v>0.39617411578829514</v>
      </c>
      <c r="Q50" s="49"/>
    </row>
    <row r="51" spans="1:17" ht="15.75" x14ac:dyDescent="0.25">
      <c r="A51" s="4"/>
      <c r="B51" s="43" t="s">
        <v>32</v>
      </c>
      <c r="C51" s="44">
        <f>+VLOOKUP($B51,Hoja1!$C$27:$P$45,'Tarjeta debito año 2016'!C$48,0)</f>
        <v>696503</v>
      </c>
      <c r="D51" s="44">
        <f>+VLOOKUP($B51,Hoja1!$C$27:$P$45,'Tarjeta debito año 2016'!D$48,0)</f>
        <v>711978</v>
      </c>
      <c r="E51" s="44">
        <f>+VLOOKUP($B51,Hoja1!$C$27:$P$45,'Tarjeta debito año 2016'!E$48,0)</f>
        <v>726071</v>
      </c>
      <c r="F51" s="44">
        <f>+VLOOKUP($B51,Hoja1!$C$27:$P$45,'Tarjeta debito año 2016'!F$48,0)</f>
        <v>744993</v>
      </c>
      <c r="G51" s="44">
        <f>+VLOOKUP($B51,Hoja1!$C$27:$P$45,'Tarjeta debito año 2016'!G$48,0)</f>
        <v>756839</v>
      </c>
      <c r="H51" s="44">
        <f>+VLOOKUP($B51,Hoja1!$C$27:$P$45,'Tarjeta debito año 2016'!H$48,0)</f>
        <v>771107</v>
      </c>
      <c r="I51" s="44">
        <f>+VLOOKUP($B51,Hoja1!$C$27:$P$45,'Tarjeta debito año 2016'!I$48,0)</f>
        <v>783773</v>
      </c>
      <c r="J51" s="44">
        <f>+VLOOKUP($B51,Hoja1!$C$27:$P$45,'Tarjeta debito año 2016'!J$48,0)</f>
        <v>794857</v>
      </c>
      <c r="K51" s="44">
        <f>+VLOOKUP($B51,Hoja1!$C$27:$P$45,'Tarjeta debito año 2016'!K$48,0)</f>
        <v>800393</v>
      </c>
      <c r="L51" s="44">
        <f>+VLOOKUP($B51,Hoja1!$C$27:$P$45,'Tarjeta debito año 2016'!L$48,0)</f>
        <v>809876</v>
      </c>
      <c r="M51" s="44">
        <f>+VLOOKUP($B51,Hoja1!$C$27:$P$45,'Tarjeta debito año 2016'!M$48,0)</f>
        <v>820493</v>
      </c>
      <c r="N51" s="44">
        <f>+VLOOKUP($B51,Hoja1!$C$27:$P$45,'Tarjeta debito año 2016'!N$48,0)</f>
        <v>829361</v>
      </c>
      <c r="O51" s="85">
        <f t="shared" si="1"/>
        <v>770520.33333333337</v>
      </c>
      <c r="P51" s="86">
        <f t="shared" si="2"/>
        <v>0.14914643662739802</v>
      </c>
      <c r="Q51" s="49"/>
    </row>
    <row r="52" spans="1:17" ht="15.75" x14ac:dyDescent="0.25">
      <c r="A52" s="4"/>
      <c r="B52" s="43" t="s">
        <v>25</v>
      </c>
      <c r="C52" s="44">
        <f>+VLOOKUP($B52,Hoja1!$C$27:$P$45,'Tarjeta debito año 2016'!C$48,0)</f>
        <v>485138</v>
      </c>
      <c r="D52" s="44">
        <f>+VLOOKUP($B52,Hoja1!$C$27:$P$45,'Tarjeta debito año 2016'!D$48,0)</f>
        <v>502862</v>
      </c>
      <c r="E52" s="44">
        <f>+VLOOKUP($B52,Hoja1!$C$27:$P$45,'Tarjeta debito año 2016'!E$48,0)</f>
        <v>528193</v>
      </c>
      <c r="F52" s="44">
        <f>+VLOOKUP($B52,Hoja1!$C$27:$P$45,'Tarjeta debito año 2016'!F$48,0)</f>
        <v>535980</v>
      </c>
      <c r="G52" s="44">
        <f>+VLOOKUP($B52,Hoja1!$C$27:$P$45,'Tarjeta debito año 2016'!G$48,0)</f>
        <v>587542</v>
      </c>
      <c r="H52" s="44">
        <f>+VLOOKUP($B52,Hoja1!$C$27:$P$45,'Tarjeta debito año 2016'!H$48,0)</f>
        <v>651465</v>
      </c>
      <c r="I52" s="44">
        <f>+VLOOKUP($B52,Hoja1!$C$27:$P$45,'Tarjeta debito año 2016'!I$48,0)</f>
        <v>669663</v>
      </c>
      <c r="J52" s="44">
        <f>+VLOOKUP($B52,Hoja1!$C$27:$P$45,'Tarjeta debito año 2016'!J$48,0)</f>
        <v>690283</v>
      </c>
      <c r="K52" s="44">
        <f>+VLOOKUP($B52,Hoja1!$C$27:$P$45,'Tarjeta debito año 2016'!K$48,0)</f>
        <v>701627</v>
      </c>
      <c r="L52" s="44">
        <f>+VLOOKUP($B52,Hoja1!$C$27:$P$45,'Tarjeta debito año 2016'!L$48,0)</f>
        <v>723093</v>
      </c>
      <c r="M52" s="44">
        <f>+VLOOKUP($B52,Hoja1!$C$27:$P$45,'Tarjeta debito año 2016'!M$48,0)</f>
        <v>741303</v>
      </c>
      <c r="N52" s="44">
        <f>+VLOOKUP($B52,Hoja1!$C$27:$P$45,'Tarjeta debito año 2016'!N$48,0)</f>
        <v>752717</v>
      </c>
      <c r="O52" s="85">
        <f t="shared" si="1"/>
        <v>630822.16666666663</v>
      </c>
      <c r="P52" s="86">
        <f t="shared" si="2"/>
        <v>0.1221056398302808</v>
      </c>
      <c r="Q52" s="49"/>
    </row>
    <row r="53" spans="1:17" ht="15.75" x14ac:dyDescent="0.25">
      <c r="A53" s="4"/>
      <c r="B53" s="43" t="s">
        <v>34</v>
      </c>
      <c r="C53" s="44">
        <f>+VLOOKUP($B53,Hoja1!$C$27:$P$45,'Tarjeta debito año 2016'!C$48,0)</f>
        <v>387165</v>
      </c>
      <c r="D53" s="44">
        <f>+VLOOKUP($B53,Hoja1!$C$27:$P$45,'Tarjeta debito año 2016'!D$48,0)</f>
        <v>387742</v>
      </c>
      <c r="E53" s="44">
        <f>+VLOOKUP($B53,Hoja1!$C$27:$P$45,'Tarjeta debito año 2016'!E$48,0)</f>
        <v>395795</v>
      </c>
      <c r="F53" s="44">
        <f>+VLOOKUP($B53,Hoja1!$C$27:$P$45,'Tarjeta debito año 2016'!F$48,0)</f>
        <v>385729</v>
      </c>
      <c r="G53" s="44">
        <f>+VLOOKUP($B53,Hoja1!$C$27:$P$45,'Tarjeta debito año 2016'!G$48,0)</f>
        <v>389153</v>
      </c>
      <c r="H53" s="44">
        <f>+VLOOKUP($B53,Hoja1!$C$27:$P$45,'Tarjeta debito año 2016'!H$48,0)</f>
        <v>388583</v>
      </c>
      <c r="I53" s="44">
        <f>+VLOOKUP($B53,Hoja1!$C$27:$P$45,'Tarjeta debito año 2016'!I$48,0)</f>
        <v>390690</v>
      </c>
      <c r="J53" s="44">
        <f>+VLOOKUP($B53,Hoja1!$C$27:$P$45,'Tarjeta debito año 2016'!J$48,0)</f>
        <v>394365</v>
      </c>
      <c r="K53" s="44">
        <f>+VLOOKUP($B53,Hoja1!$C$27:$P$45,'Tarjeta debito año 2016'!K$48,0)</f>
        <v>391623</v>
      </c>
      <c r="L53" s="44">
        <f>+VLOOKUP($B53,Hoja1!$C$27:$P$45,'Tarjeta debito año 2016'!L$48,0)</f>
        <v>397857</v>
      </c>
      <c r="M53" s="44">
        <f>+VLOOKUP($B53,Hoja1!$C$27:$P$45,'Tarjeta debito año 2016'!M$48,0)</f>
        <v>392697</v>
      </c>
      <c r="N53" s="44">
        <f>+VLOOKUP($B53,Hoja1!$C$27:$P$45,'Tarjeta debito año 2016'!N$48,0)</f>
        <v>393507</v>
      </c>
      <c r="O53" s="85">
        <f t="shared" si="1"/>
        <v>391242.16666666669</v>
      </c>
      <c r="P53" s="86">
        <f t="shared" si="2"/>
        <v>7.5731129332147276E-2</v>
      </c>
      <c r="Q53" s="49"/>
    </row>
    <row r="54" spans="1:17" ht="15.75" x14ac:dyDescent="0.25">
      <c r="A54" s="4"/>
      <c r="B54" s="43" t="s">
        <v>26</v>
      </c>
      <c r="C54" s="44">
        <f>+VLOOKUP($B54,Hoja1!$C$27:$P$45,'Tarjeta debito año 2016'!C$48,0)</f>
        <v>373556</v>
      </c>
      <c r="D54" s="44">
        <f>+VLOOKUP($B54,Hoja1!$C$27:$P$45,'Tarjeta debito año 2016'!D$48,0)</f>
        <v>373400</v>
      </c>
      <c r="E54" s="44">
        <f>+VLOOKUP($B54,Hoja1!$C$27:$P$45,'Tarjeta debito año 2016'!E$48,0)</f>
        <v>374262</v>
      </c>
      <c r="F54" s="44">
        <f>+VLOOKUP($B54,Hoja1!$C$27:$P$45,'Tarjeta debito año 2016'!F$48,0)</f>
        <v>377743</v>
      </c>
      <c r="G54" s="44">
        <f>+VLOOKUP($B54,Hoja1!$C$27:$P$45,'Tarjeta debito año 2016'!G$48,0)</f>
        <v>379495</v>
      </c>
      <c r="H54" s="44">
        <f>+VLOOKUP($B54,Hoja1!$C$27:$P$45,'Tarjeta debito año 2016'!H$48,0)</f>
        <v>377618</v>
      </c>
      <c r="I54" s="44">
        <f>+VLOOKUP($B54,Hoja1!$C$27:$P$45,'Tarjeta debito año 2016'!I$48,0)</f>
        <v>377139</v>
      </c>
      <c r="J54" s="44">
        <f>+VLOOKUP($B54,Hoja1!$C$27:$P$45,'Tarjeta debito año 2016'!J$48,0)</f>
        <v>375128</v>
      </c>
      <c r="K54" s="44">
        <f>+VLOOKUP($B54,Hoja1!$C$27:$P$45,'Tarjeta debito año 2016'!K$48,0)</f>
        <v>375310</v>
      </c>
      <c r="L54" s="44">
        <f>+VLOOKUP($B54,Hoja1!$C$27:$P$45,'Tarjeta debito año 2016'!L$48,0)</f>
        <v>373099</v>
      </c>
      <c r="M54" s="44">
        <f>+VLOOKUP($B54,Hoja1!$C$27:$P$45,'Tarjeta debito año 2016'!M$48,0)</f>
        <v>372314</v>
      </c>
      <c r="N54" s="44">
        <f>+VLOOKUP($B54,Hoja1!$C$27:$P$45,'Tarjeta debito año 2016'!N$48,0)</f>
        <v>363588</v>
      </c>
      <c r="O54" s="85">
        <f t="shared" si="1"/>
        <v>374387.66666666669</v>
      </c>
      <c r="P54" s="86">
        <f t="shared" si="2"/>
        <v>7.2468673421007823E-2</v>
      </c>
      <c r="Q54" s="49"/>
    </row>
    <row r="55" spans="1:17" ht="15.75" x14ac:dyDescent="0.25">
      <c r="A55" s="4"/>
      <c r="B55" s="43" t="s">
        <v>29</v>
      </c>
      <c r="C55" s="44">
        <f>+VLOOKUP($B55,Hoja1!$C$27:$P$45,'Tarjeta debito año 2016'!C$48,0)</f>
        <v>280329</v>
      </c>
      <c r="D55" s="44">
        <f>+VLOOKUP($B55,Hoja1!$C$27:$P$45,'Tarjeta debito año 2016'!D$48,0)</f>
        <v>283283</v>
      </c>
      <c r="E55" s="44">
        <f>+VLOOKUP($B55,Hoja1!$C$27:$P$45,'Tarjeta debito año 2016'!E$48,0)</f>
        <v>287116</v>
      </c>
      <c r="F55" s="44">
        <f>+VLOOKUP($B55,Hoja1!$C$27:$P$45,'Tarjeta debito año 2016'!F$48,0)</f>
        <v>291479</v>
      </c>
      <c r="G55" s="44">
        <f>+VLOOKUP($B55,Hoja1!$C$27:$P$45,'Tarjeta debito año 2016'!G$48,0)</f>
        <v>291477</v>
      </c>
      <c r="H55" s="44">
        <f>+VLOOKUP($B55,Hoja1!$C$27:$P$45,'Tarjeta debito año 2016'!H$48,0)</f>
        <v>296391</v>
      </c>
      <c r="I55" s="44">
        <f>+VLOOKUP($B55,Hoja1!$C$27:$P$45,'Tarjeta debito año 2016'!I$48,0)</f>
        <v>300904</v>
      </c>
      <c r="J55" s="44">
        <f>+VLOOKUP($B55,Hoja1!$C$27:$P$45,'Tarjeta debito año 2016'!J$48,0)</f>
        <v>304406</v>
      </c>
      <c r="K55" s="44">
        <f>+VLOOKUP($B55,Hoja1!$C$27:$P$45,'Tarjeta debito año 2016'!K$48,0)</f>
        <v>308707</v>
      </c>
      <c r="L55" s="44">
        <f>+VLOOKUP($B55,Hoja1!$C$27:$P$45,'Tarjeta debito año 2016'!L$48,0)</f>
        <v>312748</v>
      </c>
      <c r="M55" s="44">
        <f>+VLOOKUP($B55,Hoja1!$C$27:$P$45,'Tarjeta debito año 2016'!M$48,0)</f>
        <v>315649</v>
      </c>
      <c r="N55" s="44">
        <f>+VLOOKUP($B55,Hoja1!$C$27:$P$45,'Tarjeta debito año 2016'!N$48,0)</f>
        <v>319140</v>
      </c>
      <c r="O55" s="85">
        <f t="shared" si="1"/>
        <v>299302.41666666669</v>
      </c>
      <c r="P55" s="86">
        <f t="shared" si="2"/>
        <v>5.7934731880061242E-2</v>
      </c>
      <c r="Q55" s="49"/>
    </row>
    <row r="56" spans="1:17" ht="15.75" x14ac:dyDescent="0.25">
      <c r="A56" s="4"/>
      <c r="B56" s="43" t="s">
        <v>24</v>
      </c>
      <c r="C56" s="44">
        <f>+VLOOKUP($B56,Hoja1!$C$27:$P$45,'Tarjeta debito año 2016'!C$48,0)</f>
        <v>199868</v>
      </c>
      <c r="D56" s="44">
        <f>+VLOOKUP($B56,Hoja1!$C$27:$P$45,'Tarjeta debito año 2016'!D$48,0)</f>
        <v>202103</v>
      </c>
      <c r="E56" s="44">
        <f>+VLOOKUP($B56,Hoja1!$C$27:$P$45,'Tarjeta debito año 2016'!E$48,0)</f>
        <v>200142</v>
      </c>
      <c r="F56" s="44">
        <f>+VLOOKUP($B56,Hoja1!$C$27:$P$45,'Tarjeta debito año 2016'!F$48,0)</f>
        <v>200421</v>
      </c>
      <c r="G56" s="44">
        <f>+VLOOKUP($B56,Hoja1!$C$27:$P$45,'Tarjeta debito año 2016'!G$48,0)</f>
        <v>201419</v>
      </c>
      <c r="H56" s="44">
        <f>+VLOOKUP($B56,Hoja1!$C$27:$P$45,'Tarjeta debito año 2016'!H$48,0)</f>
        <v>200942</v>
      </c>
      <c r="I56" s="44">
        <f>+VLOOKUP($B56,Hoja1!$C$27:$P$45,'Tarjeta debito año 2016'!I$48,0)</f>
        <v>199510</v>
      </c>
      <c r="J56" s="44">
        <f>+VLOOKUP($B56,Hoja1!$C$27:$P$45,'Tarjeta debito año 2016'!J$48,0)</f>
        <v>200121</v>
      </c>
      <c r="K56" s="44">
        <f>+VLOOKUP($B56,Hoja1!$C$27:$P$45,'Tarjeta debito año 2016'!K$48,0)</f>
        <v>200749</v>
      </c>
      <c r="L56" s="44">
        <f>+VLOOKUP($B56,Hoja1!$C$27:$P$45,'Tarjeta debito año 2016'!L$48,0)</f>
        <v>201283</v>
      </c>
      <c r="M56" s="44">
        <f>+VLOOKUP($B56,Hoja1!$C$27:$P$45,'Tarjeta debito año 2016'!M$48,0)</f>
        <v>179109</v>
      </c>
      <c r="N56" s="44">
        <f>+VLOOKUP($B56,Hoja1!$C$27:$P$45,'Tarjeta debito año 2016'!N$48,0)</f>
        <v>133485</v>
      </c>
      <c r="O56" s="85">
        <f t="shared" si="1"/>
        <v>193262.66666666666</v>
      </c>
      <c r="P56" s="86">
        <f t="shared" si="2"/>
        <v>3.7409055698433155E-2</v>
      </c>
      <c r="Q56" s="49"/>
    </row>
    <row r="57" spans="1:17" ht="15.75" x14ac:dyDescent="0.25">
      <c r="A57" s="4"/>
      <c r="B57" s="43" t="s">
        <v>28</v>
      </c>
      <c r="C57" s="44">
        <f>+VLOOKUP($B57,Hoja1!$C$27:$P$45,'Tarjeta debito año 2016'!C$48,0)</f>
        <v>145760</v>
      </c>
      <c r="D57" s="44">
        <f>+VLOOKUP($B57,Hoja1!$C$27:$P$45,'Tarjeta debito año 2016'!D$48,0)</f>
        <v>146637</v>
      </c>
      <c r="E57" s="44">
        <f>+VLOOKUP($B57,Hoja1!$C$27:$P$45,'Tarjeta debito año 2016'!E$48,0)</f>
        <v>150612</v>
      </c>
      <c r="F57" s="44">
        <f>+VLOOKUP($B57,Hoja1!$C$27:$P$45,'Tarjeta debito año 2016'!F$48,0)</f>
        <v>152753</v>
      </c>
      <c r="G57" s="44">
        <f>+VLOOKUP($B57,Hoja1!$C$27:$P$45,'Tarjeta debito año 2016'!G$48,0)</f>
        <v>153354</v>
      </c>
      <c r="H57" s="44">
        <f>+VLOOKUP($B57,Hoja1!$C$27:$P$45,'Tarjeta debito año 2016'!H$48,0)</f>
        <v>156236</v>
      </c>
      <c r="I57" s="44">
        <f>+VLOOKUP($B57,Hoja1!$C$27:$P$45,'Tarjeta debito año 2016'!I$48,0)</f>
        <v>157794</v>
      </c>
      <c r="J57" s="44">
        <f>+VLOOKUP($B57,Hoja1!$C$27:$P$45,'Tarjeta debito año 2016'!J$48,0)</f>
        <v>158216</v>
      </c>
      <c r="K57" s="44">
        <f>+VLOOKUP($B57,Hoja1!$C$27:$P$45,'Tarjeta debito año 2016'!K$48,0)</f>
        <v>162968</v>
      </c>
      <c r="L57" s="44">
        <f>+VLOOKUP($B57,Hoja1!$C$27:$P$45,'Tarjeta debito año 2016'!L$48,0)</f>
        <v>163701</v>
      </c>
      <c r="M57" s="44">
        <f>+VLOOKUP($B57,Hoja1!$C$27:$P$45,'Tarjeta debito año 2016'!M$48,0)</f>
        <v>165096</v>
      </c>
      <c r="N57" s="44">
        <f>+VLOOKUP($B57,Hoja1!$C$27:$P$45,'Tarjeta debito año 2016'!N$48,0)</f>
        <v>157227</v>
      </c>
      <c r="O57" s="85">
        <f t="shared" si="1"/>
        <v>155862.83333333334</v>
      </c>
      <c r="P57" s="86">
        <f t="shared" si="2"/>
        <v>3.0169724520767612E-2</v>
      </c>
      <c r="Q57" s="49"/>
    </row>
    <row r="58" spans="1:17" ht="15.75" x14ac:dyDescent="0.25">
      <c r="A58" s="4"/>
      <c r="B58" s="43" t="s">
        <v>37</v>
      </c>
      <c r="C58" s="44">
        <f>+VLOOKUP($B58,Hoja1!$C$27:$P$45,'Tarjeta debito año 2016'!C$48,0)</f>
        <v>69971</v>
      </c>
      <c r="D58" s="44">
        <f>+VLOOKUP($B58,Hoja1!$C$27:$P$45,'Tarjeta debito año 2016'!D$48,0)</f>
        <v>69730</v>
      </c>
      <c r="E58" s="44">
        <f>+VLOOKUP($B58,Hoja1!$C$27:$P$45,'Tarjeta debito año 2016'!E$48,0)</f>
        <v>69738</v>
      </c>
      <c r="F58" s="44">
        <f>+VLOOKUP($B58,Hoja1!$C$27:$P$45,'Tarjeta debito año 2016'!F$48,0)</f>
        <v>69635</v>
      </c>
      <c r="G58" s="44">
        <f>+VLOOKUP($B58,Hoja1!$C$27:$P$45,'Tarjeta debito año 2016'!G$48,0)</f>
        <v>69403</v>
      </c>
      <c r="H58" s="44">
        <f>+VLOOKUP($B58,Hoja1!$C$27:$P$45,'Tarjeta debito año 2016'!H$48,0)</f>
        <v>69927</v>
      </c>
      <c r="I58" s="44">
        <f>+VLOOKUP($B58,Hoja1!$C$27:$P$45,'Tarjeta debito año 2016'!I$48,0)</f>
        <v>69821</v>
      </c>
      <c r="J58" s="44">
        <f>+VLOOKUP($B58,Hoja1!$C$27:$P$45,'Tarjeta debito año 2016'!J$48,0)</f>
        <v>70196</v>
      </c>
      <c r="K58" s="44">
        <f>+VLOOKUP($B58,Hoja1!$C$27:$P$45,'Tarjeta debito año 2016'!K$48,0)</f>
        <v>70873</v>
      </c>
      <c r="L58" s="44">
        <f>+VLOOKUP($B58,Hoja1!$C$27:$P$45,'Tarjeta debito año 2016'!L$48,0)</f>
        <v>70851</v>
      </c>
      <c r="M58" s="44">
        <f>+VLOOKUP($B58,Hoja1!$C$27:$P$45,'Tarjeta debito año 2016'!M$48,0)</f>
        <v>71011</v>
      </c>
      <c r="N58" s="44">
        <f>+VLOOKUP($B58,Hoja1!$C$27:$P$45,'Tarjeta debito año 2016'!N$48,0)</f>
        <v>71184</v>
      </c>
      <c r="O58" s="85">
        <f t="shared" si="1"/>
        <v>70195</v>
      </c>
      <c r="P58" s="86">
        <f t="shared" si="2"/>
        <v>1.3587356058170479E-2</v>
      </c>
      <c r="Q58" s="49"/>
    </row>
    <row r="59" spans="1:17" ht="15.75" x14ac:dyDescent="0.25">
      <c r="A59" s="4"/>
      <c r="B59" s="43" t="s">
        <v>31</v>
      </c>
      <c r="C59" s="44">
        <f>+VLOOKUP($B59,Hoja1!$C$27:$P$45,'Tarjeta debito año 2016'!C$48,0)</f>
        <v>60804</v>
      </c>
      <c r="D59" s="44">
        <f>+VLOOKUP($B59,Hoja1!$C$27:$P$45,'Tarjeta debito año 2016'!D$48,0)</f>
        <v>65138</v>
      </c>
      <c r="E59" s="44">
        <f>+VLOOKUP($B59,Hoja1!$C$27:$P$45,'Tarjeta debito año 2016'!E$48,0)</f>
        <v>65780</v>
      </c>
      <c r="F59" s="44">
        <f>+VLOOKUP($B59,Hoja1!$C$27:$P$45,'Tarjeta debito año 2016'!F$48,0)</f>
        <v>66725</v>
      </c>
      <c r="G59" s="44">
        <f>+VLOOKUP($B59,Hoja1!$C$27:$P$45,'Tarjeta debito año 2016'!G$48,0)</f>
        <v>67684</v>
      </c>
      <c r="H59" s="44">
        <f>+VLOOKUP($B59,Hoja1!$C$27:$P$45,'Tarjeta debito año 2016'!H$48,0)</f>
        <v>68950</v>
      </c>
      <c r="I59" s="44">
        <f>+VLOOKUP($B59,Hoja1!$C$27:$P$45,'Tarjeta debito año 2016'!I$48,0)</f>
        <v>69851</v>
      </c>
      <c r="J59" s="44">
        <f>+VLOOKUP($B59,Hoja1!$C$27:$P$45,'Tarjeta debito año 2016'!J$48,0)</f>
        <v>71022</v>
      </c>
      <c r="K59" s="44">
        <f>+VLOOKUP($B59,Hoja1!$C$27:$P$45,'Tarjeta debito año 2016'!K$48,0)</f>
        <v>72230</v>
      </c>
      <c r="L59" s="44">
        <f>+VLOOKUP($B59,Hoja1!$C$27:$P$45,'Tarjeta debito año 2016'!L$48,0)</f>
        <v>73170</v>
      </c>
      <c r="M59" s="44">
        <f>+VLOOKUP($B59,Hoja1!$C$27:$P$45,'Tarjeta debito año 2016'!M$48,0)</f>
        <v>74060</v>
      </c>
      <c r="N59" s="44">
        <f>+VLOOKUP($B59,Hoja1!$C$27:$P$45,'Tarjeta debito año 2016'!N$48,0)</f>
        <v>75178</v>
      </c>
      <c r="O59" s="85">
        <f t="shared" si="1"/>
        <v>69216</v>
      </c>
      <c r="P59" s="86">
        <f t="shared" si="2"/>
        <v>1.3397855074041284E-2</v>
      </c>
      <c r="Q59" s="49"/>
    </row>
    <row r="60" spans="1:17" ht="15.75" x14ac:dyDescent="0.25">
      <c r="A60" s="4"/>
      <c r="B60" s="43" t="s">
        <v>30</v>
      </c>
      <c r="C60" s="44">
        <f>+VLOOKUP($B60,Hoja1!$C$27:$P$45,'Tarjeta debito año 2016'!C$48,0)</f>
        <v>38588</v>
      </c>
      <c r="D60" s="44">
        <f>+VLOOKUP($B60,Hoja1!$C$27:$P$45,'Tarjeta debito año 2016'!D$48,0)</f>
        <v>43273</v>
      </c>
      <c r="E60" s="44">
        <f>+VLOOKUP($B60,Hoja1!$C$27:$P$45,'Tarjeta debito año 2016'!E$48,0)</f>
        <v>46493</v>
      </c>
      <c r="F60" s="44">
        <f>+VLOOKUP($B60,Hoja1!$C$27:$P$45,'Tarjeta debito año 2016'!F$48,0)</f>
        <v>49528</v>
      </c>
      <c r="G60" s="44">
        <f>+VLOOKUP($B60,Hoja1!$C$27:$P$45,'Tarjeta debito año 2016'!G$48,0)</f>
        <v>49976</v>
      </c>
      <c r="H60" s="44">
        <f>+VLOOKUP($B60,Hoja1!$C$27:$P$45,'Tarjeta debito año 2016'!H$48,0)</f>
        <v>51876</v>
      </c>
      <c r="I60" s="44">
        <f>+VLOOKUP($B60,Hoja1!$C$27:$P$45,'Tarjeta debito año 2016'!I$48,0)</f>
        <v>52687</v>
      </c>
      <c r="J60" s="44">
        <f>+VLOOKUP($B60,Hoja1!$C$27:$P$45,'Tarjeta debito año 2016'!J$48,0)</f>
        <v>54038</v>
      </c>
      <c r="K60" s="44">
        <f>+VLOOKUP($B60,Hoja1!$C$27:$P$45,'Tarjeta debito año 2016'!K$48,0)</f>
        <v>55637</v>
      </c>
      <c r="L60" s="44">
        <f>+VLOOKUP($B60,Hoja1!$C$27:$P$45,'Tarjeta debito año 2016'!L$48,0)</f>
        <v>56619</v>
      </c>
      <c r="M60" s="44">
        <f>+VLOOKUP($B60,Hoja1!$C$27:$P$45,'Tarjeta debito año 2016'!M$48,0)</f>
        <v>57677</v>
      </c>
      <c r="N60" s="44">
        <f>+VLOOKUP($B60,Hoja1!$C$27:$P$45,'Tarjeta debito año 2016'!N$48,0)</f>
        <v>58530</v>
      </c>
      <c r="O60" s="85">
        <f t="shared" si="1"/>
        <v>51243.5</v>
      </c>
      <c r="P60" s="86">
        <f t="shared" si="2"/>
        <v>9.9189925232118954E-3</v>
      </c>
      <c r="Q60" s="49"/>
    </row>
    <row r="61" spans="1:17" ht="15.75" x14ac:dyDescent="0.25">
      <c r="A61" s="4"/>
      <c r="B61" s="43" t="s">
        <v>38</v>
      </c>
      <c r="C61" s="44">
        <f>+VLOOKUP($B61,Hoja1!$C$27:$P$45,'Tarjeta debito año 2016'!C$48,0)</f>
        <v>31992</v>
      </c>
      <c r="D61" s="44">
        <f>+VLOOKUP($B61,Hoja1!$C$27:$P$45,'Tarjeta debito año 2016'!D$48,0)</f>
        <v>32624</v>
      </c>
      <c r="E61" s="44">
        <f>+VLOOKUP($B61,Hoja1!$C$27:$P$45,'Tarjeta debito año 2016'!E$48,0)</f>
        <v>33399</v>
      </c>
      <c r="F61" s="44">
        <f>+VLOOKUP($B61,Hoja1!$C$27:$P$45,'Tarjeta debito año 2016'!F$48,0)</f>
        <v>31343</v>
      </c>
      <c r="G61" s="44">
        <f>+VLOOKUP($B61,Hoja1!$C$27:$P$45,'Tarjeta debito año 2016'!G$48,0)</f>
        <v>32294</v>
      </c>
      <c r="H61" s="44">
        <f>+VLOOKUP($B61,Hoja1!$C$27:$P$45,'Tarjeta debito año 2016'!H$48,0)</f>
        <v>33206</v>
      </c>
      <c r="I61" s="44">
        <f>+VLOOKUP($B61,Hoja1!$C$27:$P$45,'Tarjeta debito año 2016'!I$48,0)</f>
        <v>33750</v>
      </c>
      <c r="J61" s="44">
        <f>+VLOOKUP($B61,Hoja1!$C$27:$P$45,'Tarjeta debito año 2016'!J$48,0)</f>
        <v>34161</v>
      </c>
      <c r="K61" s="44">
        <f>+VLOOKUP($B61,Hoja1!$C$27:$P$45,'Tarjeta debito año 2016'!K$48,0)</f>
        <v>34254</v>
      </c>
      <c r="L61" s="44">
        <f>+VLOOKUP($B61,Hoja1!$C$27:$P$45,'Tarjeta debito año 2016'!L$48,0)</f>
        <v>34996</v>
      </c>
      <c r="M61" s="44">
        <f>+VLOOKUP($B61,Hoja1!$C$27:$P$45,'Tarjeta debito año 2016'!M$48,0)</f>
        <v>33990</v>
      </c>
      <c r="N61" s="44">
        <f>+VLOOKUP($B61,Hoja1!$C$27:$P$45,'Tarjeta debito año 2016'!N$48,0)</f>
        <v>34543</v>
      </c>
      <c r="O61" s="85">
        <f t="shared" si="1"/>
        <v>33379.333333333336</v>
      </c>
      <c r="P61" s="86">
        <f t="shared" si="2"/>
        <v>6.4610996080113762E-3</v>
      </c>
      <c r="Q61" s="49"/>
    </row>
    <row r="62" spans="1:17" ht="15.75" x14ac:dyDescent="0.25">
      <c r="A62" s="4"/>
      <c r="B62" s="43" t="s">
        <v>35</v>
      </c>
      <c r="C62" s="44">
        <f>+VLOOKUP($B62,Hoja1!$C$27:$P$45,'Tarjeta debito año 2016'!C$48,0)</f>
        <v>31857</v>
      </c>
      <c r="D62" s="44">
        <f>+VLOOKUP($B62,Hoja1!$C$27:$P$45,'Tarjeta debito año 2016'!D$48,0)</f>
        <v>32003</v>
      </c>
      <c r="E62" s="44">
        <f>+VLOOKUP($B62,Hoja1!$C$27:$P$45,'Tarjeta debito año 2016'!E$48,0)</f>
        <v>29153</v>
      </c>
      <c r="F62" s="44">
        <f>+VLOOKUP($B62,Hoja1!$C$27:$P$45,'Tarjeta debito año 2016'!F$48,0)</f>
        <v>29450</v>
      </c>
      <c r="G62" s="44">
        <f>+VLOOKUP($B62,Hoja1!$C$27:$P$45,'Tarjeta debito año 2016'!G$48,0)</f>
        <v>28676</v>
      </c>
      <c r="H62" s="44">
        <f>+VLOOKUP($B62,Hoja1!$C$27:$P$45,'Tarjeta debito año 2016'!H$48,0)</f>
        <v>29131</v>
      </c>
      <c r="I62" s="44">
        <f>+VLOOKUP($B62,Hoja1!$C$27:$P$45,'Tarjeta debito año 2016'!I$48,0)</f>
        <v>28576</v>
      </c>
      <c r="J62" s="44">
        <f>+VLOOKUP($B62,Hoja1!$C$27:$P$45,'Tarjeta debito año 2016'!J$48,0)</f>
        <v>29001</v>
      </c>
      <c r="K62" s="44">
        <f>+VLOOKUP($B62,Hoja1!$C$27:$P$45,'Tarjeta debito año 2016'!K$48,0)</f>
        <v>29348</v>
      </c>
      <c r="L62" s="44">
        <f>+VLOOKUP($B62,Hoja1!$C$27:$P$45,'Tarjeta debito año 2016'!L$48,0)</f>
        <v>29604</v>
      </c>
      <c r="M62" s="44">
        <f>+VLOOKUP($B62,Hoja1!$C$27:$P$45,'Tarjeta debito año 2016'!M$48,0)</f>
        <v>29458</v>
      </c>
      <c r="N62" s="44">
        <f>+VLOOKUP($B62,Hoja1!$C$27:$P$45,'Tarjeta debito año 2016'!N$48,0)</f>
        <v>29856</v>
      </c>
      <c r="O62" s="85">
        <f t="shared" si="1"/>
        <v>29676.083333333332</v>
      </c>
      <c r="P62" s="86">
        <f t="shared" si="2"/>
        <v>5.7442768097719019E-3</v>
      </c>
      <c r="Q62" s="49"/>
    </row>
    <row r="63" spans="1:17" ht="15.75" x14ac:dyDescent="0.25">
      <c r="A63" s="4"/>
      <c r="B63" s="43" t="s">
        <v>27</v>
      </c>
      <c r="C63" s="44">
        <f>+VLOOKUP($B63,Hoja1!$C$27:$P$45,'Tarjeta debito año 2016'!C$48,0)</f>
        <v>19555</v>
      </c>
      <c r="D63" s="44">
        <f>+VLOOKUP($B63,Hoja1!$C$27:$P$45,'Tarjeta debito año 2016'!D$48,0)</f>
        <v>19572</v>
      </c>
      <c r="E63" s="44">
        <f>+VLOOKUP($B63,Hoja1!$C$27:$P$45,'Tarjeta debito año 2016'!E$48,0)</f>
        <v>19402</v>
      </c>
      <c r="F63" s="44">
        <f>+VLOOKUP($B63,Hoja1!$C$27:$P$45,'Tarjeta debito año 2016'!F$48,0)</f>
        <v>19535</v>
      </c>
      <c r="G63" s="44">
        <f>+VLOOKUP($B63,Hoja1!$C$27:$P$45,'Tarjeta debito año 2016'!G$48,0)</f>
        <v>19520</v>
      </c>
      <c r="H63" s="44">
        <f>+VLOOKUP($B63,Hoja1!$C$27:$P$45,'Tarjeta debito año 2016'!H$48,0)</f>
        <v>19593</v>
      </c>
      <c r="I63" s="44">
        <f>+VLOOKUP($B63,Hoja1!$C$27:$P$45,'Tarjeta debito año 2016'!I$48,0)</f>
        <v>20066</v>
      </c>
      <c r="J63" s="44">
        <f>+VLOOKUP($B63,Hoja1!$C$27:$P$45,'Tarjeta debito año 2016'!J$48,0)</f>
        <v>20299</v>
      </c>
      <c r="K63" s="44">
        <f>+VLOOKUP($B63,Hoja1!$C$27:$P$45,'Tarjeta debito año 2016'!K$48,0)</f>
        <v>20323</v>
      </c>
      <c r="L63" s="44">
        <f>+VLOOKUP($B63,Hoja1!$C$27:$P$45,'Tarjeta debito año 2016'!L$48,0)</f>
        <v>20303</v>
      </c>
      <c r="M63" s="44">
        <f>+VLOOKUP($B63,Hoja1!$C$27:$P$45,'Tarjeta debito año 2016'!M$48,0)</f>
        <v>4900</v>
      </c>
      <c r="N63" s="44">
        <f>+VLOOKUP($B63,Hoja1!$C$27:$P$45,'Tarjeta debito año 2016'!N$48,0)</f>
        <v>5058</v>
      </c>
      <c r="O63" s="85">
        <f t="shared" si="1"/>
        <v>17343.833333333332</v>
      </c>
      <c r="P63" s="86">
        <f t="shared" si="2"/>
        <v>3.3571741422261667E-3</v>
      </c>
      <c r="Q63" s="49"/>
    </row>
    <row r="64" spans="1:17" ht="15.75" x14ac:dyDescent="0.25">
      <c r="A64" s="4"/>
      <c r="B64" s="43" t="s">
        <v>36</v>
      </c>
      <c r="C64" s="44">
        <f>+VLOOKUP($B64,Hoja1!$C$27:$P$45,'Tarjeta debito año 2016'!C$48,0)</f>
        <v>13696</v>
      </c>
      <c r="D64" s="44">
        <f>+VLOOKUP($B64,Hoja1!$C$27:$P$45,'Tarjeta debito año 2016'!D$48,0)</f>
        <v>13696</v>
      </c>
      <c r="E64" s="44">
        <f>+VLOOKUP($B64,Hoja1!$C$27:$P$45,'Tarjeta debito año 2016'!E$48,0)</f>
        <v>13683</v>
      </c>
      <c r="F64" s="44">
        <f>+VLOOKUP($B64,Hoja1!$C$27:$P$45,'Tarjeta debito año 2016'!F$48,0)</f>
        <v>13694</v>
      </c>
      <c r="G64" s="44">
        <f>+VLOOKUP($B64,Hoja1!$C$27:$P$45,'Tarjeta debito año 2016'!G$48,0)</f>
        <v>13694</v>
      </c>
      <c r="H64" s="44">
        <f>+VLOOKUP($B64,Hoja1!$C$27:$P$45,'Tarjeta debito año 2016'!H$48,0)</f>
        <v>13695</v>
      </c>
      <c r="I64" s="44">
        <f>+VLOOKUP($B64,Hoja1!$C$27:$P$45,'Tarjeta debito año 2016'!I$48,0)</f>
        <v>13817</v>
      </c>
      <c r="J64" s="44">
        <f>+VLOOKUP($B64,Hoja1!$C$27:$P$45,'Tarjeta debito año 2016'!J$48,0)</f>
        <v>14867</v>
      </c>
      <c r="K64" s="44">
        <f>+VLOOKUP($B64,Hoja1!$C$27:$P$45,'Tarjeta debito año 2016'!K$48,0)</f>
        <v>15993</v>
      </c>
      <c r="L64" s="44">
        <f>+VLOOKUP($B64,Hoja1!$C$27:$P$45,'Tarjeta debito año 2016'!L$48,0)</f>
        <v>17093</v>
      </c>
      <c r="M64" s="44">
        <f>+VLOOKUP($B64,Hoja1!$C$27:$P$45,'Tarjeta debito año 2016'!M$48,0)</f>
        <v>2882</v>
      </c>
      <c r="N64" s="44">
        <f>+VLOOKUP($B64,Hoja1!$C$27:$P$45,'Tarjeta debito año 2016'!N$48,0)</f>
        <v>3072</v>
      </c>
      <c r="O64" s="85">
        <f t="shared" si="1"/>
        <v>12490.166666666666</v>
      </c>
      <c r="P64" s="86">
        <f t="shared" si="2"/>
        <v>2.4176699440970483E-3</v>
      </c>
      <c r="Q64" s="49"/>
    </row>
    <row r="65" spans="1:17" ht="15.75" x14ac:dyDescent="0.25">
      <c r="A65" s="4"/>
      <c r="B65" s="43" t="s">
        <v>63</v>
      </c>
      <c r="C65" s="44">
        <f>+VLOOKUP($B65,Hoja1!$C$27:$P$45,'Tarjeta debito año 2016'!C$48,0)</f>
        <v>6497</v>
      </c>
      <c r="D65" s="44">
        <f>+VLOOKUP($B65,Hoja1!$C$27:$P$45,'Tarjeta debito año 2016'!D$48,0)</f>
        <v>6403</v>
      </c>
      <c r="E65" s="44">
        <f>+VLOOKUP($B65,Hoja1!$C$27:$P$45,'Tarjeta debito año 2016'!E$48,0)</f>
        <v>6495</v>
      </c>
      <c r="F65" s="44">
        <f>+VLOOKUP($B65,Hoja1!$C$27:$P$45,'Tarjeta debito año 2016'!F$48,0)</f>
        <v>6611</v>
      </c>
      <c r="G65" s="44">
        <f>+VLOOKUP($B65,Hoja1!$C$27:$P$45,'Tarjeta debito año 2016'!G$48,0)</f>
        <v>6780</v>
      </c>
      <c r="H65" s="44">
        <f>+VLOOKUP($B65,Hoja1!$C$27:$P$45,'Tarjeta debito año 2016'!H$48,0)</f>
        <v>6709</v>
      </c>
      <c r="I65" s="44">
        <f>+VLOOKUP($B65,Hoja1!$C$27:$P$45,'Tarjeta debito año 2016'!I$48,0)</f>
        <v>6806</v>
      </c>
      <c r="J65" s="44">
        <f>+VLOOKUP($B65,Hoja1!$C$27:$P$45,'Tarjeta debito año 2016'!J$48,0)</f>
        <v>6788</v>
      </c>
      <c r="K65" s="44">
        <f>+VLOOKUP($B65,Hoja1!$C$27:$P$45,'Tarjeta debito año 2016'!K$48,0)</f>
        <v>6877</v>
      </c>
      <c r="L65" s="44">
        <f>+VLOOKUP($B65,Hoja1!$C$27:$P$45,'Tarjeta debito año 2016'!L$48,0)</f>
        <v>6956</v>
      </c>
      <c r="M65" s="44">
        <f>+VLOOKUP($B65,Hoja1!$C$27:$P$45,'Tarjeta debito año 2016'!M$48,0)</f>
        <v>6951</v>
      </c>
      <c r="N65" s="44">
        <f>+VLOOKUP($B65,Hoja1!$C$27:$P$45,'Tarjeta debito año 2016'!N$48,0)</f>
        <v>7078</v>
      </c>
      <c r="O65" s="85">
        <f t="shared" si="1"/>
        <v>6745.916666666667</v>
      </c>
      <c r="P65" s="86">
        <f t="shared" si="2"/>
        <v>1.3057792106096809E-3</v>
      </c>
      <c r="Q65" s="49"/>
    </row>
    <row r="66" spans="1:17" ht="15.75" x14ac:dyDescent="0.25">
      <c r="A66" s="4"/>
      <c r="B66" s="43" t="s">
        <v>64</v>
      </c>
      <c r="C66" s="44">
        <f>+VLOOKUP($B66,Hoja1!$C$27:$P$45,'Tarjeta debito año 2016'!C$48,0)</f>
        <v>5651</v>
      </c>
      <c r="D66" s="44">
        <f>+VLOOKUP($B66,Hoja1!$C$27:$P$45,'Tarjeta debito año 2016'!D$48,0)</f>
        <v>5634</v>
      </c>
      <c r="E66" s="44">
        <f>+VLOOKUP($B66,Hoja1!$C$27:$P$45,'Tarjeta debito año 2016'!E$48,0)</f>
        <v>6493</v>
      </c>
      <c r="F66" s="44">
        <f>+VLOOKUP($B66,Hoja1!$C$27:$P$45,'Tarjeta debito año 2016'!F$48,0)</f>
        <v>6563</v>
      </c>
      <c r="G66" s="44">
        <f>+VLOOKUP($B66,Hoja1!$C$27:$P$45,'Tarjeta debito año 2016'!G$48,0)</f>
        <v>7079</v>
      </c>
      <c r="H66" s="44">
        <f>+VLOOKUP($B66,Hoja1!$C$27:$P$45,'Tarjeta debito año 2016'!H$48,0)</f>
        <v>7489</v>
      </c>
      <c r="I66" s="44">
        <f>+VLOOKUP($B66,Hoja1!$C$27:$P$45,'Tarjeta debito año 2016'!I$48,0)</f>
        <v>7926</v>
      </c>
      <c r="J66" s="44">
        <f>+VLOOKUP($B66,Hoja1!$C$27:$P$45,'Tarjeta debito año 2016'!J$48,0)</f>
        <v>8397</v>
      </c>
      <c r="K66" s="44">
        <f>+VLOOKUP($B66,Hoja1!$C$27:$P$45,'Tarjeta debito año 2016'!K$48,0)</f>
        <v>8591</v>
      </c>
      <c r="L66" s="44">
        <f>+VLOOKUP($B66,Hoja1!$C$27:$P$45,'Tarjeta debito año 2016'!L$48,0)</f>
        <v>9268</v>
      </c>
      <c r="M66" s="44">
        <f>+VLOOKUP($B66,Hoja1!$C$27:$P$45,'Tarjeta debito año 2016'!M$48,0)</f>
        <v>9561</v>
      </c>
      <c r="N66" s="44">
        <f>+VLOOKUP($B66,Hoja1!$C$27:$P$45,'Tarjeta debito año 2016'!N$48,0)</f>
        <v>9921</v>
      </c>
      <c r="O66" s="85">
        <f t="shared" si="1"/>
        <v>7714.416666666667</v>
      </c>
      <c r="P66" s="86">
        <f t="shared" si="2"/>
        <v>1.4932477531317708E-3</v>
      </c>
      <c r="Q66" s="49"/>
    </row>
    <row r="67" spans="1:17" ht="15.75" x14ac:dyDescent="0.25">
      <c r="A67" s="4"/>
      <c r="B67" s="43" t="s">
        <v>23</v>
      </c>
      <c r="C67" s="44">
        <f>+VLOOKUP($B67,Hoja1!$C$27:$P$45,'Tarjeta debito año 2016'!C$48,0)</f>
        <v>5891</v>
      </c>
      <c r="D67" s="44">
        <f>+VLOOKUP($B67,Hoja1!$C$27:$P$45,'Tarjeta debito año 2016'!D$48,0)</f>
        <v>5941</v>
      </c>
      <c r="E67" s="44">
        <f>+VLOOKUP($B67,Hoja1!$C$27:$P$45,'Tarjeta debito año 2016'!E$48,0)</f>
        <v>6001</v>
      </c>
      <c r="F67" s="44">
        <f>+VLOOKUP($B67,Hoja1!$C$27:$P$45,'Tarjeta debito año 2016'!F$48,0)</f>
        <v>6032</v>
      </c>
      <c r="G67" s="44">
        <f>+VLOOKUP($B67,Hoja1!$C$27:$P$45,'Tarjeta debito año 2016'!G$48,0)</f>
        <v>6056</v>
      </c>
      <c r="H67" s="44">
        <f>+VLOOKUP($B67,Hoja1!$C$27:$P$45,'Tarjeta debito año 2016'!H$48,0)</f>
        <v>6085</v>
      </c>
      <c r="I67" s="44">
        <f>+VLOOKUP($B67,Hoja1!$C$27:$P$45,'Tarjeta debito año 2016'!I$48,0)</f>
        <v>6105</v>
      </c>
      <c r="J67" s="44">
        <f>+VLOOKUP($B67,Hoja1!$C$27:$P$45,'Tarjeta debito año 2016'!J$48,0)</f>
        <v>6128</v>
      </c>
      <c r="K67" s="44">
        <f>+VLOOKUP($B67,Hoja1!$C$27:$P$45,'Tarjeta debito año 2016'!K$48,0)</f>
        <v>6145</v>
      </c>
      <c r="L67" s="44">
        <f>+VLOOKUP($B67,Hoja1!$C$27:$P$45,'Tarjeta debito año 2016'!L$48,0)</f>
        <v>6163</v>
      </c>
      <c r="M67" s="44">
        <f>+VLOOKUP($B67,Hoja1!$C$27:$P$45,'Tarjeta debito año 2016'!M$48,0)</f>
        <v>6183</v>
      </c>
      <c r="N67" s="44">
        <f>+VLOOKUP($B67,Hoja1!$C$27:$P$45,'Tarjeta debito año 2016'!N$48,0)</f>
        <v>6240</v>
      </c>
      <c r="O67" s="85">
        <f t="shared" si="1"/>
        <v>6080.833333333333</v>
      </c>
      <c r="P67" s="86">
        <f t="shared" si="2"/>
        <v>1.1770417783373696E-3</v>
      </c>
      <c r="Q67" s="49"/>
    </row>
    <row r="68" spans="1:17" ht="16.5" thickBot="1" x14ac:dyDescent="0.3">
      <c r="A68" s="4"/>
      <c r="B68" s="43" t="s">
        <v>62</v>
      </c>
      <c r="C68" s="44">
        <f>+VLOOKUP($B68,Hoja1!$C$27:$P$45,'Tarjeta debito año 2016'!C$48,0)</f>
        <v>0</v>
      </c>
      <c r="D68" s="44">
        <f>+VLOOKUP($B68,Hoja1!$C$27:$P$45,'Tarjeta debito año 2016'!D$48,0)</f>
        <v>0</v>
      </c>
      <c r="E68" s="44">
        <f>+VLOOKUP($B68,Hoja1!$C$27:$P$45,'Tarjeta debito año 2016'!E$48,0)</f>
        <v>0</v>
      </c>
      <c r="F68" s="44">
        <f>+VLOOKUP($B68,Hoja1!$C$27:$P$45,'Tarjeta debito año 2016'!F$48,0)</f>
        <v>0</v>
      </c>
      <c r="G68" s="44">
        <f>+VLOOKUP($B68,Hoja1!$C$27:$P$45,'Tarjeta debito año 2016'!G$48,0)</f>
        <v>0</v>
      </c>
      <c r="H68" s="44">
        <f>+VLOOKUP($B68,Hoja1!$C$27:$P$45,'Tarjeta debito año 2016'!H$48,0)</f>
        <v>0</v>
      </c>
      <c r="I68" s="44">
        <f>+VLOOKUP($B68,Hoja1!$C$27:$P$45,'Tarjeta debito año 2016'!I$48,0)</f>
        <v>0</v>
      </c>
      <c r="J68" s="44">
        <f>+VLOOKUP($B68,Hoja1!$C$27:$P$45,'Tarjeta debito año 2016'!J$48,0)</f>
        <v>0</v>
      </c>
      <c r="K68" s="44">
        <f>+VLOOKUP($B68,Hoja1!$C$27:$P$45,'Tarjeta debito año 2016'!K$48,0)</f>
        <v>0</v>
      </c>
      <c r="L68" s="44">
        <f>+VLOOKUP($B68,Hoja1!$C$27:$P$45,'Tarjeta debito año 2016'!L$48,0)</f>
        <v>0</v>
      </c>
      <c r="M68" s="44">
        <f>+VLOOKUP($B68,Hoja1!$C$27:$P$45,'Tarjeta debito año 2016'!M$48,0)</f>
        <v>0</v>
      </c>
      <c r="N68" s="44">
        <f>+VLOOKUP($B68,Hoja1!$C$27:$P$45,'Tarjeta debito año 2016'!N$48,0)</f>
        <v>0</v>
      </c>
      <c r="O68" s="85">
        <f t="shared" si="1"/>
        <v>0</v>
      </c>
      <c r="P68" s="86">
        <f t="shared" si="2"/>
        <v>0</v>
      </c>
      <c r="Q68" s="49"/>
    </row>
    <row r="69" spans="1:17" ht="16.5" thickTop="1" x14ac:dyDescent="0.25">
      <c r="A69" s="4"/>
      <c r="B69" s="99" t="s">
        <v>0</v>
      </c>
      <c r="C69" s="105">
        <f t="shared" ref="C69:J69" si="3">SUM(C50:C68)</f>
        <v>4802392</v>
      </c>
      <c r="D69" s="105">
        <f t="shared" si="3"/>
        <v>4875285</v>
      </c>
      <c r="E69" s="105">
        <f t="shared" si="3"/>
        <v>4955486</v>
      </c>
      <c r="F69" s="105">
        <f t="shared" si="3"/>
        <v>4996735</v>
      </c>
      <c r="G69" s="105">
        <f t="shared" ref="G69:H69" si="4">SUM(G50:G68)</f>
        <v>5068962</v>
      </c>
      <c r="H69" s="105">
        <f t="shared" si="4"/>
        <v>5183625</v>
      </c>
      <c r="I69" s="105">
        <f t="shared" si="3"/>
        <v>5239069</v>
      </c>
      <c r="J69" s="105">
        <f t="shared" si="3"/>
        <v>5301748</v>
      </c>
      <c r="K69" s="105">
        <f t="shared" ref="K69:L69" si="5">SUM(K50:K68)</f>
        <v>5358890</v>
      </c>
      <c r="L69" s="105">
        <f t="shared" si="5"/>
        <v>5413925</v>
      </c>
      <c r="M69" s="105">
        <f t="shared" ref="M69:N69" si="6">SUM(M50:M68)</f>
        <v>5406922</v>
      </c>
      <c r="N69" s="105">
        <f t="shared" si="6"/>
        <v>5391362</v>
      </c>
      <c r="O69" s="109">
        <f>SUM(O50:O68)</f>
        <v>5166200.083333333</v>
      </c>
      <c r="P69" s="106">
        <f>SUM(P50:P68)</f>
        <v>1</v>
      </c>
      <c r="Q69" s="49"/>
    </row>
    <row r="70" spans="1:17" ht="15.75" x14ac:dyDescent="0.25">
      <c r="A70" s="4"/>
      <c r="B70" s="34"/>
    </row>
    <row r="71" spans="1:17" ht="15.75" x14ac:dyDescent="0.25">
      <c r="A71" s="4"/>
      <c r="B71" s="34"/>
    </row>
    <row r="72" spans="1:17" ht="15.75" x14ac:dyDescent="0.25">
      <c r="A72" s="4"/>
      <c r="B72" s="34"/>
    </row>
    <row r="73" spans="1:17" ht="15.75" x14ac:dyDescent="0.25">
      <c r="A73" s="4"/>
      <c r="B73" s="34"/>
    </row>
    <row r="74" spans="1:17" ht="15.75" x14ac:dyDescent="0.25">
      <c r="A74" s="4"/>
      <c r="B74" s="34"/>
    </row>
    <row r="75" spans="1:17" ht="15.75" x14ac:dyDescent="0.25">
      <c r="A75" s="4"/>
      <c r="B75" s="34"/>
    </row>
    <row r="76" spans="1:17" ht="15.75" x14ac:dyDescent="0.25">
      <c r="A76" s="4"/>
      <c r="B76" s="34"/>
    </row>
    <row r="77" spans="1:17" ht="15.75" x14ac:dyDescent="0.25">
      <c r="A77" s="4"/>
      <c r="B77" s="34"/>
    </row>
    <row r="78" spans="1:17" ht="15.75" x14ac:dyDescent="0.25">
      <c r="A78" s="4"/>
      <c r="B78" s="34"/>
    </row>
    <row r="79" spans="1:17" ht="15.75" x14ac:dyDescent="0.25">
      <c r="A79" s="4"/>
      <c r="B79" s="34"/>
    </row>
    <row r="80" spans="1:17" ht="15.75" x14ac:dyDescent="0.25">
      <c r="A80" s="4"/>
      <c r="B80" s="34"/>
    </row>
    <row r="81" spans="1:2" ht="15.75" x14ac:dyDescent="0.25">
      <c r="A81" s="4"/>
      <c r="B81" s="34"/>
    </row>
    <row r="82" spans="1:2" ht="15.75" x14ac:dyDescent="0.25">
      <c r="A82" s="4"/>
      <c r="B82" s="34"/>
    </row>
    <row r="83" spans="1:2" ht="15.75" x14ac:dyDescent="0.25">
      <c r="A83" s="4"/>
      <c r="B83" s="34"/>
    </row>
    <row r="84" spans="1:2" ht="15.75" x14ac:dyDescent="0.25">
      <c r="A84" s="4"/>
      <c r="B84" s="34"/>
    </row>
    <row r="85" spans="1:2" ht="15.75" x14ac:dyDescent="0.25">
      <c r="A85" s="4"/>
      <c r="B85" s="34"/>
    </row>
    <row r="86" spans="1:2" ht="15.75" x14ac:dyDescent="0.25">
      <c r="A86" s="4"/>
      <c r="B86" s="34"/>
    </row>
    <row r="87" spans="1:2" ht="15.75" x14ac:dyDescent="0.25">
      <c r="A87" s="4"/>
      <c r="B87" s="34"/>
    </row>
    <row r="88" spans="1:2" ht="15.75" x14ac:dyDescent="0.25">
      <c r="A88" s="4"/>
      <c r="B88" s="34"/>
    </row>
    <row r="89" spans="1:2" ht="15.75" x14ac:dyDescent="0.25">
      <c r="A89" s="4"/>
      <c r="B89" s="34"/>
    </row>
    <row r="90" spans="1:2" ht="15.75" x14ac:dyDescent="0.25">
      <c r="A90" s="4"/>
      <c r="B90" s="34"/>
    </row>
    <row r="91" spans="1:2" ht="15.75" x14ac:dyDescent="0.25">
      <c r="A91" s="4"/>
      <c r="B91" s="34"/>
    </row>
    <row r="92" spans="1:2" ht="15.75" x14ac:dyDescent="0.25">
      <c r="A92" s="4"/>
      <c r="B92" s="34"/>
    </row>
    <row r="93" spans="1:2" ht="15.75" x14ac:dyDescent="0.25">
      <c r="A93" s="4"/>
      <c r="B93" s="34"/>
    </row>
    <row r="94" spans="1:2" ht="15.75" x14ac:dyDescent="0.25">
      <c r="A94" s="4"/>
      <c r="B94" s="34"/>
    </row>
    <row r="95" spans="1:2" ht="15.75" x14ac:dyDescent="0.25">
      <c r="A95" s="4"/>
      <c r="B95" s="34"/>
    </row>
    <row r="96" spans="1:2" ht="15.75" x14ac:dyDescent="0.25">
      <c r="A96" s="4"/>
      <c r="B96" s="34"/>
    </row>
    <row r="97" spans="1:16" ht="15.75" x14ac:dyDescent="0.25">
      <c r="A97" s="4"/>
      <c r="B97" s="34"/>
    </row>
    <row r="98" spans="1:16" ht="23.25" x14ac:dyDescent="0.35">
      <c r="A98" s="4"/>
      <c r="B98" s="16" t="s">
        <v>77</v>
      </c>
    </row>
    <row r="99" spans="1:16" ht="15.75" x14ac:dyDescent="0.25">
      <c r="A99" s="4"/>
      <c r="B99" s="34"/>
    </row>
    <row r="100" spans="1:16" ht="15.75" x14ac:dyDescent="0.25">
      <c r="A100" s="4"/>
      <c r="B100" s="34"/>
      <c r="C100" s="45">
        <v>3</v>
      </c>
      <c r="D100" s="45">
        <v>4</v>
      </c>
      <c r="E100" s="45">
        <v>5</v>
      </c>
      <c r="F100" s="45">
        <v>6</v>
      </c>
      <c r="G100" s="45">
        <v>7</v>
      </c>
      <c r="H100" s="45">
        <v>8</v>
      </c>
      <c r="I100" s="45">
        <v>9</v>
      </c>
      <c r="J100" s="45">
        <v>10</v>
      </c>
      <c r="K100" s="45">
        <v>11</v>
      </c>
      <c r="L100" s="45">
        <v>12</v>
      </c>
      <c r="M100" s="45">
        <v>13</v>
      </c>
      <c r="N100" s="45">
        <v>14</v>
      </c>
      <c r="O100" s="45"/>
    </row>
    <row r="101" spans="1:16" ht="32.25" thickBot="1" x14ac:dyDescent="0.3">
      <c r="A101" s="4"/>
      <c r="B101" s="95" t="s">
        <v>20</v>
      </c>
      <c r="C101" s="95" t="s">
        <v>105</v>
      </c>
      <c r="D101" s="95" t="s">
        <v>106</v>
      </c>
      <c r="E101" s="95" t="s">
        <v>107</v>
      </c>
      <c r="F101" s="95" t="s">
        <v>108</v>
      </c>
      <c r="G101" s="95" t="s">
        <v>109</v>
      </c>
      <c r="H101" s="92" t="s">
        <v>110</v>
      </c>
      <c r="I101" s="92" t="s">
        <v>111</v>
      </c>
      <c r="J101" s="92" t="s">
        <v>112</v>
      </c>
      <c r="K101" s="92" t="s">
        <v>113</v>
      </c>
      <c r="L101" s="92" t="s">
        <v>114</v>
      </c>
      <c r="M101" s="92" t="s">
        <v>115</v>
      </c>
      <c r="N101" s="92" t="s">
        <v>116</v>
      </c>
      <c r="O101" s="93" t="s">
        <v>1</v>
      </c>
      <c r="P101" s="94" t="s">
        <v>79</v>
      </c>
    </row>
    <row r="102" spans="1:16" ht="16.5" thickTop="1" x14ac:dyDescent="0.25">
      <c r="A102" s="4"/>
      <c r="B102" s="43" t="s">
        <v>33</v>
      </c>
      <c r="C102" s="44">
        <f>+VLOOKUP($B102,Hoja1!$C$54:$P$72,'Tarjeta debito año 2016'!C$100,0)</f>
        <v>1949434</v>
      </c>
      <c r="D102" s="44">
        <f>+VLOOKUP($B102,Hoja1!$C$54:$P$72,'Tarjeta debito año 2016'!D$100,0)</f>
        <v>1973188</v>
      </c>
      <c r="E102" s="44">
        <f>+VLOOKUP($B102,Hoja1!$C$54:$P$72,'Tarjeta debito año 2016'!E$100,0)</f>
        <v>1996606</v>
      </c>
      <c r="F102" s="44">
        <f>+VLOOKUP($B102,Hoja1!$C$54:$P$72,'Tarjeta debito año 2016'!F$100,0)</f>
        <v>2008469</v>
      </c>
      <c r="G102" s="44">
        <f>+VLOOKUP($B102,Hoja1!$C$54:$P$72,'Tarjeta debito año 2016'!G$100,0)</f>
        <v>2008469</v>
      </c>
      <c r="H102" s="44">
        <f>+VLOOKUP($B102,Hoja1!$C$54:$P$72,'Tarjeta debito año 2016'!H$100,0)</f>
        <v>2034611</v>
      </c>
      <c r="I102" s="44">
        <f>+VLOOKUP($B102,Hoja1!$C$54:$P$72,'Tarjeta debito año 2016'!I$100,0)</f>
        <v>2050180</v>
      </c>
      <c r="J102" s="44">
        <f>+VLOOKUP($B102,Hoja1!$C$54:$P$72,'Tarjeta debito año 2016'!J$100,0)</f>
        <v>2069464</v>
      </c>
      <c r="K102" s="44">
        <f>+VLOOKUP($B102,Hoja1!$C$54:$P$72,'Tarjeta debito año 2016'!K$100,0)</f>
        <v>2097231</v>
      </c>
      <c r="L102" s="44">
        <f>+VLOOKUP($B102,Hoja1!$C$54:$P$72,'Tarjeta debito año 2016'!L$100,0)</f>
        <v>2107234</v>
      </c>
      <c r="M102" s="44">
        <f>+VLOOKUP($B102,Hoja1!$C$54:$P$72,'Tarjeta debito año 2016'!M$100,0)</f>
        <v>2123577</v>
      </c>
      <c r="N102" s="44">
        <f>+VLOOKUP($B102,Hoja1!$C$54:$P$72,'Tarjeta debito año 2016'!N$100,0)</f>
        <v>2141666</v>
      </c>
      <c r="O102" s="38">
        <f t="shared" ref="O102:O120" si="7">+AVERAGE(C102:N102)</f>
        <v>2046677.4166666667</v>
      </c>
      <c r="P102" s="48">
        <f t="shared" ref="P102:P120" si="8">+O102/$O$121</f>
        <v>0.43955919245525671</v>
      </c>
    </row>
    <row r="103" spans="1:16" ht="15.75" x14ac:dyDescent="0.25">
      <c r="A103" s="4"/>
      <c r="B103" s="43" t="s">
        <v>25</v>
      </c>
      <c r="C103" s="44">
        <f>+VLOOKUP($B103,Hoja1!$C$54:$P$72,'Tarjeta debito año 2016'!C$100,0)</f>
        <v>485138</v>
      </c>
      <c r="D103" s="44">
        <f>+VLOOKUP($B103,Hoja1!$C$54:$P$72,'Tarjeta debito año 2016'!D$100,0)</f>
        <v>502862</v>
      </c>
      <c r="E103" s="44">
        <f>+VLOOKUP($B103,Hoja1!$C$54:$P$72,'Tarjeta debito año 2016'!E$100,0)</f>
        <v>528193</v>
      </c>
      <c r="F103" s="44">
        <f>+VLOOKUP($B103,Hoja1!$C$54:$P$72,'Tarjeta debito año 2016'!F$100,0)</f>
        <v>535980</v>
      </c>
      <c r="G103" s="44">
        <f>+VLOOKUP($B103,Hoja1!$C$54:$P$72,'Tarjeta debito año 2016'!G$100,0)</f>
        <v>587542</v>
      </c>
      <c r="H103" s="44">
        <f>+VLOOKUP($B103,Hoja1!$C$54:$P$72,'Tarjeta debito año 2016'!H$100,0)</f>
        <v>651465</v>
      </c>
      <c r="I103" s="44">
        <f>+VLOOKUP($B103,Hoja1!$C$54:$P$72,'Tarjeta debito año 2016'!I$100,0)</f>
        <v>669663</v>
      </c>
      <c r="J103" s="44">
        <f>+VLOOKUP($B103,Hoja1!$C$54:$P$72,'Tarjeta debito año 2016'!J$100,0)</f>
        <v>690283</v>
      </c>
      <c r="K103" s="44">
        <f>+VLOOKUP($B103,Hoja1!$C$54:$P$72,'Tarjeta debito año 2016'!K$100,0)</f>
        <v>701627</v>
      </c>
      <c r="L103" s="44">
        <f>+VLOOKUP($B103,Hoja1!$C$54:$P$72,'Tarjeta debito año 2016'!L$100,0)</f>
        <v>723093</v>
      </c>
      <c r="M103" s="44">
        <f>+VLOOKUP($B103,Hoja1!$C$54:$P$72,'Tarjeta debito año 2016'!M$100,0)</f>
        <v>741303</v>
      </c>
      <c r="N103" s="44">
        <f>+VLOOKUP($B103,Hoja1!$C$54:$P$72,'Tarjeta debito año 2016'!N$100,0)</f>
        <v>752717</v>
      </c>
      <c r="O103" s="38">
        <f t="shared" si="7"/>
        <v>630822.16666666663</v>
      </c>
      <c r="P103" s="48">
        <f t="shared" si="8"/>
        <v>0.13547991486341557</v>
      </c>
    </row>
    <row r="104" spans="1:16" ht="15.75" x14ac:dyDescent="0.25">
      <c r="A104" s="4"/>
      <c r="B104" s="43" t="s">
        <v>32</v>
      </c>
      <c r="C104" s="44">
        <f>+VLOOKUP($B104,Hoja1!$C$54:$P$72,'Tarjeta debito año 2016'!C$100,0)</f>
        <v>514065</v>
      </c>
      <c r="D104" s="44">
        <f>+VLOOKUP($B104,Hoja1!$C$54:$P$72,'Tarjeta debito año 2016'!D$100,0)</f>
        <v>527886</v>
      </c>
      <c r="E104" s="44">
        <f>+VLOOKUP($B104,Hoja1!$C$54:$P$72,'Tarjeta debito año 2016'!E$100,0)</f>
        <v>538996</v>
      </c>
      <c r="F104" s="44">
        <f>+VLOOKUP($B104,Hoja1!$C$54:$P$72,'Tarjeta debito año 2016'!F$100,0)</f>
        <v>553156</v>
      </c>
      <c r="G104" s="44">
        <f>+VLOOKUP($B104,Hoja1!$C$54:$P$72,'Tarjeta debito año 2016'!G$100,0)</f>
        <v>564068</v>
      </c>
      <c r="H104" s="44">
        <f>+VLOOKUP($B104,Hoja1!$C$54:$P$72,'Tarjeta debito año 2016'!H$100,0)</f>
        <v>576655</v>
      </c>
      <c r="I104" s="44">
        <f>+VLOOKUP($B104,Hoja1!$C$54:$P$72,'Tarjeta debito año 2016'!I$100,0)</f>
        <v>589042</v>
      </c>
      <c r="J104" s="44">
        <f>+VLOOKUP($B104,Hoja1!$C$54:$P$72,'Tarjeta debito año 2016'!J$100,0)</f>
        <v>598948</v>
      </c>
      <c r="K104" s="44">
        <f>+VLOOKUP($B104,Hoja1!$C$54:$P$72,'Tarjeta debito año 2016'!K$100,0)</f>
        <v>609283</v>
      </c>
      <c r="L104" s="44">
        <f>+VLOOKUP($B104,Hoja1!$C$54:$P$72,'Tarjeta debito año 2016'!L$100,0)</f>
        <v>619829</v>
      </c>
      <c r="M104" s="44">
        <f>+VLOOKUP($B104,Hoja1!$C$54:$P$72,'Tarjeta debito año 2016'!M$100,0)</f>
        <v>630209</v>
      </c>
      <c r="N104" s="44">
        <f>+VLOOKUP($B104,Hoja1!$C$54:$P$72,'Tarjeta debito año 2016'!N$100,0)</f>
        <v>639311</v>
      </c>
      <c r="O104" s="38">
        <f t="shared" si="7"/>
        <v>580120.66666666663</v>
      </c>
      <c r="P104" s="48">
        <f t="shared" si="8"/>
        <v>0.1245908953165214</v>
      </c>
    </row>
    <row r="105" spans="1:16" ht="15.75" x14ac:dyDescent="0.25">
      <c r="A105" s="4"/>
      <c r="B105" s="43" t="s">
        <v>34</v>
      </c>
      <c r="C105" s="44">
        <f>+VLOOKUP($B105,Hoja1!$C$54:$P$72,'Tarjeta debito año 2016'!C$100,0)</f>
        <v>374250</v>
      </c>
      <c r="D105" s="44">
        <f>+VLOOKUP($B105,Hoja1!$C$54:$P$72,'Tarjeta debito año 2016'!D$100,0)</f>
        <v>374921</v>
      </c>
      <c r="E105" s="44">
        <f>+VLOOKUP($B105,Hoja1!$C$54:$P$72,'Tarjeta debito año 2016'!E$100,0)</f>
        <v>385043</v>
      </c>
      <c r="F105" s="44">
        <f>+VLOOKUP($B105,Hoja1!$C$54:$P$72,'Tarjeta debito año 2016'!F$100,0)</f>
        <v>379065</v>
      </c>
      <c r="G105" s="44">
        <f>+VLOOKUP($B105,Hoja1!$C$54:$P$72,'Tarjeta debito año 2016'!G$100,0)</f>
        <v>382574</v>
      </c>
      <c r="H105" s="44">
        <f>+VLOOKUP($B105,Hoja1!$C$54:$P$72,'Tarjeta debito año 2016'!H$100,0)</f>
        <v>382850</v>
      </c>
      <c r="I105" s="44">
        <f>+VLOOKUP($B105,Hoja1!$C$54:$P$72,'Tarjeta debito año 2016'!I$100,0)</f>
        <v>384957</v>
      </c>
      <c r="J105" s="44">
        <f>+VLOOKUP($B105,Hoja1!$C$54:$P$72,'Tarjeta debito año 2016'!J$100,0)</f>
        <v>389048</v>
      </c>
      <c r="K105" s="44">
        <f>+VLOOKUP($B105,Hoja1!$C$54:$P$72,'Tarjeta debito año 2016'!K$100,0)</f>
        <v>386307</v>
      </c>
      <c r="L105" s="44">
        <f>+VLOOKUP($B105,Hoja1!$C$54:$P$72,'Tarjeta debito año 2016'!L$100,0)</f>
        <v>393999</v>
      </c>
      <c r="M105" s="44">
        <f>+VLOOKUP($B105,Hoja1!$C$54:$P$72,'Tarjeta debito año 2016'!M$100,0)</f>
        <v>388862</v>
      </c>
      <c r="N105" s="44">
        <f>+VLOOKUP($B105,Hoja1!$C$54:$P$72,'Tarjeta debito año 2016'!N$100,0)</f>
        <v>390342</v>
      </c>
      <c r="O105" s="38">
        <f t="shared" si="7"/>
        <v>384351.5</v>
      </c>
      <c r="P105" s="48">
        <f t="shared" si="8"/>
        <v>8.254609817023352E-2</v>
      </c>
    </row>
    <row r="106" spans="1:16" ht="15.75" x14ac:dyDescent="0.25">
      <c r="A106" s="4"/>
      <c r="B106" s="43" t="s">
        <v>26</v>
      </c>
      <c r="C106" s="44">
        <f>+VLOOKUP($B106,Hoja1!$C$54:$P$72,'Tarjeta debito año 2016'!C$100,0)</f>
        <v>373556</v>
      </c>
      <c r="D106" s="44">
        <f>+VLOOKUP($B106,Hoja1!$C$54:$P$72,'Tarjeta debito año 2016'!D$100,0)</f>
        <v>373400</v>
      </c>
      <c r="E106" s="44">
        <f>+VLOOKUP($B106,Hoja1!$C$54:$P$72,'Tarjeta debito año 2016'!E$100,0)</f>
        <v>374262</v>
      </c>
      <c r="F106" s="44">
        <f>+VLOOKUP($B106,Hoja1!$C$54:$P$72,'Tarjeta debito año 2016'!F$100,0)</f>
        <v>377743</v>
      </c>
      <c r="G106" s="44">
        <f>+VLOOKUP($B106,Hoja1!$C$54:$P$72,'Tarjeta debito año 2016'!G$100,0)</f>
        <v>379495</v>
      </c>
      <c r="H106" s="44">
        <f>+VLOOKUP($B106,Hoja1!$C$54:$P$72,'Tarjeta debito año 2016'!H$100,0)</f>
        <v>377618</v>
      </c>
      <c r="I106" s="44">
        <f>+VLOOKUP($B106,Hoja1!$C$54:$P$72,'Tarjeta debito año 2016'!I$100,0)</f>
        <v>377139</v>
      </c>
      <c r="J106" s="44">
        <f>+VLOOKUP($B106,Hoja1!$C$54:$P$72,'Tarjeta debito año 2016'!J$100,0)</f>
        <v>375128</v>
      </c>
      <c r="K106" s="44">
        <f>+VLOOKUP($B106,Hoja1!$C$54:$P$72,'Tarjeta debito año 2016'!K$100,0)</f>
        <v>375310</v>
      </c>
      <c r="L106" s="44">
        <f>+VLOOKUP($B106,Hoja1!$C$54:$P$72,'Tarjeta debito año 2016'!L$100,0)</f>
        <v>373099</v>
      </c>
      <c r="M106" s="44">
        <f>+VLOOKUP($B106,Hoja1!$C$54:$P$72,'Tarjeta debito año 2016'!M$100,0)</f>
        <v>372314</v>
      </c>
      <c r="N106" s="44">
        <f>+VLOOKUP($B106,Hoja1!$C$54:$P$72,'Tarjeta debito año 2016'!N$100,0)</f>
        <v>363588</v>
      </c>
      <c r="O106" s="38">
        <f t="shared" si="7"/>
        <v>374387.66666666669</v>
      </c>
      <c r="P106" s="48">
        <f t="shared" si="8"/>
        <v>8.0406193513987409E-2</v>
      </c>
    </row>
    <row r="107" spans="1:16" ht="15.75" x14ac:dyDescent="0.25">
      <c r="A107" s="4"/>
      <c r="B107" s="43" t="s">
        <v>29</v>
      </c>
      <c r="C107" s="44">
        <f>+VLOOKUP($B107,Hoja1!$C$54:$P$72,'Tarjeta debito año 2016'!C$100,0)</f>
        <v>259418</v>
      </c>
      <c r="D107" s="44">
        <f>+VLOOKUP($B107,Hoja1!$C$54:$P$72,'Tarjeta debito año 2016'!D$100,0)</f>
        <v>262559</v>
      </c>
      <c r="E107" s="44">
        <f>+VLOOKUP($B107,Hoja1!$C$54:$P$72,'Tarjeta debito año 2016'!E$100,0)</f>
        <v>266608</v>
      </c>
      <c r="F107" s="44">
        <f>+VLOOKUP($B107,Hoja1!$C$54:$P$72,'Tarjeta debito año 2016'!F$100,0)</f>
        <v>271255</v>
      </c>
      <c r="G107" s="44">
        <f>+VLOOKUP($B107,Hoja1!$C$54:$P$72,'Tarjeta debito año 2016'!G$100,0)</f>
        <v>274661</v>
      </c>
      <c r="H107" s="44">
        <f>+VLOOKUP($B107,Hoja1!$C$54:$P$72,'Tarjeta debito año 2016'!H$100,0)</f>
        <v>279767</v>
      </c>
      <c r="I107" s="44">
        <f>+VLOOKUP($B107,Hoja1!$C$54:$P$72,'Tarjeta debito año 2016'!I$100,0)</f>
        <v>284495</v>
      </c>
      <c r="J107" s="44">
        <f>+VLOOKUP($B107,Hoja1!$C$54:$P$72,'Tarjeta debito año 2016'!J$100,0)</f>
        <v>288130</v>
      </c>
      <c r="K107" s="44">
        <f>+VLOOKUP($B107,Hoja1!$C$54:$P$72,'Tarjeta debito año 2016'!K$100,0)</f>
        <v>292563</v>
      </c>
      <c r="L107" s="44">
        <f>+VLOOKUP($B107,Hoja1!$C$54:$P$72,'Tarjeta debito año 2016'!L$100,0)</f>
        <v>296749</v>
      </c>
      <c r="M107" s="44">
        <f>+VLOOKUP($B107,Hoja1!$C$54:$P$72,'Tarjeta debito año 2016'!M$100,0)</f>
        <v>299754</v>
      </c>
      <c r="N107" s="44">
        <f>+VLOOKUP($B107,Hoja1!$C$54:$P$72,'Tarjeta debito año 2016'!N$100,0)</f>
        <v>303365</v>
      </c>
      <c r="O107" s="38">
        <f t="shared" si="7"/>
        <v>281610.33333333331</v>
      </c>
      <c r="P107" s="48">
        <f t="shared" si="8"/>
        <v>6.0480664758913429E-2</v>
      </c>
    </row>
    <row r="108" spans="1:16" ht="15.75" x14ac:dyDescent="0.25">
      <c r="A108" s="4"/>
      <c r="B108" s="43" t="s">
        <v>28</v>
      </c>
      <c r="C108" s="44">
        <f>+VLOOKUP($B108,Hoja1!$C$54:$P$72,'Tarjeta debito año 2016'!C$100,0)</f>
        <v>145760</v>
      </c>
      <c r="D108" s="44">
        <f>+VLOOKUP($B108,Hoja1!$C$54:$P$72,'Tarjeta debito año 2016'!D$100,0)</f>
        <v>146637</v>
      </c>
      <c r="E108" s="44">
        <f>+VLOOKUP($B108,Hoja1!$C$54:$P$72,'Tarjeta debito año 2016'!E$100,0)</f>
        <v>150612</v>
      </c>
      <c r="F108" s="44">
        <f>+VLOOKUP($B108,Hoja1!$C$54:$P$72,'Tarjeta debito año 2016'!F$100,0)</f>
        <v>152753</v>
      </c>
      <c r="G108" s="44">
        <f>+VLOOKUP($B108,Hoja1!$C$54:$P$72,'Tarjeta debito año 2016'!G$100,0)</f>
        <v>153354</v>
      </c>
      <c r="H108" s="44">
        <f>+VLOOKUP($B108,Hoja1!$C$54:$P$72,'Tarjeta debito año 2016'!H$100,0)</f>
        <v>156236</v>
      </c>
      <c r="I108" s="44">
        <f>+VLOOKUP($B108,Hoja1!$C$54:$P$72,'Tarjeta debito año 2016'!I$100,0)</f>
        <v>157794</v>
      </c>
      <c r="J108" s="44">
        <f>+VLOOKUP($B108,Hoja1!$C$54:$P$72,'Tarjeta debito año 2016'!J$100,0)</f>
        <v>158216</v>
      </c>
      <c r="K108" s="44">
        <f>+VLOOKUP($B108,Hoja1!$C$54:$P$72,'Tarjeta debito año 2016'!K$100,0)</f>
        <v>162968</v>
      </c>
      <c r="L108" s="44">
        <f>+VLOOKUP($B108,Hoja1!$C$54:$P$72,'Tarjeta debito año 2016'!L$100,0)</f>
        <v>163701</v>
      </c>
      <c r="M108" s="44">
        <f>+VLOOKUP($B108,Hoja1!$C$54:$P$72,'Tarjeta debito año 2016'!M$100,0)</f>
        <v>165096</v>
      </c>
      <c r="N108" s="44">
        <f>+VLOOKUP($B108,Hoja1!$C$54:$P$72,'Tarjeta debito año 2016'!N$100,0)</f>
        <v>157227</v>
      </c>
      <c r="O108" s="38">
        <f t="shared" si="7"/>
        <v>155862.83333333334</v>
      </c>
      <c r="P108" s="48">
        <f t="shared" si="8"/>
        <v>3.3474225393745255E-2</v>
      </c>
    </row>
    <row r="109" spans="1:16" ht="15.75" x14ac:dyDescent="0.25">
      <c r="A109" s="4"/>
      <c r="B109" s="43" t="s">
        <v>24</v>
      </c>
      <c r="C109" s="44">
        <f>+VLOOKUP($B109,Hoja1!$C$54:$P$72,'Tarjeta debito año 2016'!C$100,0)</f>
        <v>0</v>
      </c>
      <c r="D109" s="44">
        <f>+VLOOKUP($B109,Hoja1!$C$54:$P$72,'Tarjeta debito año 2016'!D$100,0)</f>
        <v>0</v>
      </c>
      <c r="E109" s="44">
        <f>+VLOOKUP($B109,Hoja1!$C$54:$P$72,'Tarjeta debito año 2016'!E$100,0)</f>
        <v>67140</v>
      </c>
      <c r="F109" s="44">
        <f>+VLOOKUP($B109,Hoja1!$C$54:$P$72,'Tarjeta debito año 2016'!F$100,0)</f>
        <v>71685</v>
      </c>
      <c r="G109" s="44">
        <f>+VLOOKUP($B109,Hoja1!$C$54:$P$72,'Tarjeta debito año 2016'!G$100,0)</f>
        <v>76427</v>
      </c>
      <c r="H109" s="44">
        <f>+VLOOKUP($B109,Hoja1!$C$54:$P$72,'Tarjeta debito año 2016'!H$100,0)</f>
        <v>79523</v>
      </c>
      <c r="I109" s="44">
        <f>+VLOOKUP($B109,Hoja1!$C$54:$P$72,'Tarjeta debito año 2016'!I$100,0)</f>
        <v>82262</v>
      </c>
      <c r="J109" s="44">
        <f>+VLOOKUP($B109,Hoja1!$C$54:$P$72,'Tarjeta debito año 2016'!J$100,0)</f>
        <v>87210</v>
      </c>
      <c r="K109" s="44">
        <f>+VLOOKUP($B109,Hoja1!$C$54:$P$72,'Tarjeta debito año 2016'!K$100,0)</f>
        <v>92242</v>
      </c>
      <c r="L109" s="44">
        <f>+VLOOKUP($B109,Hoja1!$C$54:$P$72,'Tarjeta debito año 2016'!L$100,0)</f>
        <v>97893</v>
      </c>
      <c r="M109" s="44">
        <f>+VLOOKUP($B109,Hoja1!$C$54:$P$72,'Tarjeta debito año 2016'!M$100,0)</f>
        <v>101988</v>
      </c>
      <c r="N109" s="44">
        <f>+VLOOKUP($B109,Hoja1!$C$54:$P$72,'Tarjeta debito año 2016'!N$100,0)</f>
        <v>109723</v>
      </c>
      <c r="O109" s="38">
        <f t="shared" si="7"/>
        <v>72174.416666666672</v>
      </c>
      <c r="P109" s="48">
        <f t="shared" si="8"/>
        <v>1.5500697886039224E-2</v>
      </c>
    </row>
    <row r="110" spans="1:16" ht="15.75" x14ac:dyDescent="0.25">
      <c r="A110" s="4"/>
      <c r="B110" s="43" t="s">
        <v>31</v>
      </c>
      <c r="C110" s="44">
        <f>+VLOOKUP($B110,Hoja1!$C$54:$P$72,'Tarjeta debito año 2016'!C$100,0)</f>
        <v>29314</v>
      </c>
      <c r="D110" s="44">
        <f>+VLOOKUP($B110,Hoja1!$C$54:$P$72,'Tarjeta debito año 2016'!D$100,0)</f>
        <v>36004</v>
      </c>
      <c r="E110" s="44">
        <f>+VLOOKUP($B110,Hoja1!$C$54:$P$72,'Tarjeta debito año 2016'!E$100,0)</f>
        <v>39023</v>
      </c>
      <c r="F110" s="44">
        <f>+VLOOKUP($B110,Hoja1!$C$54:$P$72,'Tarjeta debito año 2016'!F$100,0)</f>
        <v>42026</v>
      </c>
      <c r="G110" s="44">
        <f>+VLOOKUP($B110,Hoja1!$C$54:$P$72,'Tarjeta debito año 2016'!G$100,0)</f>
        <v>44838</v>
      </c>
      <c r="H110" s="44">
        <f>+VLOOKUP($B110,Hoja1!$C$54:$P$72,'Tarjeta debito año 2016'!H$100,0)</f>
        <v>47248</v>
      </c>
      <c r="I110" s="44">
        <f>+VLOOKUP($B110,Hoja1!$C$54:$P$72,'Tarjeta debito año 2016'!I$100,0)</f>
        <v>49110</v>
      </c>
      <c r="J110" s="44">
        <f>+VLOOKUP($B110,Hoja1!$C$54:$P$72,'Tarjeta debito año 2016'!J$100,0)</f>
        <v>51184</v>
      </c>
      <c r="K110" s="44">
        <f>+VLOOKUP($B110,Hoja1!$C$54:$P$72,'Tarjeta debito año 2016'!K$100,0)</f>
        <v>52985</v>
      </c>
      <c r="L110" s="44">
        <f>+VLOOKUP($B110,Hoja1!$C$54:$P$72,'Tarjeta debito año 2016'!L$100,0)</f>
        <v>54689</v>
      </c>
      <c r="M110" s="44">
        <f>+VLOOKUP($B110,Hoja1!$C$54:$P$72,'Tarjeta debito año 2016'!M$100,0)</f>
        <v>56240</v>
      </c>
      <c r="N110" s="44">
        <f>+VLOOKUP($B110,Hoja1!$C$54:$P$72,'Tarjeta debito año 2016'!N$100,0)</f>
        <v>58045</v>
      </c>
      <c r="O110" s="38">
        <f t="shared" si="7"/>
        <v>46725.5</v>
      </c>
      <c r="P110" s="48">
        <f t="shared" si="8"/>
        <v>1.0035105131769346E-2</v>
      </c>
    </row>
    <row r="111" spans="1:16" ht="15.75" x14ac:dyDescent="0.25">
      <c r="A111" s="4"/>
      <c r="B111" s="43" t="s">
        <v>30</v>
      </c>
      <c r="C111" s="44">
        <f>+VLOOKUP($B111,Hoja1!$C$54:$P$72,'Tarjeta debito año 2016'!C$100,0)</f>
        <v>38584</v>
      </c>
      <c r="D111" s="44">
        <f>+VLOOKUP($B111,Hoja1!$C$54:$P$72,'Tarjeta debito año 2016'!D$100,0)</f>
        <v>43269</v>
      </c>
      <c r="E111" s="44">
        <f>+VLOOKUP($B111,Hoja1!$C$54:$P$72,'Tarjeta debito año 2016'!E$100,0)</f>
        <v>46489</v>
      </c>
      <c r="F111" s="44">
        <f>+VLOOKUP($B111,Hoja1!$C$54:$P$72,'Tarjeta debito año 2016'!F$100,0)</f>
        <v>48160</v>
      </c>
      <c r="G111" s="44">
        <f>+VLOOKUP($B111,Hoja1!$C$54:$P$72,'Tarjeta debito año 2016'!G$100,0)</f>
        <v>47896</v>
      </c>
      <c r="H111" s="44">
        <f>+VLOOKUP($B111,Hoja1!$C$54:$P$72,'Tarjeta debito año 2016'!H$100,0)</f>
        <v>46482</v>
      </c>
      <c r="I111" s="44">
        <f>+VLOOKUP($B111,Hoja1!$C$54:$P$72,'Tarjeta debito año 2016'!I$100,0)</f>
        <v>45557</v>
      </c>
      <c r="J111" s="44">
        <f>+VLOOKUP($B111,Hoja1!$C$54:$P$72,'Tarjeta debito año 2016'!J$100,0)</f>
        <v>44550</v>
      </c>
      <c r="K111" s="44">
        <f>+VLOOKUP($B111,Hoja1!$C$54:$P$72,'Tarjeta debito año 2016'!K$100,0)</f>
        <v>43823</v>
      </c>
      <c r="L111" s="44">
        <f>+VLOOKUP($B111,Hoja1!$C$54:$P$72,'Tarjeta debito año 2016'!L$100,0)</f>
        <v>43435</v>
      </c>
      <c r="M111" s="44">
        <f>+VLOOKUP($B111,Hoja1!$C$54:$P$72,'Tarjeta debito año 2016'!M$100,0)</f>
        <v>43086</v>
      </c>
      <c r="N111" s="44">
        <f>+VLOOKUP($B111,Hoja1!$C$54:$P$72,'Tarjeta debito año 2016'!N$100,0)</f>
        <v>42754</v>
      </c>
      <c r="O111" s="38">
        <f t="shared" si="7"/>
        <v>44507.083333333336</v>
      </c>
      <c r="P111" s="48">
        <f t="shared" si="8"/>
        <v>9.558661980255307E-3</v>
      </c>
    </row>
    <row r="112" spans="1:16" ht="15.75" x14ac:dyDescent="0.25">
      <c r="A112" s="4"/>
      <c r="B112" s="43" t="s">
        <v>38</v>
      </c>
      <c r="C112" s="44">
        <f>+VLOOKUP($B112,Hoja1!$C$54:$P$72,'Tarjeta debito año 2016'!C$100,0)</f>
        <v>29139</v>
      </c>
      <c r="D112" s="44">
        <f>+VLOOKUP($B112,Hoja1!$C$54:$P$72,'Tarjeta debito año 2016'!D$100,0)</f>
        <v>29796</v>
      </c>
      <c r="E112" s="44">
        <f>+VLOOKUP($B112,Hoja1!$C$54:$P$72,'Tarjeta debito año 2016'!E$100,0)</f>
        <v>30608</v>
      </c>
      <c r="F112" s="44">
        <f>+VLOOKUP($B112,Hoja1!$C$54:$P$72,'Tarjeta debito año 2016'!F$100,0)</f>
        <v>31342</v>
      </c>
      <c r="G112" s="44">
        <f>+VLOOKUP($B112,Hoja1!$C$54:$P$72,'Tarjeta debito año 2016'!G$100,0)</f>
        <v>32293</v>
      </c>
      <c r="H112" s="44">
        <f>+VLOOKUP($B112,Hoja1!$C$54:$P$72,'Tarjeta debito año 2016'!H$100,0)</f>
        <v>33205</v>
      </c>
      <c r="I112" s="44">
        <f>+VLOOKUP($B112,Hoja1!$C$54:$P$72,'Tarjeta debito año 2016'!I$100,0)</f>
        <v>33749</v>
      </c>
      <c r="J112" s="44">
        <f>+VLOOKUP($B112,Hoja1!$C$54:$P$72,'Tarjeta debito año 2016'!J$100,0)</f>
        <v>34160</v>
      </c>
      <c r="K112" s="44">
        <f>+VLOOKUP($B112,Hoja1!$C$54:$P$72,'Tarjeta debito año 2016'!K$100,0)</f>
        <v>34253</v>
      </c>
      <c r="L112" s="44">
        <f>+VLOOKUP($B112,Hoja1!$C$54:$P$72,'Tarjeta debito año 2016'!L$100,0)</f>
        <v>34995</v>
      </c>
      <c r="M112" s="44">
        <f>+VLOOKUP($B112,Hoja1!$C$54:$P$72,'Tarjeta debito año 2016'!M$100,0)</f>
        <v>33989</v>
      </c>
      <c r="N112" s="44">
        <f>+VLOOKUP($B112,Hoja1!$C$54:$P$72,'Tarjeta debito año 2016'!N$100,0)</f>
        <v>34542</v>
      </c>
      <c r="O112" s="38">
        <f t="shared" si="7"/>
        <v>32672.583333333332</v>
      </c>
      <c r="P112" s="48">
        <f t="shared" si="8"/>
        <v>7.0169994687375187E-3</v>
      </c>
    </row>
    <row r="113" spans="1:16" ht="15.75" x14ac:dyDescent="0.25">
      <c r="A113" s="4"/>
      <c r="B113" s="43" t="s">
        <v>35</v>
      </c>
      <c r="C113" s="44">
        <f>+VLOOKUP($B113,Hoja1!$C$54:$P$72,'Tarjeta debito año 2016'!C$100,0)</f>
        <v>0</v>
      </c>
      <c r="D113" s="44">
        <f>+VLOOKUP($B113,Hoja1!$C$54:$P$72,'Tarjeta debito año 2016'!D$100,0)</f>
        <v>0</v>
      </c>
      <c r="E113" s="44">
        <f>+VLOOKUP($B113,Hoja1!$C$54:$P$72,'Tarjeta debito año 2016'!E$100,0)</f>
        <v>0</v>
      </c>
      <c r="F113" s="44">
        <f>+VLOOKUP($B113,Hoja1!$C$54:$P$72,'Tarjeta debito año 2016'!F$100,0)</f>
        <v>0</v>
      </c>
      <c r="G113" s="44">
        <f>+VLOOKUP($B113,Hoja1!$C$54:$P$72,'Tarjeta debito año 2016'!G$100,0)</f>
        <v>0</v>
      </c>
      <c r="H113" s="44">
        <f>+VLOOKUP($B113,Hoja1!$C$54:$P$72,'Tarjeta debito año 2016'!H$100,0)</f>
        <v>0</v>
      </c>
      <c r="I113" s="44">
        <f>+VLOOKUP($B113,Hoja1!$C$54:$P$72,'Tarjeta debito año 2016'!I$100,0)</f>
        <v>0</v>
      </c>
      <c r="J113" s="44">
        <f>+VLOOKUP($B113,Hoja1!$C$54:$P$72,'Tarjeta debito año 2016'!J$100,0)</f>
        <v>0</v>
      </c>
      <c r="K113" s="44">
        <f>+VLOOKUP($B113,Hoja1!$C$54:$P$72,'Tarjeta debito año 2016'!K$100,0)</f>
        <v>0</v>
      </c>
      <c r="L113" s="44">
        <f>+VLOOKUP($B113,Hoja1!$C$54:$P$72,'Tarjeta debito año 2016'!L$100,0)</f>
        <v>12838</v>
      </c>
      <c r="M113" s="44">
        <f>+VLOOKUP($B113,Hoja1!$C$54:$P$72,'Tarjeta debito año 2016'!M$100,0)</f>
        <v>12855</v>
      </c>
      <c r="N113" s="44">
        <f>+VLOOKUP($B113,Hoja1!$C$54:$P$72,'Tarjeta debito año 2016'!N$100,0)</f>
        <v>13417</v>
      </c>
      <c r="O113" s="38">
        <f t="shared" si="7"/>
        <v>3259.1666666666665</v>
      </c>
      <c r="P113" s="48">
        <f t="shared" si="8"/>
        <v>6.9996212222358796E-4</v>
      </c>
    </row>
    <row r="114" spans="1:16" ht="15.75" x14ac:dyDescent="0.25">
      <c r="A114" s="4"/>
      <c r="B114" s="43" t="s">
        <v>64</v>
      </c>
      <c r="C114" s="44">
        <f>+VLOOKUP($B114,Hoja1!$C$54:$P$72,'Tarjeta debito año 2016'!C$100,0)</f>
        <v>6</v>
      </c>
      <c r="D114" s="44">
        <f>+VLOOKUP($B114,Hoja1!$C$54:$P$72,'Tarjeta debito año 2016'!D$100,0)</f>
        <v>1</v>
      </c>
      <c r="E114" s="44">
        <f>+VLOOKUP($B114,Hoja1!$C$54:$P$72,'Tarjeta debito año 2016'!E$100,0)</f>
        <v>868</v>
      </c>
      <c r="F114" s="44">
        <f>+VLOOKUP($B114,Hoja1!$C$54:$P$72,'Tarjeta debito año 2016'!F$100,0)</f>
        <v>929</v>
      </c>
      <c r="G114" s="44">
        <f>+VLOOKUP($B114,Hoja1!$C$54:$P$72,'Tarjeta debito año 2016'!G$100,0)</f>
        <v>1432</v>
      </c>
      <c r="H114" s="44">
        <f>+VLOOKUP($B114,Hoja1!$C$54:$P$72,'Tarjeta debito año 2016'!H$100,0)</f>
        <v>1834</v>
      </c>
      <c r="I114" s="44">
        <f>+VLOOKUP($B114,Hoja1!$C$54:$P$72,'Tarjeta debito año 2016'!I$100,0)</f>
        <v>2257</v>
      </c>
      <c r="J114" s="44">
        <f>+VLOOKUP($B114,Hoja1!$C$54:$P$72,'Tarjeta debito año 2016'!J$100,0)</f>
        <v>2719</v>
      </c>
      <c r="K114" s="44">
        <f>+VLOOKUP($B114,Hoja1!$C$54:$P$72,'Tarjeta debito año 2016'!K$100,0)</f>
        <v>2906</v>
      </c>
      <c r="L114" s="44">
        <f>+VLOOKUP($B114,Hoja1!$C$54:$P$72,'Tarjeta debito año 2016'!L$100,0)</f>
        <v>3579</v>
      </c>
      <c r="M114" s="44">
        <f>+VLOOKUP($B114,Hoja1!$C$54:$P$72,'Tarjeta debito año 2016'!M$100,0)</f>
        <v>3862</v>
      </c>
      <c r="N114" s="44">
        <f>+VLOOKUP($B114,Hoja1!$C$54:$P$72,'Tarjeta debito año 2016'!N$100,0)</f>
        <v>4222</v>
      </c>
      <c r="O114" s="38">
        <f t="shared" si="7"/>
        <v>2051.25</v>
      </c>
      <c r="P114" s="48">
        <f t="shared" si="8"/>
        <v>4.4054123340663817E-4</v>
      </c>
    </row>
    <row r="115" spans="1:16" ht="15.75" x14ac:dyDescent="0.25">
      <c r="A115" s="4"/>
      <c r="B115" s="43" t="s">
        <v>36</v>
      </c>
      <c r="C115" s="44">
        <f>+VLOOKUP($B115,Hoja1!$C$54:$P$72,'Tarjeta debito año 2016'!C$100,0)</f>
        <v>0</v>
      </c>
      <c r="D115" s="44">
        <f>+VLOOKUP($B115,Hoja1!$C$54:$P$72,'Tarjeta debito año 2016'!D$100,0)</f>
        <v>0</v>
      </c>
      <c r="E115" s="44">
        <f>+VLOOKUP($B115,Hoja1!$C$54:$P$72,'Tarjeta debito año 2016'!E$100,0)</f>
        <v>0</v>
      </c>
      <c r="F115" s="44">
        <f>+VLOOKUP($B115,Hoja1!$C$54:$P$72,'Tarjeta debito año 2016'!F$100,0)</f>
        <v>0</v>
      </c>
      <c r="G115" s="44">
        <f>+VLOOKUP($B115,Hoja1!$C$54:$P$72,'Tarjeta debito año 2016'!G$100,0)</f>
        <v>0</v>
      </c>
      <c r="H115" s="44">
        <f>+VLOOKUP($B115,Hoja1!$C$54:$P$72,'Tarjeta debito año 2016'!H$100,0)</f>
        <v>0</v>
      </c>
      <c r="I115" s="44">
        <f>+VLOOKUP($B115,Hoja1!$C$54:$P$72,'Tarjeta debito año 2016'!I$100,0)</f>
        <v>119</v>
      </c>
      <c r="J115" s="44">
        <f>+VLOOKUP($B115,Hoja1!$C$54:$P$72,'Tarjeta debito año 2016'!J$100,0)</f>
        <v>1010</v>
      </c>
      <c r="K115" s="44">
        <f>+VLOOKUP($B115,Hoja1!$C$54:$P$72,'Tarjeta debito año 2016'!K$100,0)</f>
        <v>2074</v>
      </c>
      <c r="L115" s="44">
        <f>+VLOOKUP($B115,Hoja1!$C$54:$P$72,'Tarjeta debito año 2016'!L$100,0)</f>
        <v>2624</v>
      </c>
      <c r="M115" s="44">
        <f>+VLOOKUP($B115,Hoja1!$C$54:$P$72,'Tarjeta debito año 2016'!M$100,0)</f>
        <v>2882</v>
      </c>
      <c r="N115" s="44">
        <f>+VLOOKUP($B115,Hoja1!$C$54:$P$72,'Tarjeta debito año 2016'!N$100,0)</f>
        <v>3072</v>
      </c>
      <c r="O115" s="38">
        <f t="shared" si="7"/>
        <v>981.75</v>
      </c>
      <c r="P115" s="48">
        <f t="shared" si="8"/>
        <v>2.1084770549516978E-4</v>
      </c>
    </row>
    <row r="116" spans="1:16" ht="15.75" x14ac:dyDescent="0.25">
      <c r="A116" s="4"/>
      <c r="B116" s="43" t="s">
        <v>37</v>
      </c>
      <c r="C116" s="44">
        <f>+VLOOKUP($B116,Hoja1!$C$54:$P$72,'Tarjeta debito año 2016'!C$100,0)</f>
        <v>0</v>
      </c>
      <c r="D116" s="44">
        <f>+VLOOKUP($B116,Hoja1!$C$54:$P$72,'Tarjeta debito año 2016'!D$100,0)</f>
        <v>0</v>
      </c>
      <c r="E116" s="44">
        <f>+VLOOKUP($B116,Hoja1!$C$54:$P$72,'Tarjeta debito año 2016'!E$100,0)</f>
        <v>0</v>
      </c>
      <c r="F116" s="44">
        <f>+VLOOKUP($B116,Hoja1!$C$54:$P$72,'Tarjeta debito año 2016'!F$100,0)</f>
        <v>0</v>
      </c>
      <c r="G116" s="44">
        <f>+VLOOKUP($B116,Hoja1!$C$54:$P$72,'Tarjeta debito año 2016'!G$100,0)</f>
        <v>0</v>
      </c>
      <c r="H116" s="44">
        <f>+VLOOKUP($B116,Hoja1!$C$54:$P$72,'Tarjeta debito año 2016'!H$100,0)</f>
        <v>0</v>
      </c>
      <c r="I116" s="44">
        <f>+VLOOKUP($B116,Hoja1!$C$54:$P$72,'Tarjeta debito año 2016'!I$100,0)</f>
        <v>0</v>
      </c>
      <c r="J116" s="44">
        <f>+VLOOKUP($B116,Hoja1!$C$54:$P$72,'Tarjeta debito año 2016'!J$100,0)</f>
        <v>0</v>
      </c>
      <c r="K116" s="44">
        <f>+VLOOKUP($B116,Hoja1!$C$54:$P$72,'Tarjeta debito año 2016'!K$100,0)</f>
        <v>0</v>
      </c>
      <c r="L116" s="44">
        <f>+VLOOKUP($B116,Hoja1!$C$54:$P$72,'Tarjeta debito año 2016'!L$100,0)</f>
        <v>0</v>
      </c>
      <c r="M116" s="44">
        <f>+VLOOKUP($B116,Hoja1!$C$54:$P$72,'Tarjeta debito año 2016'!M$100,0)</f>
        <v>0</v>
      </c>
      <c r="N116" s="44">
        <f>+VLOOKUP($B116,Hoja1!$C$54:$P$72,'Tarjeta debito año 2016'!N$100,0)</f>
        <v>0</v>
      </c>
      <c r="O116" s="38">
        <f t="shared" si="7"/>
        <v>0</v>
      </c>
      <c r="P116" s="48">
        <f t="shared" si="8"/>
        <v>0</v>
      </c>
    </row>
    <row r="117" spans="1:16" ht="15.75" x14ac:dyDescent="0.25">
      <c r="A117" s="4"/>
      <c r="B117" s="43" t="s">
        <v>27</v>
      </c>
      <c r="C117" s="44">
        <f>+VLOOKUP($B117,Hoja1!$C$54:$P$72,'Tarjeta debito año 2016'!C$100,0)</f>
        <v>0</v>
      </c>
      <c r="D117" s="44">
        <f>+VLOOKUP($B117,Hoja1!$C$54:$P$72,'Tarjeta debito año 2016'!D$100,0)</f>
        <v>0</v>
      </c>
      <c r="E117" s="44">
        <f>+VLOOKUP($B117,Hoja1!$C$54:$P$72,'Tarjeta debito año 2016'!E$100,0)</f>
        <v>0</v>
      </c>
      <c r="F117" s="44">
        <f>+VLOOKUP($B117,Hoja1!$C$54:$P$72,'Tarjeta debito año 2016'!F$100,0)</f>
        <v>0</v>
      </c>
      <c r="G117" s="44">
        <f>+VLOOKUP($B117,Hoja1!$C$54:$P$72,'Tarjeta debito año 2016'!G$100,0)</f>
        <v>0</v>
      </c>
      <c r="H117" s="44">
        <f>+VLOOKUP($B117,Hoja1!$C$54:$P$72,'Tarjeta debito año 2016'!H$100,0)</f>
        <v>0</v>
      </c>
      <c r="I117" s="44">
        <f>+VLOOKUP($B117,Hoja1!$C$54:$P$72,'Tarjeta debito año 2016'!I$100,0)</f>
        <v>0</v>
      </c>
      <c r="J117" s="44">
        <f>+VLOOKUP($B117,Hoja1!$C$54:$P$72,'Tarjeta debito año 2016'!J$100,0)</f>
        <v>0</v>
      </c>
      <c r="K117" s="44">
        <f>+VLOOKUP($B117,Hoja1!$C$54:$P$72,'Tarjeta debito año 2016'!K$100,0)</f>
        <v>0</v>
      </c>
      <c r="L117" s="44">
        <f>+VLOOKUP($B117,Hoja1!$C$54:$P$72,'Tarjeta debito año 2016'!L$100,0)</f>
        <v>0</v>
      </c>
      <c r="M117" s="44">
        <f>+VLOOKUP($B117,Hoja1!$C$54:$P$72,'Tarjeta debito año 2016'!M$100,0)</f>
        <v>0</v>
      </c>
      <c r="N117" s="44">
        <f>+VLOOKUP($B117,Hoja1!$C$54:$P$72,'Tarjeta debito año 2016'!N$100,0)</f>
        <v>0</v>
      </c>
      <c r="O117" s="38">
        <f t="shared" si="7"/>
        <v>0</v>
      </c>
      <c r="P117" s="48">
        <f t="shared" si="8"/>
        <v>0</v>
      </c>
    </row>
    <row r="118" spans="1:16" ht="15.75" x14ac:dyDescent="0.25">
      <c r="A118" s="4"/>
      <c r="B118" s="43" t="s">
        <v>63</v>
      </c>
      <c r="C118" s="44">
        <f>+VLOOKUP($B118,Hoja1!$C$54:$P$72,'Tarjeta debito año 2016'!C$100,0)</f>
        <v>0</v>
      </c>
      <c r="D118" s="44">
        <f>+VLOOKUP($B118,Hoja1!$C$54:$P$72,'Tarjeta debito año 2016'!D$100,0)</f>
        <v>0</v>
      </c>
      <c r="E118" s="44">
        <f>+VLOOKUP($B118,Hoja1!$C$54:$P$72,'Tarjeta debito año 2016'!E$100,0)</f>
        <v>0</v>
      </c>
      <c r="F118" s="44">
        <f>+VLOOKUP($B118,Hoja1!$C$54:$P$72,'Tarjeta debito año 2016'!F$100,0)</f>
        <v>0</v>
      </c>
      <c r="G118" s="44">
        <f>+VLOOKUP($B118,Hoja1!$C$54:$P$72,'Tarjeta debito año 2016'!G$100,0)</f>
        <v>0</v>
      </c>
      <c r="H118" s="44">
        <f>+VLOOKUP($B118,Hoja1!$C$54:$P$72,'Tarjeta debito año 2016'!H$100,0)</f>
        <v>0</v>
      </c>
      <c r="I118" s="44">
        <f>+VLOOKUP($B118,Hoja1!$C$54:$P$72,'Tarjeta debito año 2016'!I$100,0)</f>
        <v>0</v>
      </c>
      <c r="J118" s="44">
        <f>+VLOOKUP($B118,Hoja1!$C$54:$P$72,'Tarjeta debito año 2016'!J$100,0)</f>
        <v>0</v>
      </c>
      <c r="K118" s="44">
        <f>+VLOOKUP($B118,Hoja1!$C$54:$P$72,'Tarjeta debito año 2016'!K$100,0)</f>
        <v>0</v>
      </c>
      <c r="L118" s="44">
        <f>+VLOOKUP($B118,Hoja1!$C$54:$P$72,'Tarjeta debito año 2016'!L$100,0)</f>
        <v>0</v>
      </c>
      <c r="M118" s="44">
        <f>+VLOOKUP($B118,Hoja1!$C$54:$P$72,'Tarjeta debito año 2016'!M$100,0)</f>
        <v>0</v>
      </c>
      <c r="N118" s="44">
        <f>+VLOOKUP($B118,Hoja1!$C$54:$P$72,'Tarjeta debito año 2016'!N$100,0)</f>
        <v>0</v>
      </c>
      <c r="O118" s="38">
        <f t="shared" si="7"/>
        <v>0</v>
      </c>
      <c r="P118" s="48">
        <f t="shared" si="8"/>
        <v>0</v>
      </c>
    </row>
    <row r="119" spans="1:16" ht="15.75" x14ac:dyDescent="0.25">
      <c r="A119" s="4"/>
      <c r="B119" s="43" t="s">
        <v>23</v>
      </c>
      <c r="C119" s="44">
        <f>+VLOOKUP($B119,Hoja1!$C$54:$P$72,'Tarjeta debito año 2016'!C$100,0)</f>
        <v>0</v>
      </c>
      <c r="D119" s="44">
        <f>+VLOOKUP($B119,Hoja1!$C$54:$P$72,'Tarjeta debito año 2016'!D$100,0)</f>
        <v>0</v>
      </c>
      <c r="E119" s="44">
        <f>+VLOOKUP($B119,Hoja1!$C$54:$P$72,'Tarjeta debito año 2016'!E$100,0)</f>
        <v>0</v>
      </c>
      <c r="F119" s="44">
        <f>+VLOOKUP($B119,Hoja1!$C$54:$P$72,'Tarjeta debito año 2016'!F$100,0)</f>
        <v>0</v>
      </c>
      <c r="G119" s="44">
        <f>+VLOOKUP($B119,Hoja1!$C$54:$P$72,'Tarjeta debito año 2016'!G$100,0)</f>
        <v>0</v>
      </c>
      <c r="H119" s="44">
        <f>+VLOOKUP($B119,Hoja1!$C$54:$P$72,'Tarjeta debito año 2016'!H$100,0)</f>
        <v>0</v>
      </c>
      <c r="I119" s="44">
        <f>+VLOOKUP($B119,Hoja1!$C$54:$P$72,'Tarjeta debito año 2016'!I$100,0)</f>
        <v>0</v>
      </c>
      <c r="J119" s="44">
        <f>+VLOOKUP($B119,Hoja1!$C$54:$P$72,'Tarjeta debito año 2016'!J$100,0)</f>
        <v>0</v>
      </c>
      <c r="K119" s="44">
        <f>+VLOOKUP($B119,Hoja1!$C$54:$P$72,'Tarjeta debito año 2016'!K$100,0)</f>
        <v>0</v>
      </c>
      <c r="L119" s="44">
        <f>+VLOOKUP($B119,Hoja1!$C$54:$P$72,'Tarjeta debito año 2016'!L$100,0)</f>
        <v>0</v>
      </c>
      <c r="M119" s="44">
        <f>+VLOOKUP($B119,Hoja1!$C$54:$P$72,'Tarjeta debito año 2016'!M$100,0)</f>
        <v>0</v>
      </c>
      <c r="N119" s="44">
        <f>+VLOOKUP($B119,Hoja1!$C$54:$P$72,'Tarjeta debito año 2016'!N$100,0)</f>
        <v>0</v>
      </c>
      <c r="O119" s="38">
        <f t="shared" si="7"/>
        <v>0</v>
      </c>
      <c r="P119" s="48">
        <f t="shared" si="8"/>
        <v>0</v>
      </c>
    </row>
    <row r="120" spans="1:16" ht="16.5" thickBot="1" x14ac:dyDescent="0.3">
      <c r="A120" s="4"/>
      <c r="B120" s="43" t="s">
        <v>62</v>
      </c>
      <c r="C120" s="44">
        <f>+VLOOKUP($B120,Hoja1!$C$54:$P$72,'Tarjeta debito año 2016'!C$100,0)</f>
        <v>0</v>
      </c>
      <c r="D120" s="44">
        <f>+VLOOKUP($B120,Hoja1!$C$54:$P$72,'Tarjeta debito año 2016'!D$100,0)</f>
        <v>0</v>
      </c>
      <c r="E120" s="44">
        <f>+VLOOKUP($B120,Hoja1!$C$54:$P$72,'Tarjeta debito año 2016'!E$100,0)</f>
        <v>0</v>
      </c>
      <c r="F120" s="44">
        <f>+VLOOKUP($B120,Hoja1!$C$54:$P$72,'Tarjeta debito año 2016'!F$100,0)</f>
        <v>0</v>
      </c>
      <c r="G120" s="44">
        <f>+VLOOKUP($B120,Hoja1!$C$54:$P$72,'Tarjeta debito año 2016'!G$100,0)</f>
        <v>0</v>
      </c>
      <c r="H120" s="44">
        <f>+VLOOKUP($B120,Hoja1!$C$54:$P$72,'Tarjeta debito año 2016'!H$100,0)</f>
        <v>0</v>
      </c>
      <c r="I120" s="44">
        <f>+VLOOKUP($B120,Hoja1!$C$54:$P$72,'Tarjeta debito año 2016'!I$100,0)</f>
        <v>0</v>
      </c>
      <c r="J120" s="44">
        <f>+VLOOKUP($B120,Hoja1!$C$54:$P$72,'Tarjeta debito año 2016'!J$100,0)</f>
        <v>0</v>
      </c>
      <c r="K120" s="44">
        <f>+VLOOKUP($B120,Hoja1!$C$54:$P$72,'Tarjeta debito año 2016'!K$100,0)</f>
        <v>0</v>
      </c>
      <c r="L120" s="44">
        <f>+VLOOKUP($B120,Hoja1!$C$54:$P$72,'Tarjeta debito año 2016'!L$100,0)</f>
        <v>0</v>
      </c>
      <c r="M120" s="44">
        <f>+VLOOKUP($B120,Hoja1!$C$54:$P$72,'Tarjeta debito año 2016'!M$100,0)</f>
        <v>0</v>
      </c>
      <c r="N120" s="44">
        <f>+VLOOKUP($B120,Hoja1!$C$54:$P$72,'Tarjeta debito año 2016'!N$100,0)</f>
        <v>0</v>
      </c>
      <c r="O120" s="38">
        <f t="shared" si="7"/>
        <v>0</v>
      </c>
      <c r="P120" s="48">
        <f t="shared" si="8"/>
        <v>0</v>
      </c>
    </row>
    <row r="121" spans="1:16" ht="16.5" thickTop="1" x14ac:dyDescent="0.25">
      <c r="A121" s="4"/>
      <c r="B121" s="99" t="s">
        <v>0</v>
      </c>
      <c r="C121" s="105">
        <f t="shared" ref="C121:H121" si="9">SUM(C102:C120)</f>
        <v>4198664</v>
      </c>
      <c r="D121" s="105">
        <f t="shared" si="9"/>
        <v>4270523</v>
      </c>
      <c r="E121" s="105">
        <f t="shared" si="9"/>
        <v>4424448</v>
      </c>
      <c r="F121" s="105">
        <f t="shared" si="9"/>
        <v>4472563</v>
      </c>
      <c r="G121" s="105">
        <f t="shared" si="9"/>
        <v>4553049</v>
      </c>
      <c r="H121" s="105">
        <f t="shared" si="9"/>
        <v>4667494</v>
      </c>
      <c r="I121" s="105">
        <f t="shared" ref="I121:P121" si="10">SUM(I102:I120)</f>
        <v>4726324</v>
      </c>
      <c r="J121" s="105">
        <f t="shared" si="10"/>
        <v>4790050</v>
      </c>
      <c r="K121" s="105">
        <f t="shared" si="10"/>
        <v>4853572</v>
      </c>
      <c r="L121" s="105">
        <f t="shared" si="10"/>
        <v>4927757</v>
      </c>
      <c r="M121" s="105">
        <f t="shared" si="10"/>
        <v>4976017</v>
      </c>
      <c r="N121" s="105">
        <f t="shared" si="10"/>
        <v>5013991</v>
      </c>
      <c r="O121" s="105">
        <f t="shared" si="10"/>
        <v>4656204.333333333</v>
      </c>
      <c r="P121" s="106">
        <f t="shared" si="10"/>
        <v>1</v>
      </c>
    </row>
    <row r="122" spans="1:16" ht="15.75" x14ac:dyDescent="0.25">
      <c r="A122" s="4"/>
      <c r="B122" s="34"/>
    </row>
    <row r="123" spans="1:16" ht="15.75" x14ac:dyDescent="0.25">
      <c r="A123" s="4"/>
      <c r="B123" s="34"/>
    </row>
    <row r="124" spans="1:16" ht="15.75" x14ac:dyDescent="0.25">
      <c r="A124" s="4"/>
      <c r="B124" s="34"/>
    </row>
    <row r="125" spans="1:16" ht="15.75" x14ac:dyDescent="0.25">
      <c r="A125" s="4"/>
      <c r="B125" s="34"/>
    </row>
    <row r="126" spans="1:16" ht="15.75" x14ac:dyDescent="0.25">
      <c r="A126" s="4"/>
      <c r="B126" s="34"/>
    </row>
    <row r="127" spans="1:16" ht="15.75" x14ac:dyDescent="0.25">
      <c r="A127" s="4"/>
      <c r="B127" s="34"/>
    </row>
    <row r="128" spans="1:16" ht="15.75" x14ac:dyDescent="0.25">
      <c r="A128" s="4"/>
      <c r="B128" s="34"/>
    </row>
    <row r="129" spans="1:2" ht="15.75" x14ac:dyDescent="0.25">
      <c r="A129" s="4"/>
      <c r="B129" s="34"/>
    </row>
    <row r="130" spans="1:2" ht="15.75" x14ac:dyDescent="0.25">
      <c r="A130" s="4"/>
      <c r="B130" s="34"/>
    </row>
    <row r="131" spans="1:2" ht="15.75" x14ac:dyDescent="0.25">
      <c r="A131" s="4"/>
      <c r="B131" s="34"/>
    </row>
    <row r="132" spans="1:2" ht="15.75" x14ac:dyDescent="0.25">
      <c r="A132" s="4"/>
      <c r="B132" s="34"/>
    </row>
    <row r="133" spans="1:2" ht="15.75" x14ac:dyDescent="0.25">
      <c r="A133" s="4"/>
      <c r="B133" s="34"/>
    </row>
    <row r="134" spans="1:2" ht="15.75" x14ac:dyDescent="0.25">
      <c r="A134" s="4"/>
      <c r="B134" s="34"/>
    </row>
    <row r="135" spans="1:2" ht="15.75" x14ac:dyDescent="0.25">
      <c r="A135" s="4"/>
      <c r="B135" s="34"/>
    </row>
    <row r="136" spans="1:2" ht="15.75" x14ac:dyDescent="0.25">
      <c r="A136" s="4"/>
      <c r="B136" s="34"/>
    </row>
    <row r="137" spans="1:2" ht="15.75" x14ac:dyDescent="0.25">
      <c r="A137" s="4"/>
      <c r="B137" s="34"/>
    </row>
    <row r="138" spans="1:2" ht="15.75" x14ac:dyDescent="0.25">
      <c r="A138" s="4"/>
      <c r="B138" s="34"/>
    </row>
    <row r="139" spans="1:2" ht="15.75" x14ac:dyDescent="0.25">
      <c r="A139" s="4"/>
      <c r="B139" s="34"/>
    </row>
    <row r="140" spans="1:2" ht="15.75" x14ac:dyDescent="0.25">
      <c r="A140" s="4"/>
      <c r="B140" s="34"/>
    </row>
    <row r="141" spans="1:2" ht="15.75" x14ac:dyDescent="0.25">
      <c r="A141" s="4"/>
      <c r="B141" s="34"/>
    </row>
    <row r="142" spans="1:2" ht="15.75" x14ac:dyDescent="0.25">
      <c r="A142" s="4"/>
      <c r="B142" s="34"/>
    </row>
    <row r="143" spans="1:2" ht="15.75" x14ac:dyDescent="0.25">
      <c r="A143" s="4"/>
      <c r="B143" s="34"/>
    </row>
    <row r="144" spans="1:2" ht="15.75" x14ac:dyDescent="0.25">
      <c r="A144" s="4"/>
      <c r="B144" s="34"/>
    </row>
    <row r="145" spans="1:16" ht="15.75" x14ac:dyDescent="0.25">
      <c r="A145" s="4"/>
      <c r="B145" s="34"/>
    </row>
    <row r="146" spans="1:16" ht="15.75" x14ac:dyDescent="0.25">
      <c r="A146" s="4"/>
      <c r="B146" s="34"/>
    </row>
    <row r="147" spans="1:16" ht="15.75" x14ac:dyDescent="0.25">
      <c r="A147" s="4"/>
      <c r="B147" s="34"/>
    </row>
    <row r="148" spans="1:16" ht="15.75" x14ac:dyDescent="0.25">
      <c r="A148" s="4"/>
      <c r="B148" s="34"/>
    </row>
    <row r="149" spans="1:16" ht="23.25" x14ac:dyDescent="0.35">
      <c r="A149" s="4"/>
      <c r="B149" s="16" t="s">
        <v>78</v>
      </c>
    </row>
    <row r="150" spans="1:16" ht="23.25" x14ac:dyDescent="0.35">
      <c r="A150" s="4"/>
      <c r="B150" s="16"/>
    </row>
    <row r="151" spans="1:16" ht="15.75" x14ac:dyDescent="0.25">
      <c r="A151" s="4"/>
      <c r="B151" s="34"/>
      <c r="C151" s="45">
        <v>3</v>
      </c>
      <c r="D151" s="45">
        <v>4</v>
      </c>
      <c r="E151" s="45">
        <v>5</v>
      </c>
      <c r="F151" s="45">
        <v>6</v>
      </c>
      <c r="G151" s="45">
        <v>7</v>
      </c>
      <c r="H151" s="45">
        <v>8</v>
      </c>
      <c r="I151" s="45">
        <v>9</v>
      </c>
      <c r="J151" s="45">
        <v>10</v>
      </c>
      <c r="K151" s="45">
        <v>11</v>
      </c>
      <c r="L151" s="45">
        <v>12</v>
      </c>
      <c r="M151" s="45">
        <v>13</v>
      </c>
      <c r="N151" s="45">
        <v>14</v>
      </c>
      <c r="O151" s="45"/>
    </row>
    <row r="152" spans="1:16" ht="32.25" thickBot="1" x14ac:dyDescent="0.3">
      <c r="A152" s="4"/>
      <c r="B152" s="95" t="s">
        <v>20</v>
      </c>
      <c r="C152" s="95" t="s">
        <v>105</v>
      </c>
      <c r="D152" s="95" t="s">
        <v>106</v>
      </c>
      <c r="E152" s="95" t="s">
        <v>107</v>
      </c>
      <c r="F152" s="95" t="s">
        <v>108</v>
      </c>
      <c r="G152" s="95" t="s">
        <v>109</v>
      </c>
      <c r="H152" s="92" t="s">
        <v>110</v>
      </c>
      <c r="I152" s="92" t="s">
        <v>111</v>
      </c>
      <c r="J152" s="92" t="s">
        <v>112</v>
      </c>
      <c r="K152" s="92" t="s">
        <v>113</v>
      </c>
      <c r="L152" s="92" t="s">
        <v>114</v>
      </c>
      <c r="M152" s="92" t="s">
        <v>115</v>
      </c>
      <c r="N152" s="92" t="s">
        <v>116</v>
      </c>
      <c r="O152" s="93" t="s">
        <v>1</v>
      </c>
      <c r="P152" s="94" t="s">
        <v>80</v>
      </c>
    </row>
    <row r="153" spans="1:16" ht="16.5" thickTop="1" x14ac:dyDescent="0.25">
      <c r="A153" s="4"/>
      <c r="B153" s="43" t="s">
        <v>32</v>
      </c>
      <c r="C153" s="44">
        <f>+VLOOKUP($B153,Hoja1!$C$83:$P$101,'Tarjeta debito año 2016'!C$151,0)</f>
        <v>182438</v>
      </c>
      <c r="D153" s="44">
        <f>+VLOOKUP($B153,Hoja1!$C$83:$P$101,'Tarjeta debito año 2016'!D$151,0)</f>
        <v>184092</v>
      </c>
      <c r="E153" s="44">
        <f>+VLOOKUP($B153,Hoja1!$C$83:$P$101,'Tarjeta debito año 2016'!E$151,0)</f>
        <v>187075</v>
      </c>
      <c r="F153" s="44">
        <f>+VLOOKUP($B153,Hoja1!$C$83:$P$101,'Tarjeta debito año 2016'!F$151,0)</f>
        <v>191837</v>
      </c>
      <c r="G153" s="44">
        <f>+VLOOKUP($B153,Hoja1!$C$83:$P$101,'Tarjeta debito año 2016'!G$151,0)</f>
        <v>192771</v>
      </c>
      <c r="H153" s="44">
        <f>+VLOOKUP($B153,Hoja1!$C$83:$P$101,'Tarjeta debito año 2016'!H$151,0)</f>
        <v>194452</v>
      </c>
      <c r="I153" s="44">
        <f>+VLOOKUP($B153,Hoja1!$C$83:$P$101,'Tarjeta debito año 2016'!I$151,0)</f>
        <v>194731</v>
      </c>
      <c r="J153" s="44">
        <f>+VLOOKUP($B153,Hoja1!$C$83:$P$101,'Tarjeta debito año 2016'!J$151,0)</f>
        <v>195909</v>
      </c>
      <c r="K153" s="44">
        <f>+VLOOKUP($B153,Hoja1!$C$83:$P$101,'Tarjeta debito año 2016'!K$151,0)</f>
        <v>191110</v>
      </c>
      <c r="L153" s="44">
        <f>+VLOOKUP($B153,Hoja1!$C$83:$P$101,'Tarjeta debito año 2016'!L$151,0)</f>
        <v>190047</v>
      </c>
      <c r="M153" s="44">
        <f>+VLOOKUP($B153,Hoja1!$C$83:$P$101,'Tarjeta debito año 2016'!M$151,0)</f>
        <v>190284</v>
      </c>
      <c r="N153" s="44">
        <f>+VLOOKUP($B153,Hoja1!$C$83:$P$101,'Tarjeta debito año 2016'!N$151,0)</f>
        <v>190050</v>
      </c>
      <c r="O153" s="38">
        <f t="shared" ref="O153:O171" si="11">+AVERAGE(C153:N153)</f>
        <v>190399.66666666666</v>
      </c>
      <c r="P153" s="48">
        <f t="shared" ref="P153:P171" si="12">+O153/$O$172</f>
        <v>0.37333579087015267</v>
      </c>
    </row>
    <row r="154" spans="1:16" ht="15.75" x14ac:dyDescent="0.25">
      <c r="A154" s="4"/>
      <c r="B154" s="43" t="s">
        <v>24</v>
      </c>
      <c r="C154" s="44">
        <f>+VLOOKUP($B154,Hoja1!$C$83:$P$101,'Tarjeta debito año 2016'!C$151,0)</f>
        <v>199868</v>
      </c>
      <c r="D154" s="44">
        <f>+VLOOKUP($B154,Hoja1!$C$83:$P$101,'Tarjeta debito año 2016'!D$151,0)</f>
        <v>202103</v>
      </c>
      <c r="E154" s="44">
        <f>+VLOOKUP($B154,Hoja1!$C$83:$P$101,'Tarjeta debito año 2016'!E$151,0)</f>
        <v>133002</v>
      </c>
      <c r="F154" s="44">
        <f>+VLOOKUP($B154,Hoja1!$C$83:$P$101,'Tarjeta debito año 2016'!F$151,0)</f>
        <v>128736</v>
      </c>
      <c r="G154" s="44">
        <f>+VLOOKUP($B154,Hoja1!$C$83:$P$101,'Tarjeta debito año 2016'!G$151,0)</f>
        <v>124992</v>
      </c>
      <c r="H154" s="44">
        <f>+VLOOKUP($B154,Hoja1!$C$83:$P$101,'Tarjeta debito año 2016'!H$151,0)</f>
        <v>121419</v>
      </c>
      <c r="I154" s="44">
        <f>+VLOOKUP($B154,Hoja1!$C$83:$P$101,'Tarjeta debito año 2016'!I$151,0)</f>
        <v>117248</v>
      </c>
      <c r="J154" s="44">
        <f>+VLOOKUP($B154,Hoja1!$C$83:$P$101,'Tarjeta debito año 2016'!J$151,0)</f>
        <v>112911</v>
      </c>
      <c r="K154" s="44">
        <f>+VLOOKUP($B154,Hoja1!$C$83:$P$101,'Tarjeta debito año 2016'!K$151,0)</f>
        <v>108507</v>
      </c>
      <c r="L154" s="44">
        <f>+VLOOKUP($B154,Hoja1!$C$83:$P$101,'Tarjeta debito año 2016'!L$151,0)</f>
        <v>103390</v>
      </c>
      <c r="M154" s="44">
        <f>+VLOOKUP($B154,Hoja1!$C$83:$P$101,'Tarjeta debito año 2016'!M$151,0)</f>
        <v>77121</v>
      </c>
      <c r="N154" s="44">
        <f>+VLOOKUP($B154,Hoja1!$C$83:$P$101,'Tarjeta debito año 2016'!N$151,0)</f>
        <v>23762</v>
      </c>
      <c r="O154" s="38">
        <f t="shared" si="11"/>
        <v>121088.25</v>
      </c>
      <c r="P154" s="48">
        <f t="shared" si="12"/>
        <v>0.23742991975913524</v>
      </c>
    </row>
    <row r="155" spans="1:16" ht="15.75" x14ac:dyDescent="0.25">
      <c r="A155" s="4"/>
      <c r="B155" s="43" t="s">
        <v>37</v>
      </c>
      <c r="C155" s="44">
        <f>+VLOOKUP($B155,Hoja1!$C$83:$P$101,'Tarjeta debito año 2016'!C$151,0)</f>
        <v>69971</v>
      </c>
      <c r="D155" s="44">
        <f>+VLOOKUP($B155,Hoja1!$C$83:$P$101,'Tarjeta debito año 2016'!D$151,0)</f>
        <v>69730</v>
      </c>
      <c r="E155" s="44">
        <f>+VLOOKUP($B155,Hoja1!$C$83:$P$101,'Tarjeta debito año 2016'!E$151,0)</f>
        <v>69738</v>
      </c>
      <c r="F155" s="44">
        <f>+VLOOKUP($B155,Hoja1!$C$83:$P$101,'Tarjeta debito año 2016'!F$151,0)</f>
        <v>69635</v>
      </c>
      <c r="G155" s="44">
        <f>+VLOOKUP($B155,Hoja1!$C$83:$P$101,'Tarjeta debito año 2016'!G$151,0)</f>
        <v>69403</v>
      </c>
      <c r="H155" s="44">
        <f>+VLOOKUP($B155,Hoja1!$C$83:$P$101,'Tarjeta debito año 2016'!H$151,0)</f>
        <v>69927</v>
      </c>
      <c r="I155" s="44">
        <f>+VLOOKUP($B155,Hoja1!$C$83:$P$101,'Tarjeta debito año 2016'!I$151,0)</f>
        <v>69821</v>
      </c>
      <c r="J155" s="44">
        <f>+VLOOKUP($B155,Hoja1!$C$83:$P$101,'Tarjeta debito año 2016'!J$151,0)</f>
        <v>70196</v>
      </c>
      <c r="K155" s="44">
        <f>+VLOOKUP($B155,Hoja1!$C$83:$P$101,'Tarjeta debito año 2016'!K$151,0)</f>
        <v>70873</v>
      </c>
      <c r="L155" s="44">
        <f>+VLOOKUP($B155,Hoja1!$C$83:$P$101,'Tarjeta debito año 2016'!L$151,0)</f>
        <v>70851</v>
      </c>
      <c r="M155" s="44">
        <f>+VLOOKUP($B155,Hoja1!$C$83:$P$101,'Tarjeta debito año 2016'!M$151,0)</f>
        <v>71011</v>
      </c>
      <c r="N155" s="44">
        <f>+VLOOKUP($B155,Hoja1!$C$83:$P$101,'Tarjeta debito año 2016'!N$151,0)</f>
        <v>71184</v>
      </c>
      <c r="O155" s="38">
        <f t="shared" si="11"/>
        <v>70195</v>
      </c>
      <c r="P155" s="48">
        <f t="shared" si="12"/>
        <v>0.13763840188864318</v>
      </c>
    </row>
    <row r="156" spans="1:16" ht="15.75" x14ac:dyDescent="0.25">
      <c r="A156" s="4"/>
      <c r="B156" s="43" t="s">
        <v>35</v>
      </c>
      <c r="C156" s="44">
        <f>+VLOOKUP($B156,Hoja1!$C$83:$P$101,'Tarjeta debito año 2016'!C$151,0)</f>
        <v>31857</v>
      </c>
      <c r="D156" s="44">
        <f>+VLOOKUP($B156,Hoja1!$C$83:$P$101,'Tarjeta debito año 2016'!D$151,0)</f>
        <v>32003</v>
      </c>
      <c r="E156" s="44">
        <f>+VLOOKUP($B156,Hoja1!$C$83:$P$101,'Tarjeta debito año 2016'!E$151,0)</f>
        <v>29153</v>
      </c>
      <c r="F156" s="44">
        <f>+VLOOKUP($B156,Hoja1!$C$83:$P$101,'Tarjeta debito año 2016'!F$151,0)</f>
        <v>29450</v>
      </c>
      <c r="G156" s="44">
        <f>+VLOOKUP($B156,Hoja1!$C$83:$P$101,'Tarjeta debito año 2016'!G$151,0)</f>
        <v>28676</v>
      </c>
      <c r="H156" s="44">
        <f>+VLOOKUP($B156,Hoja1!$C$83:$P$101,'Tarjeta debito año 2016'!H$151,0)</f>
        <v>29131</v>
      </c>
      <c r="I156" s="44">
        <f>+VLOOKUP($B156,Hoja1!$C$83:$P$101,'Tarjeta debito año 2016'!I$151,0)</f>
        <v>28576</v>
      </c>
      <c r="J156" s="44">
        <f>+VLOOKUP($B156,Hoja1!$C$83:$P$101,'Tarjeta debito año 2016'!J$151,0)</f>
        <v>29001</v>
      </c>
      <c r="K156" s="44">
        <f>+VLOOKUP($B156,Hoja1!$C$83:$P$101,'Tarjeta debito año 2016'!K$151,0)</f>
        <v>29348</v>
      </c>
      <c r="L156" s="44">
        <f>+VLOOKUP($B156,Hoja1!$C$83:$P$101,'Tarjeta debito año 2016'!L$151,0)</f>
        <v>16766</v>
      </c>
      <c r="M156" s="44">
        <f>+VLOOKUP($B156,Hoja1!$C$83:$P$101,'Tarjeta debito año 2016'!M$151,0)</f>
        <v>16603</v>
      </c>
      <c r="N156" s="44">
        <f>+VLOOKUP($B156,Hoja1!$C$83:$P$101,'Tarjeta debito año 2016'!N$151,0)</f>
        <v>16439</v>
      </c>
      <c r="O156" s="38">
        <f t="shared" si="11"/>
        <v>26416.916666666668</v>
      </c>
      <c r="P156" s="48">
        <f t="shared" si="12"/>
        <v>5.1798307469555716E-2</v>
      </c>
    </row>
    <row r="157" spans="1:16" ht="15.75" x14ac:dyDescent="0.25">
      <c r="A157" s="4"/>
      <c r="B157" s="43" t="s">
        <v>31</v>
      </c>
      <c r="C157" s="44">
        <f>+VLOOKUP($B157,Hoja1!$C$83:$P$101,'Tarjeta debito año 2016'!C$151,0)</f>
        <v>31490</v>
      </c>
      <c r="D157" s="44">
        <f>+VLOOKUP($B157,Hoja1!$C$83:$P$101,'Tarjeta debito año 2016'!D$151,0)</f>
        <v>29134</v>
      </c>
      <c r="E157" s="44">
        <f>+VLOOKUP($B157,Hoja1!$C$83:$P$101,'Tarjeta debito año 2016'!E$151,0)</f>
        <v>26757</v>
      </c>
      <c r="F157" s="44">
        <f>+VLOOKUP($B157,Hoja1!$C$83:$P$101,'Tarjeta debito año 2016'!F$151,0)</f>
        <v>24699</v>
      </c>
      <c r="G157" s="44">
        <f>+VLOOKUP($B157,Hoja1!$C$83:$P$101,'Tarjeta debito año 2016'!G$151,0)</f>
        <v>22846</v>
      </c>
      <c r="H157" s="44">
        <f>+VLOOKUP($B157,Hoja1!$C$83:$P$101,'Tarjeta debito año 2016'!H$151,0)</f>
        <v>21702</v>
      </c>
      <c r="I157" s="44">
        <f>+VLOOKUP($B157,Hoja1!$C$83:$P$101,'Tarjeta debito año 2016'!I$151,0)</f>
        <v>20741</v>
      </c>
      <c r="J157" s="44">
        <f>+VLOOKUP($B157,Hoja1!$C$83:$P$101,'Tarjeta debito año 2016'!J$151,0)</f>
        <v>19838</v>
      </c>
      <c r="K157" s="44">
        <f>+VLOOKUP($B157,Hoja1!$C$83:$P$101,'Tarjeta debito año 2016'!K$151,0)</f>
        <v>19245</v>
      </c>
      <c r="L157" s="44">
        <f>+VLOOKUP($B157,Hoja1!$C$83:$P$101,'Tarjeta debito año 2016'!L$151,0)</f>
        <v>18481</v>
      </c>
      <c r="M157" s="44">
        <f>+VLOOKUP($B157,Hoja1!$C$83:$P$101,'Tarjeta debito año 2016'!M$151,0)</f>
        <v>17820</v>
      </c>
      <c r="N157" s="44">
        <f>+VLOOKUP($B157,Hoja1!$C$83:$P$101,'Tarjeta debito año 2016'!N$151,0)</f>
        <v>17133</v>
      </c>
      <c r="O157" s="38">
        <f t="shared" si="11"/>
        <v>22490.5</v>
      </c>
      <c r="P157" s="48">
        <f t="shared" si="12"/>
        <v>4.4099387102735657E-2</v>
      </c>
    </row>
    <row r="158" spans="1:16" ht="15.75" x14ac:dyDescent="0.25">
      <c r="A158" s="4"/>
      <c r="B158" s="43" t="s">
        <v>29</v>
      </c>
      <c r="C158" s="44">
        <f>+VLOOKUP($B158,Hoja1!$C$83:$P$101,'Tarjeta debito año 2016'!C$151,0)</f>
        <v>20911</v>
      </c>
      <c r="D158" s="44">
        <f>+VLOOKUP($B158,Hoja1!$C$83:$P$101,'Tarjeta debito año 2016'!D$151,0)</f>
        <v>20724</v>
      </c>
      <c r="E158" s="44">
        <f>+VLOOKUP($B158,Hoja1!$C$83:$P$101,'Tarjeta debito año 2016'!E$151,0)</f>
        <v>20508</v>
      </c>
      <c r="F158" s="44">
        <f>+VLOOKUP($B158,Hoja1!$C$83:$P$101,'Tarjeta debito año 2016'!F$151,0)</f>
        <v>20224</v>
      </c>
      <c r="G158" s="44">
        <f>+VLOOKUP($B158,Hoja1!$C$83:$P$101,'Tarjeta debito año 2016'!G$151,0)</f>
        <v>16816</v>
      </c>
      <c r="H158" s="44">
        <f>+VLOOKUP($B158,Hoja1!$C$83:$P$101,'Tarjeta debito año 2016'!H$151,0)</f>
        <v>16624</v>
      </c>
      <c r="I158" s="44">
        <f>+VLOOKUP($B158,Hoja1!$C$83:$P$101,'Tarjeta debito año 2016'!I$151,0)</f>
        <v>16409</v>
      </c>
      <c r="J158" s="44">
        <f>+VLOOKUP($B158,Hoja1!$C$83:$P$101,'Tarjeta debito año 2016'!J$151,0)</f>
        <v>16276</v>
      </c>
      <c r="K158" s="44">
        <f>+VLOOKUP($B158,Hoja1!$C$83:$P$101,'Tarjeta debito año 2016'!K$151,0)</f>
        <v>16144</v>
      </c>
      <c r="L158" s="44">
        <f>+VLOOKUP($B158,Hoja1!$C$83:$P$101,'Tarjeta debito año 2016'!L$151,0)</f>
        <v>15999</v>
      </c>
      <c r="M158" s="44">
        <f>+VLOOKUP($B158,Hoja1!$C$83:$P$101,'Tarjeta debito año 2016'!M$151,0)</f>
        <v>15895</v>
      </c>
      <c r="N158" s="44">
        <f>+VLOOKUP($B158,Hoja1!$C$83:$P$101,'Tarjeta debito año 2016'!N$151,0)</f>
        <v>15775</v>
      </c>
      <c r="O158" s="38">
        <f t="shared" si="11"/>
        <v>17692.083333333332</v>
      </c>
      <c r="P158" s="48">
        <f t="shared" si="12"/>
        <v>3.469064856586223E-2</v>
      </c>
    </row>
    <row r="159" spans="1:16" ht="15.75" x14ac:dyDescent="0.25">
      <c r="A159" s="4"/>
      <c r="B159" s="43" t="s">
        <v>27</v>
      </c>
      <c r="C159" s="44">
        <f>+VLOOKUP($B159,Hoja1!$C$83:$P$101,'Tarjeta debito año 2016'!C$151,0)</f>
        <v>19555</v>
      </c>
      <c r="D159" s="44">
        <f>+VLOOKUP($B159,Hoja1!$C$83:$P$101,'Tarjeta debito año 2016'!D$151,0)</f>
        <v>19572</v>
      </c>
      <c r="E159" s="44">
        <f>+VLOOKUP($B159,Hoja1!$C$83:$P$101,'Tarjeta debito año 2016'!E$151,0)</f>
        <v>19402</v>
      </c>
      <c r="F159" s="44">
        <f>+VLOOKUP($B159,Hoja1!$C$83:$P$101,'Tarjeta debito año 2016'!F$151,0)</f>
        <v>19535</v>
      </c>
      <c r="G159" s="44">
        <f>+VLOOKUP($B159,Hoja1!$C$83:$P$101,'Tarjeta debito año 2016'!G$151,0)</f>
        <v>19520</v>
      </c>
      <c r="H159" s="44">
        <f>+VLOOKUP($B159,Hoja1!$C$83:$P$101,'Tarjeta debito año 2016'!H$151,0)</f>
        <v>19593</v>
      </c>
      <c r="I159" s="44">
        <f>+VLOOKUP($B159,Hoja1!$C$83:$P$101,'Tarjeta debito año 2016'!I$151,0)</f>
        <v>20066</v>
      </c>
      <c r="J159" s="44">
        <f>+VLOOKUP($B159,Hoja1!$C$83:$P$101,'Tarjeta debito año 2016'!J$151,0)</f>
        <v>20299</v>
      </c>
      <c r="K159" s="44">
        <f>+VLOOKUP($B159,Hoja1!$C$83:$P$101,'Tarjeta debito año 2016'!K$151,0)</f>
        <v>20323</v>
      </c>
      <c r="L159" s="44">
        <f>+VLOOKUP($B159,Hoja1!$C$83:$P$101,'Tarjeta debito año 2016'!L$151,0)</f>
        <v>20303</v>
      </c>
      <c r="M159" s="44">
        <f>+VLOOKUP($B159,Hoja1!$C$83:$P$101,'Tarjeta debito año 2016'!M$151,0)</f>
        <v>4900</v>
      </c>
      <c r="N159" s="44">
        <f>+VLOOKUP($B159,Hoja1!$C$83:$P$101,'Tarjeta debito año 2016'!N$151,0)</f>
        <v>5058</v>
      </c>
      <c r="O159" s="38">
        <f t="shared" si="11"/>
        <v>17343.833333333332</v>
      </c>
      <c r="P159" s="48">
        <f t="shared" si="12"/>
        <v>3.400779973820043E-2</v>
      </c>
    </row>
    <row r="160" spans="1:16" ht="15.75" x14ac:dyDescent="0.25">
      <c r="A160" s="4"/>
      <c r="B160" s="43" t="s">
        <v>36</v>
      </c>
      <c r="C160" s="44">
        <f>+VLOOKUP($B160,Hoja1!$C$83:$P$101,'Tarjeta debito año 2016'!C$151,0)</f>
        <v>13696</v>
      </c>
      <c r="D160" s="44">
        <f>+VLOOKUP($B160,Hoja1!$C$83:$P$101,'Tarjeta debito año 2016'!D$151,0)</f>
        <v>13696</v>
      </c>
      <c r="E160" s="44">
        <f>+VLOOKUP($B160,Hoja1!$C$83:$P$101,'Tarjeta debito año 2016'!E$151,0)</f>
        <v>13683</v>
      </c>
      <c r="F160" s="44">
        <f>+VLOOKUP($B160,Hoja1!$C$83:$P$101,'Tarjeta debito año 2016'!F$151,0)</f>
        <v>13694</v>
      </c>
      <c r="G160" s="44">
        <f>+VLOOKUP($B160,Hoja1!$C$83:$P$101,'Tarjeta debito año 2016'!G$151,0)</f>
        <v>13694</v>
      </c>
      <c r="H160" s="44">
        <f>+VLOOKUP($B160,Hoja1!$C$83:$P$101,'Tarjeta debito año 2016'!H$151,0)</f>
        <v>13695</v>
      </c>
      <c r="I160" s="44">
        <f>+VLOOKUP($B160,Hoja1!$C$83:$P$101,'Tarjeta debito año 2016'!I$151,0)</f>
        <v>13698</v>
      </c>
      <c r="J160" s="44">
        <f>+VLOOKUP($B160,Hoja1!$C$83:$P$101,'Tarjeta debito año 2016'!J$151,0)</f>
        <v>13857</v>
      </c>
      <c r="K160" s="44">
        <f>+VLOOKUP($B160,Hoja1!$C$83:$P$101,'Tarjeta debito año 2016'!K$151,0)</f>
        <v>13919</v>
      </c>
      <c r="L160" s="44">
        <f>+VLOOKUP($B160,Hoja1!$C$83:$P$101,'Tarjeta debito año 2016'!L$151,0)</f>
        <v>14469</v>
      </c>
      <c r="M160" s="44">
        <f>+VLOOKUP($B160,Hoja1!$C$83:$P$101,'Tarjeta debito año 2016'!M$151,0)</f>
        <v>0</v>
      </c>
      <c r="N160" s="44">
        <f>+VLOOKUP($B160,Hoja1!$C$83:$P$101,'Tarjeta debito año 2016'!N$151,0)</f>
        <v>0</v>
      </c>
      <c r="O160" s="38">
        <f t="shared" si="11"/>
        <v>11508.416666666666</v>
      </c>
      <c r="P160" s="48">
        <f t="shared" si="12"/>
        <v>2.2565710923408019E-2</v>
      </c>
    </row>
    <row r="161" spans="1:16" ht="15.75" x14ac:dyDescent="0.25">
      <c r="A161" s="4"/>
      <c r="B161" s="43" t="s">
        <v>34</v>
      </c>
      <c r="C161" s="44">
        <f>+VLOOKUP($B161,Hoja1!$C$83:$P$101,'Tarjeta debito año 2016'!C$151,0)</f>
        <v>12915</v>
      </c>
      <c r="D161" s="44">
        <f>+VLOOKUP($B161,Hoja1!$C$83:$P$101,'Tarjeta debito año 2016'!D$151,0)</f>
        <v>12821</v>
      </c>
      <c r="E161" s="44">
        <f>+VLOOKUP($B161,Hoja1!$C$83:$P$101,'Tarjeta debito año 2016'!E$151,0)</f>
        <v>10752</v>
      </c>
      <c r="F161" s="44">
        <f>+VLOOKUP($B161,Hoja1!$C$83:$P$101,'Tarjeta debito año 2016'!F$151,0)</f>
        <v>6664</v>
      </c>
      <c r="G161" s="44">
        <f>+VLOOKUP($B161,Hoja1!$C$83:$P$101,'Tarjeta debito año 2016'!G$151,0)</f>
        <v>6579</v>
      </c>
      <c r="H161" s="44">
        <f>+VLOOKUP($B161,Hoja1!$C$83:$P$101,'Tarjeta debito año 2016'!H$151,0)</f>
        <v>5733</v>
      </c>
      <c r="I161" s="44">
        <f>+VLOOKUP($B161,Hoja1!$C$83:$P$101,'Tarjeta debito año 2016'!I$151,0)</f>
        <v>5733</v>
      </c>
      <c r="J161" s="44">
        <f>+VLOOKUP($B161,Hoja1!$C$83:$P$101,'Tarjeta debito año 2016'!J$151,0)</f>
        <v>5317</v>
      </c>
      <c r="K161" s="44">
        <f>+VLOOKUP($B161,Hoja1!$C$83:$P$101,'Tarjeta debito año 2016'!K$151,0)</f>
        <v>5316</v>
      </c>
      <c r="L161" s="44">
        <f>+VLOOKUP($B161,Hoja1!$C$83:$P$101,'Tarjeta debito año 2016'!L$151,0)</f>
        <v>3858</v>
      </c>
      <c r="M161" s="44">
        <f>+VLOOKUP($B161,Hoja1!$C$83:$P$101,'Tarjeta debito año 2016'!M$151,0)</f>
        <v>3835</v>
      </c>
      <c r="N161" s="44">
        <f>+VLOOKUP($B161,Hoja1!$C$83:$P$101,'Tarjeta debito año 2016'!N$151,0)</f>
        <v>3165</v>
      </c>
      <c r="O161" s="38">
        <f t="shared" si="11"/>
        <v>6890.666666666667</v>
      </c>
      <c r="P161" s="48">
        <f t="shared" si="12"/>
        <v>1.3511223704641983E-2</v>
      </c>
    </row>
    <row r="162" spans="1:16" ht="15.75" x14ac:dyDescent="0.25">
      <c r="A162" s="4"/>
      <c r="B162" s="43" t="s">
        <v>63</v>
      </c>
      <c r="C162" s="44">
        <f>+VLOOKUP($B162,Hoja1!$C$83:$P$101,'Tarjeta debito año 2016'!C$151,0)</f>
        <v>6497</v>
      </c>
      <c r="D162" s="44">
        <f>+VLOOKUP($B162,Hoja1!$C$83:$P$101,'Tarjeta debito año 2016'!D$151,0)</f>
        <v>6403</v>
      </c>
      <c r="E162" s="44">
        <f>+VLOOKUP($B162,Hoja1!$C$83:$P$101,'Tarjeta debito año 2016'!E$151,0)</f>
        <v>6495</v>
      </c>
      <c r="F162" s="44">
        <f>+VLOOKUP($B162,Hoja1!$C$83:$P$101,'Tarjeta debito año 2016'!F$151,0)</f>
        <v>6611</v>
      </c>
      <c r="G162" s="44">
        <f>+VLOOKUP($B162,Hoja1!$C$83:$P$101,'Tarjeta debito año 2016'!G$151,0)</f>
        <v>6780</v>
      </c>
      <c r="H162" s="44">
        <f>+VLOOKUP($B162,Hoja1!$C$83:$P$101,'Tarjeta debito año 2016'!H$151,0)</f>
        <v>6709</v>
      </c>
      <c r="I162" s="44">
        <f>+VLOOKUP($B162,Hoja1!$C$83:$P$101,'Tarjeta debito año 2016'!I$151,0)</f>
        <v>6806</v>
      </c>
      <c r="J162" s="44">
        <f>+VLOOKUP($B162,Hoja1!$C$83:$P$101,'Tarjeta debito año 2016'!J$151,0)</f>
        <v>6788</v>
      </c>
      <c r="K162" s="44">
        <f>+VLOOKUP($B162,Hoja1!$C$83:$P$101,'Tarjeta debito año 2016'!K$151,0)</f>
        <v>6877</v>
      </c>
      <c r="L162" s="44">
        <f>+VLOOKUP($B162,Hoja1!$C$83:$P$101,'Tarjeta debito año 2016'!L$151,0)</f>
        <v>6956</v>
      </c>
      <c r="M162" s="44">
        <f>+VLOOKUP($B162,Hoja1!$C$83:$P$101,'Tarjeta debito año 2016'!M$151,0)</f>
        <v>6951</v>
      </c>
      <c r="N162" s="44">
        <f>+VLOOKUP($B162,Hoja1!$C$83:$P$101,'Tarjeta debito año 2016'!N$151,0)</f>
        <v>7078</v>
      </c>
      <c r="O162" s="38">
        <f t="shared" si="11"/>
        <v>6745.916666666667</v>
      </c>
      <c r="P162" s="48">
        <f t="shared" si="12"/>
        <v>1.3227397810014431E-2</v>
      </c>
    </row>
    <row r="163" spans="1:16" ht="15.75" x14ac:dyDescent="0.25">
      <c r="A163" s="4"/>
      <c r="B163" s="43" t="s">
        <v>30</v>
      </c>
      <c r="C163" s="44">
        <f>+VLOOKUP($B163,Hoja1!$C$83:$P$101,'Tarjeta debito año 2016'!C$151,0)</f>
        <v>4</v>
      </c>
      <c r="D163" s="44">
        <f>+VLOOKUP($B163,Hoja1!$C$83:$P$101,'Tarjeta debito año 2016'!D$151,0)</f>
        <v>4</v>
      </c>
      <c r="E163" s="44">
        <f>+VLOOKUP($B163,Hoja1!$C$83:$P$101,'Tarjeta debito año 2016'!E$151,0)</f>
        <v>4</v>
      </c>
      <c r="F163" s="44">
        <f>+VLOOKUP($B163,Hoja1!$C$83:$P$101,'Tarjeta debito año 2016'!F$151,0)</f>
        <v>1368</v>
      </c>
      <c r="G163" s="44">
        <f>+VLOOKUP($B163,Hoja1!$C$83:$P$101,'Tarjeta debito año 2016'!G$151,0)</f>
        <v>2080</v>
      </c>
      <c r="H163" s="44">
        <f>+VLOOKUP($B163,Hoja1!$C$83:$P$101,'Tarjeta debito año 2016'!H$151,0)</f>
        <v>5394</v>
      </c>
      <c r="I163" s="44">
        <f>+VLOOKUP($B163,Hoja1!$C$83:$P$101,'Tarjeta debito año 2016'!I$151,0)</f>
        <v>7130</v>
      </c>
      <c r="J163" s="44">
        <f>+VLOOKUP($B163,Hoja1!$C$83:$P$101,'Tarjeta debito año 2016'!J$151,0)</f>
        <v>9488</v>
      </c>
      <c r="K163" s="44">
        <f>+VLOOKUP($B163,Hoja1!$C$83:$P$101,'Tarjeta debito año 2016'!K$151,0)</f>
        <v>11814</v>
      </c>
      <c r="L163" s="44">
        <f>+VLOOKUP($B163,Hoja1!$C$83:$P$101,'Tarjeta debito año 2016'!L$151,0)</f>
        <v>13184</v>
      </c>
      <c r="M163" s="44">
        <f>+VLOOKUP($B163,Hoja1!$C$83:$P$101,'Tarjeta debito año 2016'!M$151,0)</f>
        <v>14591</v>
      </c>
      <c r="N163" s="44">
        <f>+VLOOKUP($B163,Hoja1!$C$83:$P$101,'Tarjeta debito año 2016'!N$151,0)</f>
        <v>15776</v>
      </c>
      <c r="O163" s="38">
        <f t="shared" si="11"/>
        <v>6736.416666666667</v>
      </c>
      <c r="P163" s="48">
        <f t="shared" si="12"/>
        <v>1.3208770203803986E-2</v>
      </c>
    </row>
    <row r="164" spans="1:16" ht="15.75" x14ac:dyDescent="0.25">
      <c r="A164" s="4"/>
      <c r="B164" s="43" t="s">
        <v>23</v>
      </c>
      <c r="C164" s="44">
        <f>+VLOOKUP($B164,Hoja1!$C$83:$P$101,'Tarjeta debito año 2016'!C$151,0)</f>
        <v>5891</v>
      </c>
      <c r="D164" s="44">
        <f>+VLOOKUP($B164,Hoja1!$C$83:$P$101,'Tarjeta debito año 2016'!D$151,0)</f>
        <v>5941</v>
      </c>
      <c r="E164" s="44">
        <f>+VLOOKUP($B164,Hoja1!$C$83:$P$101,'Tarjeta debito año 2016'!E$151,0)</f>
        <v>6001</v>
      </c>
      <c r="F164" s="44">
        <f>+VLOOKUP($B164,Hoja1!$C$83:$P$101,'Tarjeta debito año 2016'!F$151,0)</f>
        <v>6032</v>
      </c>
      <c r="G164" s="44">
        <f>+VLOOKUP($B164,Hoja1!$C$83:$P$101,'Tarjeta debito año 2016'!G$151,0)</f>
        <v>6056</v>
      </c>
      <c r="H164" s="44">
        <f>+VLOOKUP($B164,Hoja1!$C$83:$P$101,'Tarjeta debito año 2016'!H$151,0)</f>
        <v>6085</v>
      </c>
      <c r="I164" s="44">
        <f>+VLOOKUP($B164,Hoja1!$C$83:$P$101,'Tarjeta debito año 2016'!I$151,0)</f>
        <v>6105</v>
      </c>
      <c r="J164" s="44">
        <f>+VLOOKUP($B164,Hoja1!$C$83:$P$101,'Tarjeta debito año 2016'!J$151,0)</f>
        <v>6128</v>
      </c>
      <c r="K164" s="44">
        <f>+VLOOKUP($B164,Hoja1!$C$83:$P$101,'Tarjeta debito año 2016'!K$151,0)</f>
        <v>6145</v>
      </c>
      <c r="L164" s="44">
        <f>+VLOOKUP($B164,Hoja1!$C$83:$P$101,'Tarjeta debito año 2016'!L$151,0)</f>
        <v>6163</v>
      </c>
      <c r="M164" s="44">
        <f>+VLOOKUP($B164,Hoja1!$C$83:$P$101,'Tarjeta debito año 2016'!M$151,0)</f>
        <v>6183</v>
      </c>
      <c r="N164" s="44">
        <f>+VLOOKUP($B164,Hoja1!$C$83:$P$101,'Tarjeta debito año 2016'!N$151,0)</f>
        <v>6240</v>
      </c>
      <c r="O164" s="38">
        <f t="shared" si="11"/>
        <v>6080.833333333333</v>
      </c>
      <c r="P164" s="48">
        <f t="shared" si="12"/>
        <v>1.1923301975228878E-2</v>
      </c>
    </row>
    <row r="165" spans="1:16" ht="15.75" x14ac:dyDescent="0.25">
      <c r="A165" s="4"/>
      <c r="B165" s="43" t="s">
        <v>64</v>
      </c>
      <c r="C165" s="44">
        <f>+VLOOKUP($B165,Hoja1!$C$83:$P$101,'Tarjeta debito año 2016'!C$151,0)</f>
        <v>5645</v>
      </c>
      <c r="D165" s="44">
        <f>+VLOOKUP($B165,Hoja1!$C$83:$P$101,'Tarjeta debito año 2016'!D$151,0)</f>
        <v>5633</v>
      </c>
      <c r="E165" s="44">
        <f>+VLOOKUP($B165,Hoja1!$C$83:$P$101,'Tarjeta debito año 2016'!E$151,0)</f>
        <v>5625</v>
      </c>
      <c r="F165" s="44">
        <f>+VLOOKUP($B165,Hoja1!$C$83:$P$101,'Tarjeta debito año 2016'!F$151,0)</f>
        <v>5634</v>
      </c>
      <c r="G165" s="44">
        <f>+VLOOKUP($B165,Hoja1!$C$83:$P$101,'Tarjeta debito año 2016'!G$151,0)</f>
        <v>5647</v>
      </c>
      <c r="H165" s="44">
        <f>+VLOOKUP($B165,Hoja1!$C$83:$P$101,'Tarjeta debito año 2016'!H$151,0)</f>
        <v>5655</v>
      </c>
      <c r="I165" s="44">
        <f>+VLOOKUP($B165,Hoja1!$C$83:$P$101,'Tarjeta debito año 2016'!I$151,0)</f>
        <v>5669</v>
      </c>
      <c r="J165" s="44">
        <f>+VLOOKUP($B165,Hoja1!$C$83:$P$101,'Tarjeta debito año 2016'!J$151,0)</f>
        <v>5678</v>
      </c>
      <c r="K165" s="44">
        <f>+VLOOKUP($B165,Hoja1!$C$83:$P$101,'Tarjeta debito año 2016'!K$151,0)</f>
        <v>5685</v>
      </c>
      <c r="L165" s="44">
        <f>+VLOOKUP($B165,Hoja1!$C$83:$P$101,'Tarjeta debito año 2016'!L$151,0)</f>
        <v>5689</v>
      </c>
      <c r="M165" s="44">
        <f>+VLOOKUP($B165,Hoja1!$C$83:$P$101,'Tarjeta debito año 2016'!M$151,0)</f>
        <v>5699</v>
      </c>
      <c r="N165" s="44">
        <f>+VLOOKUP($B165,Hoja1!$C$83:$P$101,'Tarjeta debito año 2016'!N$151,0)</f>
        <v>5699</v>
      </c>
      <c r="O165" s="38">
        <f t="shared" si="11"/>
        <v>5663.166666666667</v>
      </c>
      <c r="P165" s="48">
        <f t="shared" si="12"/>
        <v>1.1104340902187258E-2</v>
      </c>
    </row>
    <row r="166" spans="1:16" ht="15.75" x14ac:dyDescent="0.25">
      <c r="A166" s="4"/>
      <c r="B166" s="43" t="s">
        <v>38</v>
      </c>
      <c r="C166" s="44">
        <f>+VLOOKUP($B166,Hoja1!$C$83:$P$101,'Tarjeta debito año 2016'!C$151,0)</f>
        <v>2853</v>
      </c>
      <c r="D166" s="44">
        <f>+VLOOKUP($B166,Hoja1!$C$83:$P$101,'Tarjeta debito año 2016'!D$151,0)</f>
        <v>2828</v>
      </c>
      <c r="E166" s="44">
        <f>+VLOOKUP($B166,Hoja1!$C$83:$P$101,'Tarjeta debito año 2016'!E$151,0)</f>
        <v>2791</v>
      </c>
      <c r="F166" s="44">
        <f>+VLOOKUP($B166,Hoja1!$C$83:$P$101,'Tarjeta debito año 2016'!F$151,0)</f>
        <v>1</v>
      </c>
      <c r="G166" s="44">
        <f>+VLOOKUP($B166,Hoja1!$C$83:$P$101,'Tarjeta debito año 2016'!G$151,0)</f>
        <v>1</v>
      </c>
      <c r="H166" s="44">
        <f>+VLOOKUP($B166,Hoja1!$C$83:$P$101,'Tarjeta debito año 2016'!H$151,0)</f>
        <v>1</v>
      </c>
      <c r="I166" s="44">
        <f>+VLOOKUP($B166,Hoja1!$C$83:$P$101,'Tarjeta debito año 2016'!I$151,0)</f>
        <v>1</v>
      </c>
      <c r="J166" s="44">
        <f>+VLOOKUP($B166,Hoja1!$C$83:$P$101,'Tarjeta debito año 2016'!J$151,0)</f>
        <v>1</v>
      </c>
      <c r="K166" s="44">
        <f>+VLOOKUP($B166,Hoja1!$C$83:$P$101,'Tarjeta debito año 2016'!K$151,0)</f>
        <v>1</v>
      </c>
      <c r="L166" s="44">
        <f>+VLOOKUP($B166,Hoja1!$C$83:$P$101,'Tarjeta debito año 2016'!L$151,0)</f>
        <v>1</v>
      </c>
      <c r="M166" s="44">
        <f>+VLOOKUP($B166,Hoja1!$C$83:$P$101,'Tarjeta debito año 2016'!M$151,0)</f>
        <v>1</v>
      </c>
      <c r="N166" s="44">
        <f>+VLOOKUP($B166,Hoja1!$C$83:$P$101,'Tarjeta debito año 2016'!N$151,0)</f>
        <v>1</v>
      </c>
      <c r="O166" s="38">
        <f t="shared" si="11"/>
        <v>706.75</v>
      </c>
      <c r="P166" s="48">
        <f t="shared" si="12"/>
        <v>1.3857958620243404E-3</v>
      </c>
    </row>
    <row r="167" spans="1:16" ht="15.75" x14ac:dyDescent="0.25">
      <c r="A167" s="4"/>
      <c r="B167" s="84" t="s">
        <v>33</v>
      </c>
      <c r="C167" s="44">
        <f>+VLOOKUP($B167,Hoja1!$C$83:$P$101,'Tarjeta debito año 2016'!C$151,0)</f>
        <v>137</v>
      </c>
      <c r="D167" s="44">
        <f>+VLOOKUP($B167,Hoja1!$C$83:$P$101,'Tarjeta debito año 2016'!D$151,0)</f>
        <v>78</v>
      </c>
      <c r="E167" s="44">
        <f>+VLOOKUP($B167,Hoja1!$C$83:$P$101,'Tarjeta debito año 2016'!E$151,0)</f>
        <v>52</v>
      </c>
      <c r="F167" s="44">
        <f>+VLOOKUP($B167,Hoja1!$C$83:$P$101,'Tarjeta debito año 2016'!F$151,0)</f>
        <v>52</v>
      </c>
      <c r="G167" s="44">
        <f>+VLOOKUP($B167,Hoja1!$C$83:$P$101,'Tarjeta debito año 2016'!G$151,0)</f>
        <v>52</v>
      </c>
      <c r="H167" s="44">
        <f>+VLOOKUP($B167,Hoja1!$C$83:$P$101,'Tarjeta debito año 2016'!H$151,0)</f>
        <v>11</v>
      </c>
      <c r="I167" s="44">
        <f>+VLOOKUP($B167,Hoja1!$C$83:$P$101,'Tarjeta debito año 2016'!I$151,0)</f>
        <v>11</v>
      </c>
      <c r="J167" s="44">
        <f>+VLOOKUP($B167,Hoja1!$C$83:$P$101,'Tarjeta debito año 2016'!J$151,0)</f>
        <v>11</v>
      </c>
      <c r="K167" s="44">
        <f>+VLOOKUP($B167,Hoja1!$C$83:$P$101,'Tarjeta debito año 2016'!K$151,0)</f>
        <v>11</v>
      </c>
      <c r="L167" s="44">
        <f>+VLOOKUP($B167,Hoja1!$C$83:$P$101,'Tarjeta debito año 2016'!L$151,0)</f>
        <v>11</v>
      </c>
      <c r="M167" s="44">
        <f>+VLOOKUP($B167,Hoja1!$C$83:$P$101,'Tarjeta debito año 2016'!M$151,0)</f>
        <v>11</v>
      </c>
      <c r="N167" s="44">
        <f>+VLOOKUP($B167,Hoja1!$C$83:$P$101,'Tarjeta debito año 2016'!N$151,0)</f>
        <v>11</v>
      </c>
      <c r="O167" s="38">
        <f t="shared" si="11"/>
        <v>37.333333333333336</v>
      </c>
      <c r="P167" s="48">
        <f t="shared" si="12"/>
        <v>7.3203224405955024E-5</v>
      </c>
    </row>
    <row r="168" spans="1:16" ht="15.75" x14ac:dyDescent="0.25">
      <c r="A168" s="4"/>
      <c r="B168" s="43" t="s">
        <v>25</v>
      </c>
      <c r="C168" s="44">
        <f>+VLOOKUP($B168,Hoja1!$C$83:$P$101,'Tarjeta debito año 2016'!C$151,0)</f>
        <v>0</v>
      </c>
      <c r="D168" s="44">
        <f>+VLOOKUP($B168,Hoja1!$C$83:$P$101,'Tarjeta debito año 2016'!D$151,0)</f>
        <v>0</v>
      </c>
      <c r="E168" s="44">
        <f>+VLOOKUP($B168,Hoja1!$C$83:$P$101,'Tarjeta debito año 2016'!E$151,0)</f>
        <v>0</v>
      </c>
      <c r="F168" s="44">
        <f>+VLOOKUP($B168,Hoja1!$C$83:$P$101,'Tarjeta debito año 2016'!F$151,0)</f>
        <v>0</v>
      </c>
      <c r="G168" s="44">
        <f>+VLOOKUP($B168,Hoja1!$C$83:$P$101,'Tarjeta debito año 2016'!G$151,0)</f>
        <v>0</v>
      </c>
      <c r="H168" s="44">
        <f>+VLOOKUP($B168,Hoja1!$C$83:$P$101,'Tarjeta debito año 2016'!H$151,0)</f>
        <v>0</v>
      </c>
      <c r="I168" s="44">
        <f>+VLOOKUP($B168,Hoja1!$C$83:$P$101,'Tarjeta debito año 2016'!I$151,0)</f>
        <v>0</v>
      </c>
      <c r="J168" s="44">
        <f>+VLOOKUP($B168,Hoja1!$C$83:$P$101,'Tarjeta debito año 2016'!J$151,0)</f>
        <v>0</v>
      </c>
      <c r="K168" s="44">
        <f>+VLOOKUP($B168,Hoja1!$C$83:$P$101,'Tarjeta debito año 2016'!K$151,0)</f>
        <v>0</v>
      </c>
      <c r="L168" s="44">
        <f>+VLOOKUP($B168,Hoja1!$C$83:$P$101,'Tarjeta debito año 2016'!L$151,0)</f>
        <v>0</v>
      </c>
      <c r="M168" s="44">
        <f>+VLOOKUP($B168,Hoja1!$C$83:$P$101,'Tarjeta debito año 2016'!M$151,0)</f>
        <v>0</v>
      </c>
      <c r="N168" s="44">
        <f>+VLOOKUP($B168,Hoja1!$C$83:$P$101,'Tarjeta debito año 2016'!N$151,0)</f>
        <v>0</v>
      </c>
      <c r="O168" s="38">
        <f t="shared" si="11"/>
        <v>0</v>
      </c>
      <c r="P168" s="48">
        <f t="shared" si="12"/>
        <v>0</v>
      </c>
    </row>
    <row r="169" spans="1:16" ht="15.75" x14ac:dyDescent="0.25">
      <c r="A169" s="4"/>
      <c r="B169" s="43" t="s">
        <v>26</v>
      </c>
      <c r="C169" s="44">
        <f>+VLOOKUP($B169,Hoja1!$C$83:$P$101,'Tarjeta debito año 2016'!C$151,0)</f>
        <v>0</v>
      </c>
      <c r="D169" s="44">
        <f>+VLOOKUP($B169,Hoja1!$C$83:$P$101,'Tarjeta debito año 2016'!D$151,0)</f>
        <v>0</v>
      </c>
      <c r="E169" s="44">
        <f>+VLOOKUP($B169,Hoja1!$C$83:$P$101,'Tarjeta debito año 2016'!E$151,0)</f>
        <v>0</v>
      </c>
      <c r="F169" s="44">
        <f>+VLOOKUP($B169,Hoja1!$C$83:$P$101,'Tarjeta debito año 2016'!F$151,0)</f>
        <v>0</v>
      </c>
      <c r="G169" s="44">
        <f>+VLOOKUP($B169,Hoja1!$C$83:$P$101,'Tarjeta debito año 2016'!G$151,0)</f>
        <v>0</v>
      </c>
      <c r="H169" s="44">
        <f>+VLOOKUP($B169,Hoja1!$C$83:$P$101,'Tarjeta debito año 2016'!H$151,0)</f>
        <v>0</v>
      </c>
      <c r="I169" s="44">
        <f>+VLOOKUP($B169,Hoja1!$C$83:$P$101,'Tarjeta debito año 2016'!I$151,0)</f>
        <v>0</v>
      </c>
      <c r="J169" s="44">
        <f>+VLOOKUP($B169,Hoja1!$C$83:$P$101,'Tarjeta debito año 2016'!J$151,0)</f>
        <v>0</v>
      </c>
      <c r="K169" s="44">
        <f>+VLOOKUP($B169,Hoja1!$C$83:$P$101,'Tarjeta debito año 2016'!K$151,0)</f>
        <v>0</v>
      </c>
      <c r="L169" s="44">
        <f>+VLOOKUP($B169,Hoja1!$C$83:$P$101,'Tarjeta debito año 2016'!L$151,0)</f>
        <v>0</v>
      </c>
      <c r="M169" s="44">
        <f>+VLOOKUP($B169,Hoja1!$C$83:$P$101,'Tarjeta debito año 2016'!M$151,0)</f>
        <v>0</v>
      </c>
      <c r="N169" s="44">
        <f>+VLOOKUP($B169,Hoja1!$C$83:$P$101,'Tarjeta debito año 2016'!N$151,0)</f>
        <v>0</v>
      </c>
      <c r="O169" s="38">
        <f t="shared" si="11"/>
        <v>0</v>
      </c>
      <c r="P169" s="48">
        <f t="shared" si="12"/>
        <v>0</v>
      </c>
    </row>
    <row r="170" spans="1:16" ht="15.75" x14ac:dyDescent="0.25">
      <c r="A170" s="4"/>
      <c r="B170" s="43" t="s">
        <v>28</v>
      </c>
      <c r="C170" s="44">
        <f>+VLOOKUP($B170,Hoja1!$C$83:$P$101,'Tarjeta debito año 2016'!C$151,0)</f>
        <v>0</v>
      </c>
      <c r="D170" s="44">
        <f>+VLOOKUP($B170,Hoja1!$C$83:$P$101,'Tarjeta debito año 2016'!D$151,0)</f>
        <v>0</v>
      </c>
      <c r="E170" s="44">
        <f>+VLOOKUP($B170,Hoja1!$C$83:$P$101,'Tarjeta debito año 2016'!E$151,0)</f>
        <v>0</v>
      </c>
      <c r="F170" s="44">
        <f>+VLOOKUP($B170,Hoja1!$C$83:$P$101,'Tarjeta debito año 2016'!F$151,0)</f>
        <v>0</v>
      </c>
      <c r="G170" s="44">
        <f>+VLOOKUP($B170,Hoja1!$C$83:$P$101,'Tarjeta debito año 2016'!G$151,0)</f>
        <v>0</v>
      </c>
      <c r="H170" s="44">
        <f>+VLOOKUP($B170,Hoja1!$C$83:$P$101,'Tarjeta debito año 2016'!H$151,0)</f>
        <v>0</v>
      </c>
      <c r="I170" s="44">
        <f>+VLOOKUP($B170,Hoja1!$C$83:$P$101,'Tarjeta debito año 2016'!I$151,0)</f>
        <v>0</v>
      </c>
      <c r="J170" s="44">
        <f>+VLOOKUP($B170,Hoja1!$C$83:$P$101,'Tarjeta debito año 2016'!J$151,0)</f>
        <v>0</v>
      </c>
      <c r="K170" s="44">
        <f>+VLOOKUP($B170,Hoja1!$C$83:$P$101,'Tarjeta debito año 2016'!K$151,0)</f>
        <v>0</v>
      </c>
      <c r="L170" s="44">
        <f>+VLOOKUP($B170,Hoja1!$C$83:$P$101,'Tarjeta debito año 2016'!L$151,0)</f>
        <v>0</v>
      </c>
      <c r="M170" s="44">
        <f>+VLOOKUP($B170,Hoja1!$C$83:$P$101,'Tarjeta debito año 2016'!M$151,0)</f>
        <v>0</v>
      </c>
      <c r="N170" s="44">
        <f>+VLOOKUP($B170,Hoja1!$C$83:$P$101,'Tarjeta debito año 2016'!N$151,0)</f>
        <v>0</v>
      </c>
      <c r="O170" s="38">
        <f t="shared" si="11"/>
        <v>0</v>
      </c>
      <c r="P170" s="48">
        <f t="shared" si="12"/>
        <v>0</v>
      </c>
    </row>
    <row r="171" spans="1:16" ht="16.5" thickBot="1" x14ac:dyDescent="0.3">
      <c r="A171" s="4"/>
      <c r="B171" s="43" t="s">
        <v>62</v>
      </c>
      <c r="C171" s="44">
        <f>+VLOOKUP($B171,Hoja1!$C$83:$P$101,'Tarjeta debito año 2016'!C$151,0)</f>
        <v>0</v>
      </c>
      <c r="D171" s="44">
        <f>+VLOOKUP($B171,Hoja1!$C$83:$P$101,'Tarjeta debito año 2016'!D$151,0)</f>
        <v>0</v>
      </c>
      <c r="E171" s="44">
        <f>+VLOOKUP($B171,Hoja1!$C$83:$P$101,'Tarjeta debito año 2016'!E$151,0)</f>
        <v>0</v>
      </c>
      <c r="F171" s="44">
        <f>+VLOOKUP($B171,Hoja1!$C$83:$P$101,'Tarjeta debito año 2016'!F$151,0)</f>
        <v>0</v>
      </c>
      <c r="G171" s="44">
        <f>+VLOOKUP($B171,Hoja1!$C$83:$P$101,'Tarjeta debito año 2016'!G$151,0)</f>
        <v>0</v>
      </c>
      <c r="H171" s="44">
        <f>+VLOOKUP($B171,Hoja1!$C$83:$P$101,'Tarjeta debito año 2016'!H$151,0)</f>
        <v>0</v>
      </c>
      <c r="I171" s="44">
        <f>+VLOOKUP($B171,Hoja1!$C$83:$P$101,'Tarjeta debito año 2016'!I$151,0)</f>
        <v>0</v>
      </c>
      <c r="J171" s="44">
        <f>+VLOOKUP($B171,Hoja1!$C$83:$P$101,'Tarjeta debito año 2016'!J$151,0)</f>
        <v>0</v>
      </c>
      <c r="K171" s="44">
        <f>+VLOOKUP($B171,Hoja1!$C$83:$P$101,'Tarjeta debito año 2016'!K$151,0)</f>
        <v>0</v>
      </c>
      <c r="L171" s="44">
        <f>+VLOOKUP($B171,Hoja1!$C$83:$P$101,'Tarjeta debito año 2016'!L$151,0)</f>
        <v>0</v>
      </c>
      <c r="M171" s="44">
        <f>+VLOOKUP($B171,Hoja1!$C$83:$P$101,'Tarjeta debito año 2016'!M$151,0)</f>
        <v>0</v>
      </c>
      <c r="N171" s="44">
        <f>+VLOOKUP($B171,Hoja1!$C$83:$P$101,'Tarjeta debito año 2016'!N$151,0)</f>
        <v>0</v>
      </c>
      <c r="O171" s="38">
        <f t="shared" si="11"/>
        <v>0</v>
      </c>
      <c r="P171" s="48">
        <f t="shared" si="12"/>
        <v>0</v>
      </c>
    </row>
    <row r="172" spans="1:16" ht="16.5" thickTop="1" x14ac:dyDescent="0.25">
      <c r="A172" s="4"/>
      <c r="B172" s="99" t="s">
        <v>0</v>
      </c>
      <c r="C172" s="105">
        <f t="shared" ref="C172:P172" si="13">SUM(C153:C171)</f>
        <v>603728</v>
      </c>
      <c r="D172" s="105">
        <f t="shared" si="13"/>
        <v>604762</v>
      </c>
      <c r="E172" s="105">
        <f t="shared" si="13"/>
        <v>531038</v>
      </c>
      <c r="F172" s="105">
        <f t="shared" si="13"/>
        <v>524172</v>
      </c>
      <c r="G172" s="105">
        <f t="shared" ref="G172:H172" si="14">SUM(G153:G171)</f>
        <v>515913</v>
      </c>
      <c r="H172" s="105">
        <f t="shared" si="14"/>
        <v>516131</v>
      </c>
      <c r="I172" s="105">
        <f t="shared" si="13"/>
        <v>512745</v>
      </c>
      <c r="J172" s="105">
        <f t="shared" si="13"/>
        <v>511698</v>
      </c>
      <c r="K172" s="105">
        <f t="shared" ref="K172:L172" si="15">SUM(K153:K171)</f>
        <v>505318</v>
      </c>
      <c r="L172" s="105">
        <f t="shared" si="15"/>
        <v>486168</v>
      </c>
      <c r="M172" s="105">
        <f t="shared" ref="M172:N172" si="16">SUM(M153:M171)</f>
        <v>430905</v>
      </c>
      <c r="N172" s="105">
        <f t="shared" si="16"/>
        <v>377371</v>
      </c>
      <c r="O172" s="105">
        <f t="shared" si="13"/>
        <v>509995.75</v>
      </c>
      <c r="P172" s="108">
        <f t="shared" si="13"/>
        <v>0.99999999999999989</v>
      </c>
    </row>
    <row r="173" spans="1:16" ht="15.75" x14ac:dyDescent="0.25">
      <c r="A173" s="4"/>
      <c r="B173" s="34"/>
      <c r="C173" s="49"/>
    </row>
    <row r="174" spans="1:16" ht="15.75" x14ac:dyDescent="0.25">
      <c r="A174" s="4"/>
      <c r="B174" s="34"/>
    </row>
    <row r="175" spans="1:16" ht="15.75" x14ac:dyDescent="0.25">
      <c r="A175" s="4"/>
      <c r="B175" s="34"/>
    </row>
    <row r="176" spans="1:16" ht="15.75" x14ac:dyDescent="0.25">
      <c r="A176" s="4"/>
      <c r="B176" s="34"/>
    </row>
    <row r="177" spans="1:2" ht="15.75" x14ac:dyDescent="0.25">
      <c r="A177" s="4"/>
      <c r="B177" s="34"/>
    </row>
    <row r="178" spans="1:2" ht="15.75" x14ac:dyDescent="0.25">
      <c r="A178" s="4"/>
      <c r="B178" s="34"/>
    </row>
    <row r="179" spans="1:2" ht="15.75" x14ac:dyDescent="0.25">
      <c r="A179" s="4"/>
      <c r="B179" s="34"/>
    </row>
    <row r="180" spans="1:2" ht="15.75" x14ac:dyDescent="0.25">
      <c r="A180" s="4"/>
      <c r="B180" s="34"/>
    </row>
    <row r="181" spans="1:2" ht="15.75" x14ac:dyDescent="0.25">
      <c r="A181" s="4"/>
      <c r="B181" s="34"/>
    </row>
    <row r="182" spans="1:2" ht="15.75" x14ac:dyDescent="0.25">
      <c r="A182" s="4"/>
      <c r="B182" s="34"/>
    </row>
    <row r="183" spans="1:2" ht="15.75" x14ac:dyDescent="0.25">
      <c r="A183" s="4"/>
      <c r="B183" s="34"/>
    </row>
    <row r="184" spans="1:2" ht="15.75" x14ac:dyDescent="0.25">
      <c r="A184" s="4"/>
      <c r="B184" s="34"/>
    </row>
    <row r="185" spans="1:2" ht="15.75" x14ac:dyDescent="0.25">
      <c r="A185" s="4"/>
      <c r="B185" s="34"/>
    </row>
    <row r="186" spans="1:2" ht="15.75" x14ac:dyDescent="0.25">
      <c r="A186" s="4"/>
      <c r="B186" s="34"/>
    </row>
    <row r="187" spans="1:2" ht="15.75" x14ac:dyDescent="0.25">
      <c r="A187" s="4"/>
      <c r="B187" s="34"/>
    </row>
    <row r="188" spans="1:2" ht="15.75" x14ac:dyDescent="0.25">
      <c r="A188" s="4"/>
      <c r="B188" s="34"/>
    </row>
    <row r="189" spans="1:2" ht="15.75" x14ac:dyDescent="0.25">
      <c r="A189" s="4"/>
      <c r="B189" s="34"/>
    </row>
    <row r="190" spans="1:2" ht="15.75" x14ac:dyDescent="0.25">
      <c r="A190" s="4"/>
      <c r="B190" s="34"/>
    </row>
    <row r="191" spans="1:2" ht="15.75" x14ac:dyDescent="0.25">
      <c r="A191" s="4"/>
      <c r="B191" s="34"/>
    </row>
    <row r="192" spans="1:2" ht="15.75" x14ac:dyDescent="0.25">
      <c r="A192" s="4"/>
      <c r="B192" s="34"/>
    </row>
    <row r="193" spans="1:17" ht="15.75" x14ac:dyDescent="0.25">
      <c r="A193" s="4"/>
      <c r="B193" s="34"/>
    </row>
    <row r="194" spans="1:17" ht="15.75" x14ac:dyDescent="0.25">
      <c r="A194" s="4"/>
      <c r="B194" s="34"/>
    </row>
    <row r="195" spans="1:17" ht="15.75" x14ac:dyDescent="0.25">
      <c r="A195" s="4"/>
      <c r="B195" s="34"/>
    </row>
    <row r="196" spans="1:17" ht="15.75" x14ac:dyDescent="0.25">
      <c r="A196" s="4"/>
      <c r="B196" s="34"/>
    </row>
    <row r="197" spans="1:17" ht="15.75" x14ac:dyDescent="0.25">
      <c r="A197" s="4"/>
      <c r="B197" s="34"/>
    </row>
    <row r="198" spans="1:17" ht="15.75" x14ac:dyDescent="0.25">
      <c r="A198" s="4"/>
      <c r="B198" s="34"/>
    </row>
    <row r="199" spans="1:17" ht="26.25" x14ac:dyDescent="0.25">
      <c r="A199" s="4"/>
      <c r="B199" s="41" t="s">
        <v>90</v>
      </c>
    </row>
    <row r="200" spans="1:17" ht="15.75" x14ac:dyDescent="0.25">
      <c r="A200" s="4"/>
      <c r="B200" s="34"/>
    </row>
    <row r="201" spans="1:17" ht="23.25" x14ac:dyDescent="0.35">
      <c r="A201" s="4"/>
      <c r="B201" s="16" t="s">
        <v>81</v>
      </c>
    </row>
    <row r="202" spans="1:17" ht="23.25" x14ac:dyDescent="0.35">
      <c r="A202" s="4"/>
      <c r="B202" s="16"/>
    </row>
    <row r="203" spans="1:17" ht="15.75" x14ac:dyDescent="0.25">
      <c r="A203" s="4"/>
      <c r="B203" s="34"/>
      <c r="C203" s="45">
        <v>3</v>
      </c>
      <c r="D203" s="45">
        <v>4</v>
      </c>
      <c r="E203" s="45">
        <v>5</v>
      </c>
      <c r="F203" s="45">
        <v>6</v>
      </c>
      <c r="G203" s="45">
        <v>7</v>
      </c>
      <c r="H203" s="45">
        <v>8</v>
      </c>
      <c r="I203" s="45">
        <v>9</v>
      </c>
      <c r="J203" s="45">
        <v>10</v>
      </c>
      <c r="K203" s="45">
        <v>11</v>
      </c>
      <c r="L203" s="45">
        <v>12</v>
      </c>
      <c r="M203" s="45">
        <v>13</v>
      </c>
      <c r="N203" s="45">
        <v>14</v>
      </c>
      <c r="O203" s="45"/>
    </row>
    <row r="204" spans="1:17" ht="63.75" thickBot="1" x14ac:dyDescent="0.3">
      <c r="A204" s="4"/>
      <c r="B204" s="95" t="s">
        <v>20</v>
      </c>
      <c r="C204" s="95" t="s">
        <v>105</v>
      </c>
      <c r="D204" s="95" t="s">
        <v>106</v>
      </c>
      <c r="E204" s="95" t="s">
        <v>107</v>
      </c>
      <c r="F204" s="95" t="s">
        <v>108</v>
      </c>
      <c r="G204" s="95" t="s">
        <v>109</v>
      </c>
      <c r="H204" s="92" t="s">
        <v>110</v>
      </c>
      <c r="I204" s="92" t="s">
        <v>111</v>
      </c>
      <c r="J204" s="92" t="s">
        <v>112</v>
      </c>
      <c r="K204" s="92" t="s">
        <v>113</v>
      </c>
      <c r="L204" s="92" t="s">
        <v>114</v>
      </c>
      <c r="M204" s="92" t="s">
        <v>115</v>
      </c>
      <c r="N204" s="92" t="s">
        <v>116</v>
      </c>
      <c r="O204" s="94" t="s">
        <v>102</v>
      </c>
      <c r="P204" s="94" t="s">
        <v>103</v>
      </c>
      <c r="Q204" s="94" t="s">
        <v>104</v>
      </c>
    </row>
    <row r="205" spans="1:17" ht="16.5" thickTop="1" x14ac:dyDescent="0.25">
      <c r="A205" s="4"/>
      <c r="B205" s="84" t="s">
        <v>33</v>
      </c>
      <c r="C205" s="44">
        <f>+VLOOKUP($B205,Hoja1!$C$110:$P$128,'Tarjeta debito año 2016'!C$203,0)</f>
        <v>667601</v>
      </c>
      <c r="D205" s="44">
        <f>+VLOOKUP($B205,Hoja1!$C$110:$P$128,'Tarjeta debito año 2016'!D$203,0)</f>
        <v>632177</v>
      </c>
      <c r="E205" s="44">
        <f>+VLOOKUP($B205,Hoja1!$C$110:$P$128,'Tarjeta debito año 2016'!E$203,0)</f>
        <v>657311</v>
      </c>
      <c r="F205" s="44">
        <f>+VLOOKUP($B205,Hoja1!$C$110:$P$128,'Tarjeta debito año 2016'!F$203,0)</f>
        <v>705586</v>
      </c>
      <c r="G205" s="44">
        <f>+VLOOKUP($B205,Hoja1!$C$110:$P$128,'Tarjeta debito año 2016'!G$203,0)</f>
        <v>728328</v>
      </c>
      <c r="H205" s="44">
        <f>+VLOOKUP($B205,Hoja1!$C$110:$P$128,'Tarjeta debito año 2016'!H$203,0)</f>
        <v>666011</v>
      </c>
      <c r="I205" s="44">
        <f>+VLOOKUP($B205,Hoja1!$C$110:$P$128,'Tarjeta debito año 2016'!I$203,0)</f>
        <v>703597</v>
      </c>
      <c r="J205" s="44">
        <f>+VLOOKUP($B205,Hoja1!$C$110:$P$128,'Tarjeta debito año 2016'!J$203,0)</f>
        <v>724935</v>
      </c>
      <c r="K205" s="44">
        <f>+VLOOKUP($B205,Hoja1!$C$110:$P$128,'Tarjeta debito año 2016'!K$203,0)</f>
        <v>678860</v>
      </c>
      <c r="L205" s="44">
        <f>+VLOOKUP($B205,Hoja1!$C$110:$P$128,'Tarjeta debito año 2016'!L$203,0)</f>
        <v>711952</v>
      </c>
      <c r="M205" s="44">
        <f>+VLOOKUP($B205,Hoja1!$C$110:$P$128,'Tarjeta debito año 2016'!M$203,0)</f>
        <v>691135</v>
      </c>
      <c r="N205" s="44">
        <f>+VLOOKUP($B205,Hoja1!$C$110:$P$128,'Tarjeta debito año 2016'!N$203,0)</f>
        <v>1019334</v>
      </c>
      <c r="O205" s="38">
        <f t="shared" ref="O205:O223" si="17">+SUM(C205:N205)</f>
        <v>8586827</v>
      </c>
      <c r="P205" s="52">
        <f t="shared" ref="P205:P223" si="18">+AVERAGE(C205:N205)</f>
        <v>715568.91666666663</v>
      </c>
      <c r="Q205" s="48">
        <f t="shared" ref="Q205:Q223" si="19">+O205/$O$224</f>
        <v>0.28307595001306124</v>
      </c>
    </row>
    <row r="206" spans="1:17" ht="15.75" x14ac:dyDescent="0.25">
      <c r="A206" s="4"/>
      <c r="B206" s="43" t="s">
        <v>34</v>
      </c>
      <c r="C206" s="44">
        <f>+VLOOKUP($B206,Hoja1!$C$110:$P$128,'Tarjeta debito año 2016'!C$203,0)</f>
        <v>423987</v>
      </c>
      <c r="D206" s="44">
        <f>+VLOOKUP($B206,Hoja1!$C$110:$P$128,'Tarjeta debito año 2016'!D$203,0)</f>
        <v>391844</v>
      </c>
      <c r="E206" s="44">
        <f>+VLOOKUP($B206,Hoja1!$C$110:$P$128,'Tarjeta debito año 2016'!E$203,0)</f>
        <v>431438</v>
      </c>
      <c r="F206" s="44">
        <f>+VLOOKUP($B206,Hoja1!$C$110:$P$128,'Tarjeta debito año 2016'!F$203,0)</f>
        <v>498680</v>
      </c>
      <c r="G206" s="44">
        <f>+VLOOKUP($B206,Hoja1!$C$110:$P$128,'Tarjeta debito año 2016'!G$203,0)</f>
        <v>485472</v>
      </c>
      <c r="H206" s="44">
        <f>+VLOOKUP($B206,Hoja1!$C$110:$P$128,'Tarjeta debito año 2016'!H$203,0)</f>
        <v>454045</v>
      </c>
      <c r="I206" s="44">
        <f>+VLOOKUP($B206,Hoja1!$C$110:$P$128,'Tarjeta debito año 2016'!I$203,0)</f>
        <v>484975</v>
      </c>
      <c r="J206" s="44">
        <f>+VLOOKUP($B206,Hoja1!$C$110:$P$128,'Tarjeta debito año 2016'!J$203,0)</f>
        <v>498266</v>
      </c>
      <c r="K206" s="44">
        <f>+VLOOKUP($B206,Hoja1!$C$110:$P$128,'Tarjeta debito año 2016'!K$203,0)</f>
        <v>471430</v>
      </c>
      <c r="L206" s="44">
        <f>+VLOOKUP($B206,Hoja1!$C$110:$P$128,'Tarjeta debito año 2016'!L$203,0)</f>
        <v>480509</v>
      </c>
      <c r="M206" s="44">
        <f>+VLOOKUP($B206,Hoja1!$C$110:$P$128,'Tarjeta debito año 2016'!M$203,0)</f>
        <v>477394</v>
      </c>
      <c r="N206" s="44">
        <f>+VLOOKUP($B206,Hoja1!$C$110:$P$128,'Tarjeta debito año 2016'!N$203,0)</f>
        <v>711829</v>
      </c>
      <c r="O206" s="38">
        <f t="shared" si="17"/>
        <v>5809869</v>
      </c>
      <c r="P206" s="52">
        <f t="shared" si="18"/>
        <v>484155.75</v>
      </c>
      <c r="Q206" s="48">
        <f t="shared" si="19"/>
        <v>0.19152990815192086</v>
      </c>
    </row>
    <row r="207" spans="1:17" ht="15.75" x14ac:dyDescent="0.25">
      <c r="A207" s="4"/>
      <c r="B207" s="43" t="s">
        <v>32</v>
      </c>
      <c r="C207" s="44">
        <f>+VLOOKUP($B207,Hoja1!$C$110:$P$128,'Tarjeta debito año 2016'!C$203,0)</f>
        <v>376107</v>
      </c>
      <c r="D207" s="44">
        <f>+VLOOKUP($B207,Hoja1!$C$110:$P$128,'Tarjeta debito año 2016'!D$203,0)</f>
        <v>348620</v>
      </c>
      <c r="E207" s="44">
        <f>+VLOOKUP($B207,Hoja1!$C$110:$P$128,'Tarjeta debito año 2016'!E$203,0)</f>
        <v>389945</v>
      </c>
      <c r="F207" s="44">
        <f>+VLOOKUP($B207,Hoja1!$C$110:$P$128,'Tarjeta debito año 2016'!F$203,0)</f>
        <v>410454</v>
      </c>
      <c r="G207" s="44">
        <f>+VLOOKUP($B207,Hoja1!$C$110:$P$128,'Tarjeta debito año 2016'!G$203,0)</f>
        <v>414433</v>
      </c>
      <c r="H207" s="44">
        <f>+VLOOKUP($B207,Hoja1!$C$110:$P$128,'Tarjeta debito año 2016'!H$203,0)</f>
        <v>372821</v>
      </c>
      <c r="I207" s="44">
        <f>+VLOOKUP($B207,Hoja1!$C$110:$P$128,'Tarjeta debito año 2016'!I$203,0)</f>
        <v>420728</v>
      </c>
      <c r="J207" s="44">
        <f>+VLOOKUP($B207,Hoja1!$C$110:$P$128,'Tarjeta debito año 2016'!J$203,0)</f>
        <v>417904</v>
      </c>
      <c r="K207" s="44">
        <f>+VLOOKUP($B207,Hoja1!$C$110:$P$128,'Tarjeta debito año 2016'!K$203,0)</f>
        <v>393196</v>
      </c>
      <c r="L207" s="44">
        <f>+VLOOKUP($B207,Hoja1!$C$110:$P$128,'Tarjeta debito año 2016'!L$203,0)</f>
        <v>409849</v>
      </c>
      <c r="M207" s="44">
        <f>+VLOOKUP($B207,Hoja1!$C$110:$P$128,'Tarjeta debito año 2016'!M$203,0)</f>
        <v>396960</v>
      </c>
      <c r="N207" s="44">
        <f>+VLOOKUP($B207,Hoja1!$C$110:$P$128,'Tarjeta debito año 2016'!N$203,0)</f>
        <v>592032</v>
      </c>
      <c r="O207" s="38">
        <f t="shared" si="17"/>
        <v>4943049</v>
      </c>
      <c r="P207" s="52">
        <f t="shared" si="18"/>
        <v>411920.75</v>
      </c>
      <c r="Q207" s="48">
        <f t="shared" si="19"/>
        <v>0.16295405644437838</v>
      </c>
    </row>
    <row r="208" spans="1:17" ht="15.75" x14ac:dyDescent="0.25">
      <c r="A208" s="4"/>
      <c r="B208" s="43" t="s">
        <v>25</v>
      </c>
      <c r="C208" s="44">
        <f>+VLOOKUP($B208,Hoja1!$C$110:$P$128,'Tarjeta debito año 2016'!C$203,0)</f>
        <v>272485</v>
      </c>
      <c r="D208" s="44">
        <f>+VLOOKUP($B208,Hoja1!$C$110:$P$128,'Tarjeta debito año 2016'!D$203,0)</f>
        <v>282195</v>
      </c>
      <c r="E208" s="44">
        <f>+VLOOKUP($B208,Hoja1!$C$110:$P$128,'Tarjeta debito año 2016'!E$203,0)</f>
        <v>309757</v>
      </c>
      <c r="F208" s="44">
        <f>+VLOOKUP($B208,Hoja1!$C$110:$P$128,'Tarjeta debito año 2016'!F$203,0)</f>
        <v>232407</v>
      </c>
      <c r="G208" s="44">
        <f>+VLOOKUP($B208,Hoja1!$C$110:$P$128,'Tarjeta debito año 2016'!G$203,0)</f>
        <v>350086</v>
      </c>
      <c r="H208" s="44">
        <f>+VLOOKUP($B208,Hoja1!$C$110:$P$128,'Tarjeta debito año 2016'!H$203,0)</f>
        <v>312436</v>
      </c>
      <c r="I208" s="44">
        <f>+VLOOKUP($B208,Hoja1!$C$110:$P$128,'Tarjeta debito año 2016'!I$203,0)</f>
        <v>295063</v>
      </c>
      <c r="J208" s="44">
        <f>+VLOOKUP($B208,Hoja1!$C$110:$P$128,'Tarjeta debito año 2016'!J$203,0)</f>
        <v>352603</v>
      </c>
      <c r="K208" s="44">
        <f>+VLOOKUP($B208,Hoja1!$C$110:$P$128,'Tarjeta debito año 2016'!K$203,0)</f>
        <v>313465</v>
      </c>
      <c r="L208" s="44">
        <f>+VLOOKUP($B208,Hoja1!$C$110:$P$128,'Tarjeta debito año 2016'!L$203,0)</f>
        <v>322399</v>
      </c>
      <c r="M208" s="44">
        <f>+VLOOKUP($B208,Hoja1!$C$110:$P$128,'Tarjeta debito año 2016'!M$203,0)</f>
        <v>336808</v>
      </c>
      <c r="N208" s="44">
        <f>+VLOOKUP($B208,Hoja1!$C$110:$P$128,'Tarjeta debito año 2016'!N$203,0)</f>
        <v>450291</v>
      </c>
      <c r="O208" s="38">
        <f t="shared" si="17"/>
        <v>3829995</v>
      </c>
      <c r="P208" s="52">
        <f t="shared" si="18"/>
        <v>319166.25</v>
      </c>
      <c r="Q208" s="48">
        <f t="shared" si="19"/>
        <v>0.1262607798166045</v>
      </c>
    </row>
    <row r="209" spans="1:17" ht="15.75" x14ac:dyDescent="0.25">
      <c r="A209" s="4"/>
      <c r="B209" s="43" t="s">
        <v>26</v>
      </c>
      <c r="C209" s="44">
        <f>+VLOOKUP($B209,Hoja1!$C$110:$P$128,'Tarjeta debito año 2016'!C$203,0)</f>
        <v>318510</v>
      </c>
      <c r="D209" s="44">
        <f>+VLOOKUP($B209,Hoja1!$C$110:$P$128,'Tarjeta debito año 2016'!D$203,0)</f>
        <v>269227</v>
      </c>
      <c r="E209" s="44">
        <f>+VLOOKUP($B209,Hoja1!$C$110:$P$128,'Tarjeta debito año 2016'!E$203,0)</f>
        <v>300925</v>
      </c>
      <c r="F209" s="44">
        <f>+VLOOKUP($B209,Hoja1!$C$110:$P$128,'Tarjeta debito año 2016'!F$203,0)</f>
        <v>301765</v>
      </c>
      <c r="G209" s="44">
        <f>+VLOOKUP($B209,Hoja1!$C$110:$P$128,'Tarjeta debito año 2016'!G$203,0)</f>
        <v>309356</v>
      </c>
      <c r="H209" s="44">
        <f>+VLOOKUP($B209,Hoja1!$C$110:$P$128,'Tarjeta debito año 2016'!H$203,0)</f>
        <v>281428</v>
      </c>
      <c r="I209" s="44">
        <f>+VLOOKUP($B209,Hoja1!$C$110:$P$128,'Tarjeta debito año 2016'!I$203,0)</f>
        <v>267253</v>
      </c>
      <c r="J209" s="44">
        <f>+VLOOKUP($B209,Hoja1!$C$110:$P$128,'Tarjeta debito año 2016'!J$203,0)</f>
        <v>312853</v>
      </c>
      <c r="K209" s="44">
        <f>+VLOOKUP($B209,Hoja1!$C$110:$P$128,'Tarjeta debito año 2016'!K$203,0)</f>
        <v>278159</v>
      </c>
      <c r="L209" s="44">
        <f>+VLOOKUP($B209,Hoja1!$C$110:$P$128,'Tarjeta debito año 2016'!L$203,0)</f>
        <v>285134</v>
      </c>
      <c r="M209" s="44">
        <f>+VLOOKUP($B209,Hoja1!$C$110:$P$128,'Tarjeta debito año 2016'!M$203,0)</f>
        <v>288000</v>
      </c>
      <c r="N209" s="44">
        <f>+VLOOKUP($B209,Hoja1!$C$110:$P$128,'Tarjeta debito año 2016'!N$203,0)</f>
        <v>395724</v>
      </c>
      <c r="O209" s="38">
        <f t="shared" si="17"/>
        <v>3608334</v>
      </c>
      <c r="P209" s="52">
        <f t="shared" si="18"/>
        <v>300694.5</v>
      </c>
      <c r="Q209" s="48">
        <f t="shared" si="19"/>
        <v>0.11895343588667029</v>
      </c>
    </row>
    <row r="210" spans="1:17" ht="15.75" x14ac:dyDescent="0.25">
      <c r="A210" s="4"/>
      <c r="B210" s="43" t="s">
        <v>29</v>
      </c>
      <c r="C210" s="44">
        <f>+VLOOKUP($B210,Hoja1!$C$110:$P$128,'Tarjeta debito año 2016'!C$203,0)</f>
        <v>138488</v>
      </c>
      <c r="D210" s="44">
        <f>+VLOOKUP($B210,Hoja1!$C$110:$P$128,'Tarjeta debito año 2016'!D$203,0)</f>
        <v>131010</v>
      </c>
      <c r="E210" s="44">
        <f>+VLOOKUP($B210,Hoja1!$C$110:$P$128,'Tarjeta debito año 2016'!E$203,0)</f>
        <v>140178</v>
      </c>
      <c r="F210" s="44">
        <f>+VLOOKUP($B210,Hoja1!$C$110:$P$128,'Tarjeta debito año 2016'!F$203,0)</f>
        <v>156364</v>
      </c>
      <c r="G210" s="44">
        <f>+VLOOKUP($B210,Hoja1!$C$110:$P$128,'Tarjeta debito año 2016'!G$203,0)</f>
        <v>158836</v>
      </c>
      <c r="H210" s="44">
        <f>+VLOOKUP($B210,Hoja1!$C$110:$P$128,'Tarjeta debito año 2016'!H$203,0)</f>
        <v>147476</v>
      </c>
      <c r="I210" s="44">
        <f>+VLOOKUP($B210,Hoja1!$C$110:$P$128,'Tarjeta debito año 2016'!I$203,0)</f>
        <v>161628</v>
      </c>
      <c r="J210" s="44">
        <f>+VLOOKUP($B210,Hoja1!$C$110:$P$128,'Tarjeta debito año 2016'!J$203,0)</f>
        <v>165638</v>
      </c>
      <c r="K210" s="44">
        <f>+VLOOKUP($B210,Hoja1!$C$110:$P$128,'Tarjeta debito año 2016'!K$203,0)</f>
        <v>158970</v>
      </c>
      <c r="L210" s="44">
        <f>+VLOOKUP($B210,Hoja1!$C$110:$P$128,'Tarjeta debito año 2016'!L$203,0)</f>
        <v>162060</v>
      </c>
      <c r="M210" s="44">
        <f>+VLOOKUP($B210,Hoja1!$C$110:$P$128,'Tarjeta debito año 2016'!M$203,0)</f>
        <v>158738</v>
      </c>
      <c r="N210" s="44">
        <f>+VLOOKUP($B210,Hoja1!$C$110:$P$128,'Tarjeta debito año 2016'!N$203,0)</f>
        <v>238013</v>
      </c>
      <c r="O210" s="38">
        <f t="shared" si="17"/>
        <v>1917399</v>
      </c>
      <c r="P210" s="52">
        <f t="shared" si="18"/>
        <v>159783.25</v>
      </c>
      <c r="Q210" s="48">
        <f t="shared" si="19"/>
        <v>6.3209558487563988E-2</v>
      </c>
    </row>
    <row r="211" spans="1:17" ht="15.75" x14ac:dyDescent="0.25">
      <c r="A211" s="4"/>
      <c r="B211" s="43" t="s">
        <v>28</v>
      </c>
      <c r="C211" s="44">
        <f>+VLOOKUP($B211,Hoja1!$C$110:$P$128,'Tarjeta debito año 2016'!C$203,0)</f>
        <v>72552</v>
      </c>
      <c r="D211" s="44">
        <f>+VLOOKUP($B211,Hoja1!$C$110:$P$128,'Tarjeta debito año 2016'!D$203,0)</f>
        <v>70431</v>
      </c>
      <c r="E211" s="44">
        <f>+VLOOKUP($B211,Hoja1!$C$110:$P$128,'Tarjeta debito año 2016'!E$203,0)</f>
        <v>70213</v>
      </c>
      <c r="F211" s="44">
        <f>+VLOOKUP($B211,Hoja1!$C$110:$P$128,'Tarjeta debito año 2016'!F$203,0)</f>
        <v>66792</v>
      </c>
      <c r="G211" s="44">
        <f>+VLOOKUP($B211,Hoja1!$C$110:$P$128,'Tarjeta debito año 2016'!G$203,0)</f>
        <v>70496</v>
      </c>
      <c r="H211" s="44">
        <f>+VLOOKUP($B211,Hoja1!$C$110:$P$128,'Tarjeta debito año 2016'!H$203,0)</f>
        <v>70496</v>
      </c>
      <c r="I211" s="44">
        <f>+VLOOKUP($B211,Hoja1!$C$110:$P$128,'Tarjeta debito año 2016'!I$203,0)</f>
        <v>65524</v>
      </c>
      <c r="J211" s="44">
        <f>+VLOOKUP($B211,Hoja1!$C$110:$P$128,'Tarjeta debito año 2016'!J$203,0)</f>
        <v>86075</v>
      </c>
      <c r="K211" s="44">
        <f>+VLOOKUP($B211,Hoja1!$C$110:$P$128,'Tarjeta debito año 2016'!K$203,0)</f>
        <v>83423</v>
      </c>
      <c r="L211" s="44">
        <f>+VLOOKUP($B211,Hoja1!$C$110:$P$128,'Tarjeta debito año 2016'!L$203,0)</f>
        <v>82401</v>
      </c>
      <c r="M211" s="44">
        <f>+VLOOKUP($B211,Hoja1!$C$110:$P$128,'Tarjeta debito año 2016'!M$203,0)</f>
        <v>88171</v>
      </c>
      <c r="N211" s="44">
        <f>+VLOOKUP($B211,Hoja1!$C$110:$P$128,'Tarjeta debito año 2016'!N$203,0)</f>
        <v>126779</v>
      </c>
      <c r="O211" s="38">
        <f t="shared" si="17"/>
        <v>953353</v>
      </c>
      <c r="P211" s="52">
        <f t="shared" si="18"/>
        <v>79446.083333333328</v>
      </c>
      <c r="Q211" s="48">
        <f t="shared" si="19"/>
        <v>3.1428524898987946E-2</v>
      </c>
    </row>
    <row r="212" spans="1:17" ht="15.75" x14ac:dyDescent="0.25">
      <c r="A212" s="4"/>
      <c r="B212" s="43" t="s">
        <v>38</v>
      </c>
      <c r="C212" s="44">
        <f>+VLOOKUP($B212,Hoja1!$C$110:$P$128,'Tarjeta debito año 2016'!C$203,0)</f>
        <v>55871</v>
      </c>
      <c r="D212" s="44">
        <f>+VLOOKUP($B212,Hoja1!$C$110:$P$128,'Tarjeta debito año 2016'!D$203,0)</f>
        <v>8421</v>
      </c>
      <c r="E212" s="44">
        <f>+VLOOKUP($B212,Hoja1!$C$110:$P$128,'Tarjeta debito año 2016'!E$203,0)</f>
        <v>10181</v>
      </c>
      <c r="F212" s="44">
        <f>+VLOOKUP($B212,Hoja1!$C$110:$P$128,'Tarjeta debito año 2016'!F$203,0)</f>
        <v>10996</v>
      </c>
      <c r="G212" s="44">
        <f>+VLOOKUP($B212,Hoja1!$C$110:$P$128,'Tarjeta debito año 2016'!G$203,0)</f>
        <v>11110</v>
      </c>
      <c r="H212" s="44">
        <f>+VLOOKUP($B212,Hoja1!$C$110:$P$128,'Tarjeta debito año 2016'!H$203,0)</f>
        <v>10409</v>
      </c>
      <c r="I212" s="44">
        <f>+VLOOKUP($B212,Hoja1!$C$110:$P$128,'Tarjeta debito año 2016'!I$203,0)</f>
        <v>10779</v>
      </c>
      <c r="J212" s="44">
        <f>+VLOOKUP($B212,Hoja1!$C$110:$P$128,'Tarjeta debito año 2016'!J$203,0)</f>
        <v>12567</v>
      </c>
      <c r="K212" s="44">
        <f>+VLOOKUP($B212,Hoja1!$C$110:$P$128,'Tarjeta debito año 2016'!K$203,0)</f>
        <v>11614</v>
      </c>
      <c r="L212" s="44">
        <f>+VLOOKUP($B212,Hoja1!$C$110:$P$128,'Tarjeta debito año 2016'!L$203,0)</f>
        <v>11729</v>
      </c>
      <c r="M212" s="44">
        <f>+VLOOKUP($B212,Hoja1!$C$110:$P$128,'Tarjeta debito año 2016'!M$203,0)</f>
        <v>12610</v>
      </c>
      <c r="N212" s="44">
        <f>+VLOOKUP($B212,Hoja1!$C$110:$P$128,'Tarjeta debito año 2016'!N$203,0)</f>
        <v>15170</v>
      </c>
      <c r="O212" s="38">
        <f t="shared" si="17"/>
        <v>181457</v>
      </c>
      <c r="P212" s="52">
        <f t="shared" si="18"/>
        <v>15121.416666666666</v>
      </c>
      <c r="Q212" s="48">
        <f t="shared" si="19"/>
        <v>5.9819666404738389E-3</v>
      </c>
    </row>
    <row r="213" spans="1:17" ht="15.75" x14ac:dyDescent="0.25">
      <c r="A213" s="4"/>
      <c r="B213" s="43" t="s">
        <v>31</v>
      </c>
      <c r="C213" s="44">
        <f>+VLOOKUP($B213,Hoja1!$C$110:$P$128,'Tarjeta debito año 2016'!C$203,0)</f>
        <v>9896</v>
      </c>
      <c r="D213" s="44">
        <f>+VLOOKUP($B213,Hoja1!$C$110:$P$128,'Tarjeta debito año 2016'!D$203,0)</f>
        <v>9937</v>
      </c>
      <c r="E213" s="44">
        <f>+VLOOKUP($B213,Hoja1!$C$110:$P$128,'Tarjeta debito año 2016'!E$203,0)</f>
        <v>14704</v>
      </c>
      <c r="F213" s="44">
        <f>+VLOOKUP($B213,Hoja1!$C$110:$P$128,'Tarjeta debito año 2016'!F$203,0)</f>
        <v>13195</v>
      </c>
      <c r="G213" s="44">
        <f>+VLOOKUP($B213,Hoja1!$C$110:$P$128,'Tarjeta debito año 2016'!G$203,0)</f>
        <v>13115</v>
      </c>
      <c r="H213" s="44">
        <f>+VLOOKUP($B213,Hoja1!$C$110:$P$128,'Tarjeta debito año 2016'!H$203,0)</f>
        <v>13865</v>
      </c>
      <c r="I213" s="44">
        <f>+VLOOKUP($B213,Hoja1!$C$110:$P$128,'Tarjeta debito año 2016'!I$203,0)</f>
        <v>15560</v>
      </c>
      <c r="J213" s="44">
        <f>+VLOOKUP($B213,Hoja1!$C$110:$P$128,'Tarjeta debito año 2016'!J$203,0)</f>
        <v>16000</v>
      </c>
      <c r="K213" s="44">
        <f>+VLOOKUP($B213,Hoja1!$C$110:$P$128,'Tarjeta debito año 2016'!K$203,0)</f>
        <v>14805</v>
      </c>
      <c r="L213" s="44">
        <f>+VLOOKUP($B213,Hoja1!$C$110:$P$128,'Tarjeta debito año 2016'!L$203,0)</f>
        <v>15082</v>
      </c>
      <c r="M213" s="44">
        <f>+VLOOKUP($B213,Hoja1!$C$110:$P$128,'Tarjeta debito año 2016'!M$203,0)</f>
        <v>17182</v>
      </c>
      <c r="N213" s="44">
        <f>+VLOOKUP($B213,Hoja1!$C$110:$P$128,'Tarjeta debito año 2016'!N$203,0)</f>
        <v>22393</v>
      </c>
      <c r="O213" s="38">
        <f t="shared" si="17"/>
        <v>175734</v>
      </c>
      <c r="P213" s="52">
        <f t="shared" si="18"/>
        <v>14644.5</v>
      </c>
      <c r="Q213" s="48">
        <f t="shared" si="19"/>
        <v>5.7933004821915362E-3</v>
      </c>
    </row>
    <row r="214" spans="1:17" ht="15.75" x14ac:dyDescent="0.25">
      <c r="A214" s="4"/>
      <c r="B214" s="43" t="s">
        <v>24</v>
      </c>
      <c r="C214" s="44">
        <f>+VLOOKUP($B214,Hoja1!$C$110:$P$128,'Tarjeta debito año 2016'!C$203,0)</f>
        <v>4760</v>
      </c>
      <c r="D214" s="44">
        <f>+VLOOKUP($B214,Hoja1!$C$110:$P$128,'Tarjeta debito año 2016'!D$203,0)</f>
        <v>4926</v>
      </c>
      <c r="E214" s="44">
        <f>+VLOOKUP($B214,Hoja1!$C$110:$P$128,'Tarjeta debito año 2016'!E$203,0)</f>
        <v>9596</v>
      </c>
      <c r="F214" s="44">
        <f>+VLOOKUP($B214,Hoja1!$C$110:$P$128,'Tarjeta debito año 2016'!F$203,0)</f>
        <v>11181</v>
      </c>
      <c r="G214" s="44">
        <f>+VLOOKUP($B214,Hoja1!$C$110:$P$128,'Tarjeta debito año 2016'!G$203,0)</f>
        <v>11313</v>
      </c>
      <c r="H214" s="44">
        <f>+VLOOKUP($B214,Hoja1!$C$110:$P$128,'Tarjeta debito año 2016'!H$203,0)</f>
        <v>10902</v>
      </c>
      <c r="I214" s="44">
        <f>+VLOOKUP($B214,Hoja1!$C$110:$P$128,'Tarjeta debito año 2016'!I$203,0)</f>
        <v>11537</v>
      </c>
      <c r="J214" s="44">
        <f>+VLOOKUP($B214,Hoja1!$C$110:$P$128,'Tarjeta debito año 2016'!J$203,0)</f>
        <v>11110</v>
      </c>
      <c r="K214" s="44">
        <f>+VLOOKUP($B214,Hoja1!$C$110:$P$128,'Tarjeta debito año 2016'!K$203,0)</f>
        <v>10683</v>
      </c>
      <c r="L214" s="44">
        <f>+VLOOKUP($B214,Hoja1!$C$110:$P$128,'Tarjeta debito año 2016'!L$203,0)</f>
        <v>11239</v>
      </c>
      <c r="M214" s="44">
        <f>+VLOOKUP($B214,Hoja1!$C$110:$P$128,'Tarjeta debito año 2016'!M$203,0)</f>
        <v>10832</v>
      </c>
      <c r="N214" s="44">
        <f>+VLOOKUP($B214,Hoja1!$C$110:$P$128,'Tarjeta debito año 2016'!N$203,0)</f>
        <v>17827</v>
      </c>
      <c r="O214" s="38">
        <f t="shared" si="17"/>
        <v>125906</v>
      </c>
      <c r="P214" s="52">
        <f t="shared" si="18"/>
        <v>10492.166666666666</v>
      </c>
      <c r="Q214" s="48">
        <f t="shared" si="19"/>
        <v>4.1506554822106573E-3</v>
      </c>
    </row>
    <row r="215" spans="1:17" ht="15.75" x14ac:dyDescent="0.25">
      <c r="A215" s="4"/>
      <c r="B215" s="43" t="s">
        <v>30</v>
      </c>
      <c r="C215" s="44">
        <f>+VLOOKUP($B215,Hoja1!$C$110:$P$128,'Tarjeta debito año 2016'!C$203,0)</f>
        <v>5919</v>
      </c>
      <c r="D215" s="44">
        <f>+VLOOKUP($B215,Hoja1!$C$110:$P$128,'Tarjeta debito año 2016'!D$203,0)</f>
        <v>6238</v>
      </c>
      <c r="E215" s="44">
        <f>+VLOOKUP($B215,Hoja1!$C$110:$P$128,'Tarjeta debito año 2016'!E$203,0)</f>
        <v>6996</v>
      </c>
      <c r="F215" s="44">
        <f>+VLOOKUP($B215,Hoja1!$C$110:$P$128,'Tarjeta debito año 2016'!F$203,0)</f>
        <v>8413</v>
      </c>
      <c r="G215" s="44">
        <f>+VLOOKUP($B215,Hoja1!$C$110:$P$128,'Tarjeta debito año 2016'!G$203,0)</f>
        <v>8500</v>
      </c>
      <c r="H215" s="44">
        <f>+VLOOKUP($B215,Hoja1!$C$110:$P$128,'Tarjeta debito año 2016'!H$203,0)</f>
        <v>8882</v>
      </c>
      <c r="I215" s="44">
        <f>+VLOOKUP($B215,Hoja1!$C$110:$P$128,'Tarjeta debito año 2016'!I$203,0)</f>
        <v>11334</v>
      </c>
      <c r="J215" s="44">
        <f>+VLOOKUP($B215,Hoja1!$C$110:$P$128,'Tarjeta debito año 2016'!J$203,0)</f>
        <v>12592</v>
      </c>
      <c r="K215" s="44">
        <f>+VLOOKUP($B215,Hoja1!$C$110:$P$128,'Tarjeta debito año 2016'!K$203,0)</f>
        <v>12248</v>
      </c>
      <c r="L215" s="44">
        <f>+VLOOKUP($B215,Hoja1!$C$110:$P$128,'Tarjeta debito año 2016'!L$203,0)</f>
        <v>13468</v>
      </c>
      <c r="M215" s="44">
        <f>+VLOOKUP($B215,Hoja1!$C$110:$P$128,'Tarjeta debito año 2016'!M$203,0)</f>
        <v>13360</v>
      </c>
      <c r="N215" s="44">
        <f>+VLOOKUP($B215,Hoja1!$C$110:$P$128,'Tarjeta debito año 2016'!N$203,0)</f>
        <v>21250</v>
      </c>
      <c r="O215" s="38">
        <f t="shared" si="17"/>
        <v>129200</v>
      </c>
      <c r="P215" s="52">
        <f t="shared" si="18"/>
        <v>10766.666666666666</v>
      </c>
      <c r="Q215" s="48">
        <f t="shared" si="19"/>
        <v>4.259246487868862E-3</v>
      </c>
    </row>
    <row r="216" spans="1:17" ht="15.75" x14ac:dyDescent="0.25">
      <c r="A216" s="4"/>
      <c r="B216" s="43" t="s">
        <v>35</v>
      </c>
      <c r="C216" s="44">
        <f>+VLOOKUP($B216,Hoja1!$C$110:$P$128,'Tarjeta debito año 2016'!C$203,0)</f>
        <v>4496</v>
      </c>
      <c r="D216" s="44">
        <f>+VLOOKUP($B216,Hoja1!$C$110:$P$128,'Tarjeta debito año 2016'!D$203,0)</f>
        <v>4104</v>
      </c>
      <c r="E216" s="44">
        <f>+VLOOKUP($B216,Hoja1!$C$110:$P$128,'Tarjeta debito año 2016'!E$203,0)</f>
        <v>4993</v>
      </c>
      <c r="F216" s="44">
        <f>+VLOOKUP($B216,Hoja1!$C$110:$P$128,'Tarjeta debito año 2016'!F$203,0)</f>
        <v>6412</v>
      </c>
      <c r="G216" s="44">
        <f>+VLOOKUP($B216,Hoja1!$C$110:$P$128,'Tarjeta debito año 2016'!G$203,0)</f>
        <v>6124</v>
      </c>
      <c r="H216" s="44">
        <f>+VLOOKUP($B216,Hoja1!$C$110:$P$128,'Tarjeta debito año 2016'!H$203,0)</f>
        <v>5894</v>
      </c>
      <c r="I216" s="44">
        <f>+VLOOKUP($B216,Hoja1!$C$110:$P$128,'Tarjeta debito año 2016'!I$203,0)</f>
        <v>6252</v>
      </c>
      <c r="J216" s="44">
        <f>+VLOOKUP($B216,Hoja1!$C$110:$P$128,'Tarjeta debito año 2016'!J$203,0)</f>
        <v>6672</v>
      </c>
      <c r="K216" s="44">
        <f>+VLOOKUP($B216,Hoja1!$C$110:$P$128,'Tarjeta debito año 2016'!K$203,0)</f>
        <v>6612</v>
      </c>
      <c r="L216" s="44">
        <f>+VLOOKUP($B216,Hoja1!$C$110:$P$128,'Tarjeta debito año 2016'!L$203,0)</f>
        <v>3393</v>
      </c>
      <c r="M216" s="44">
        <f>+VLOOKUP($B216,Hoja1!$C$110:$P$128,'Tarjeta debito año 2016'!M$203,0)</f>
        <v>6388</v>
      </c>
      <c r="N216" s="44">
        <f>+VLOOKUP($B216,Hoja1!$C$110:$P$128,'Tarjeta debito año 2016'!N$203,0)</f>
        <v>5507</v>
      </c>
      <c r="O216" s="38">
        <f t="shared" si="17"/>
        <v>66847</v>
      </c>
      <c r="P216" s="52">
        <f t="shared" si="18"/>
        <v>5570.583333333333</v>
      </c>
      <c r="Q216" s="48">
        <f t="shared" si="19"/>
        <v>2.2036985292149367E-3</v>
      </c>
    </row>
    <row r="217" spans="1:17" ht="15.75" x14ac:dyDescent="0.25">
      <c r="A217" s="4"/>
      <c r="B217" s="43" t="s">
        <v>36</v>
      </c>
      <c r="C217" s="44">
        <f>+VLOOKUP($B217,Hoja1!$C$110:$P$128,'Tarjeta debito año 2016'!C$203,0)</f>
        <v>0</v>
      </c>
      <c r="D217" s="44">
        <f>+VLOOKUP($B217,Hoja1!$C$110:$P$128,'Tarjeta debito año 2016'!D$203,0)</f>
        <v>0</v>
      </c>
      <c r="E217" s="44">
        <f>+VLOOKUP($B217,Hoja1!$C$110:$P$128,'Tarjeta debito año 2016'!E$203,0)</f>
        <v>0</v>
      </c>
      <c r="F217" s="44">
        <f>+VLOOKUP($B217,Hoja1!$C$110:$P$128,'Tarjeta debito año 2016'!F$203,0)</f>
        <v>0</v>
      </c>
      <c r="G217" s="44">
        <f>+VLOOKUP($B217,Hoja1!$C$110:$P$128,'Tarjeta debito año 2016'!G$203,0)</f>
        <v>0</v>
      </c>
      <c r="H217" s="44">
        <f>+VLOOKUP($B217,Hoja1!$C$110:$P$128,'Tarjeta debito año 2016'!H$203,0)</f>
        <v>0</v>
      </c>
      <c r="I217" s="44">
        <f>+VLOOKUP($B217,Hoja1!$C$110:$P$128,'Tarjeta debito año 2016'!I$203,0)</f>
        <v>105</v>
      </c>
      <c r="J217" s="44">
        <f>+VLOOKUP($B217,Hoja1!$C$110:$P$128,'Tarjeta debito año 2016'!J$203,0)</f>
        <v>261</v>
      </c>
      <c r="K217" s="44">
        <f>+VLOOKUP($B217,Hoja1!$C$110:$P$128,'Tarjeta debito año 2016'!K$203,0)</f>
        <v>864</v>
      </c>
      <c r="L217" s="44">
        <f>+VLOOKUP($B217,Hoja1!$C$110:$P$128,'Tarjeta debito año 2016'!L$203,0)</f>
        <v>1249</v>
      </c>
      <c r="M217" s="44">
        <f>+VLOOKUP($B217,Hoja1!$C$110:$P$128,'Tarjeta debito año 2016'!M$203,0)</f>
        <v>1604</v>
      </c>
      <c r="N217" s="44">
        <f>+VLOOKUP($B217,Hoja1!$C$110:$P$128,'Tarjeta debito año 2016'!N$203,0)</f>
        <v>1946</v>
      </c>
      <c r="O217" s="38">
        <f t="shared" si="17"/>
        <v>6029</v>
      </c>
      <c r="P217" s="52">
        <f t="shared" si="18"/>
        <v>502.41666666666669</v>
      </c>
      <c r="Q217" s="48">
        <f t="shared" si="19"/>
        <v>1.9875384733251833E-4</v>
      </c>
    </row>
    <row r="218" spans="1:17" ht="15.75" x14ac:dyDescent="0.25">
      <c r="A218" s="4"/>
      <c r="B218" s="43" t="s">
        <v>37</v>
      </c>
      <c r="C218" s="44">
        <f>+VLOOKUP($B218,Hoja1!$C$110:$P$128,'Tarjeta debito año 2016'!C$203,0)</f>
        <v>0</v>
      </c>
      <c r="D218" s="44">
        <f>+VLOOKUP($B218,Hoja1!$C$110:$P$128,'Tarjeta debito año 2016'!D$203,0)</f>
        <v>0</v>
      </c>
      <c r="E218" s="44">
        <f>+VLOOKUP($B218,Hoja1!$C$110:$P$128,'Tarjeta debito año 2016'!E$203,0)</f>
        <v>0</v>
      </c>
      <c r="F218" s="44">
        <f>+VLOOKUP($B218,Hoja1!$C$110:$P$128,'Tarjeta debito año 2016'!F$203,0)</f>
        <v>0</v>
      </c>
      <c r="G218" s="44">
        <f>+VLOOKUP($B218,Hoja1!$C$110:$P$128,'Tarjeta debito año 2016'!G$203,0)</f>
        <v>0</v>
      </c>
      <c r="H218" s="44">
        <f>+VLOOKUP($B218,Hoja1!$C$110:$P$128,'Tarjeta debito año 2016'!H$203,0)</f>
        <v>1</v>
      </c>
      <c r="I218" s="44">
        <f>+VLOOKUP($B218,Hoja1!$C$110:$P$128,'Tarjeta debito año 2016'!I$203,0)</f>
        <v>1</v>
      </c>
      <c r="J218" s="44">
        <f>+VLOOKUP($B218,Hoja1!$C$110:$P$128,'Tarjeta debito año 2016'!J$203,0)</f>
        <v>1</v>
      </c>
      <c r="K218" s="44">
        <f>+VLOOKUP($B218,Hoja1!$C$110:$P$128,'Tarjeta debito año 2016'!K$203,0)</f>
        <v>1</v>
      </c>
      <c r="L218" s="44">
        <f>+VLOOKUP($B218,Hoja1!$C$110:$P$128,'Tarjeta debito año 2016'!L$203,0)</f>
        <v>1</v>
      </c>
      <c r="M218" s="44">
        <f>+VLOOKUP($B218,Hoja1!$C$110:$P$128,'Tarjeta debito año 2016'!M$203,0)</f>
        <v>0</v>
      </c>
      <c r="N218" s="44">
        <f>+VLOOKUP($B218,Hoja1!$C$110:$P$128,'Tarjeta debito año 2016'!N$203,0)</f>
        <v>0</v>
      </c>
      <c r="O218" s="38">
        <f t="shared" si="17"/>
        <v>5</v>
      </c>
      <c r="P218" s="52">
        <f t="shared" si="18"/>
        <v>0.41666666666666669</v>
      </c>
      <c r="Q218" s="48">
        <f t="shared" si="19"/>
        <v>1.6483152042836151E-7</v>
      </c>
    </row>
    <row r="219" spans="1:17" ht="15.75" x14ac:dyDescent="0.25">
      <c r="A219" s="4"/>
      <c r="B219" s="43" t="s">
        <v>27</v>
      </c>
      <c r="C219" s="44">
        <f>+VLOOKUP($B219,Hoja1!$C$110:$P$128,'Tarjeta debito año 2016'!C$203,0)</f>
        <v>0</v>
      </c>
      <c r="D219" s="44">
        <f>+VLOOKUP($B219,Hoja1!$C$110:$P$128,'Tarjeta debito año 2016'!D$203,0)</f>
        <v>0</v>
      </c>
      <c r="E219" s="44">
        <f>+VLOOKUP($B219,Hoja1!$C$110:$P$128,'Tarjeta debito año 2016'!E$203,0)</f>
        <v>0</v>
      </c>
      <c r="F219" s="44">
        <f>+VLOOKUP($B219,Hoja1!$C$110:$P$128,'Tarjeta debito año 2016'!F$203,0)</f>
        <v>0</v>
      </c>
      <c r="G219" s="44">
        <f>+VLOOKUP($B219,Hoja1!$C$110:$P$128,'Tarjeta debito año 2016'!G$203,0)</f>
        <v>0</v>
      </c>
      <c r="H219" s="44">
        <f>+VLOOKUP($B219,Hoja1!$C$110:$P$128,'Tarjeta debito año 2016'!H$203,0)</f>
        <v>0</v>
      </c>
      <c r="I219" s="44">
        <f>+VLOOKUP($B219,Hoja1!$C$110:$P$128,'Tarjeta debito año 2016'!I$203,0)</f>
        <v>0</v>
      </c>
      <c r="J219" s="44">
        <f>+VLOOKUP($B219,Hoja1!$C$110:$P$128,'Tarjeta debito año 2016'!J$203,0)</f>
        <v>0</v>
      </c>
      <c r="K219" s="44">
        <f>+VLOOKUP($B219,Hoja1!$C$110:$P$128,'Tarjeta debito año 2016'!K$203,0)</f>
        <v>0</v>
      </c>
      <c r="L219" s="44">
        <f>+VLOOKUP($B219,Hoja1!$C$110:$P$128,'Tarjeta debito año 2016'!L$203,0)</f>
        <v>0</v>
      </c>
      <c r="M219" s="44">
        <f>+VLOOKUP($B219,Hoja1!$C$110:$P$128,'Tarjeta debito año 2016'!M$203,0)</f>
        <v>0</v>
      </c>
      <c r="N219" s="44">
        <f>+VLOOKUP($B219,Hoja1!$C$110:$P$128,'Tarjeta debito año 2016'!N$203,0)</f>
        <v>0</v>
      </c>
      <c r="O219" s="38">
        <f t="shared" si="17"/>
        <v>0</v>
      </c>
      <c r="P219" s="52">
        <f t="shared" si="18"/>
        <v>0</v>
      </c>
      <c r="Q219" s="48">
        <f t="shared" si="19"/>
        <v>0</v>
      </c>
    </row>
    <row r="220" spans="1:17" ht="15.75" x14ac:dyDescent="0.25">
      <c r="A220" s="4"/>
      <c r="B220" s="43" t="s">
        <v>23</v>
      </c>
      <c r="C220" s="44">
        <f>+VLOOKUP($B220,Hoja1!$C$110:$P$128,'Tarjeta debito año 2016'!C$203,0)</f>
        <v>0</v>
      </c>
      <c r="D220" s="44">
        <f>+VLOOKUP($B220,Hoja1!$C$110:$P$128,'Tarjeta debito año 2016'!D$203,0)</f>
        <v>0</v>
      </c>
      <c r="E220" s="44">
        <f>+VLOOKUP($B220,Hoja1!$C$110:$P$128,'Tarjeta debito año 2016'!E$203,0)</f>
        <v>0</v>
      </c>
      <c r="F220" s="44">
        <f>+VLOOKUP($B220,Hoja1!$C$110:$P$128,'Tarjeta debito año 2016'!F$203,0)</f>
        <v>0</v>
      </c>
      <c r="G220" s="44">
        <f>+VLOOKUP($B220,Hoja1!$C$110:$P$128,'Tarjeta debito año 2016'!G$203,0)</f>
        <v>0</v>
      </c>
      <c r="H220" s="44">
        <f>+VLOOKUP($B220,Hoja1!$C$110:$P$128,'Tarjeta debito año 2016'!H$203,0)</f>
        <v>0</v>
      </c>
      <c r="I220" s="44">
        <f>+VLOOKUP($B220,Hoja1!$C$110:$P$128,'Tarjeta debito año 2016'!I$203,0)</f>
        <v>0</v>
      </c>
      <c r="J220" s="44">
        <f>+VLOOKUP($B220,Hoja1!$C$110:$P$128,'Tarjeta debito año 2016'!J$203,0)</f>
        <v>0</v>
      </c>
      <c r="K220" s="44">
        <f>+VLOOKUP($B220,Hoja1!$C$110:$P$128,'Tarjeta debito año 2016'!K$203,0)</f>
        <v>0</v>
      </c>
      <c r="L220" s="44">
        <f>+VLOOKUP($B220,Hoja1!$C$110:$P$128,'Tarjeta debito año 2016'!L$203,0)</f>
        <v>0</v>
      </c>
      <c r="M220" s="44">
        <f>+VLOOKUP($B220,Hoja1!$C$110:$P$128,'Tarjeta debito año 2016'!M$203,0)</f>
        <v>0</v>
      </c>
      <c r="N220" s="44">
        <f>+VLOOKUP($B220,Hoja1!$C$110:$P$128,'Tarjeta debito año 2016'!N$203,0)</f>
        <v>0</v>
      </c>
      <c r="O220" s="38">
        <f t="shared" si="17"/>
        <v>0</v>
      </c>
      <c r="P220" s="52">
        <f t="shared" si="18"/>
        <v>0</v>
      </c>
      <c r="Q220" s="48">
        <f t="shared" si="19"/>
        <v>0</v>
      </c>
    </row>
    <row r="221" spans="1:17" ht="15.75" x14ac:dyDescent="0.25">
      <c r="A221" s="4"/>
      <c r="B221" s="43" t="s">
        <v>63</v>
      </c>
      <c r="C221" s="44">
        <f>+VLOOKUP($B221,Hoja1!$C$110:$P$128,'Tarjeta debito año 2016'!C$203,0)</f>
        <v>0</v>
      </c>
      <c r="D221" s="44">
        <f>+VLOOKUP($B221,Hoja1!$C$110:$P$128,'Tarjeta debito año 2016'!D$203,0)</f>
        <v>0</v>
      </c>
      <c r="E221" s="44">
        <f>+VLOOKUP($B221,Hoja1!$C$110:$P$128,'Tarjeta debito año 2016'!E$203,0)</f>
        <v>0</v>
      </c>
      <c r="F221" s="44">
        <f>+VLOOKUP($B221,Hoja1!$C$110:$P$128,'Tarjeta debito año 2016'!F$203,0)</f>
        <v>0</v>
      </c>
      <c r="G221" s="44">
        <f>+VLOOKUP($B221,Hoja1!$C$110:$P$128,'Tarjeta debito año 2016'!G$203,0)</f>
        <v>0</v>
      </c>
      <c r="H221" s="44">
        <f>+VLOOKUP($B221,Hoja1!$C$110:$P$128,'Tarjeta debito año 2016'!H$203,0)</f>
        <v>0</v>
      </c>
      <c r="I221" s="44">
        <f>+VLOOKUP($B221,Hoja1!$C$110:$P$128,'Tarjeta debito año 2016'!I$203,0)</f>
        <v>0</v>
      </c>
      <c r="J221" s="44">
        <f>+VLOOKUP($B221,Hoja1!$C$110:$P$128,'Tarjeta debito año 2016'!J$203,0)</f>
        <v>0</v>
      </c>
      <c r="K221" s="44">
        <f>+VLOOKUP($B221,Hoja1!$C$110:$P$128,'Tarjeta debito año 2016'!K$203,0)</f>
        <v>0</v>
      </c>
      <c r="L221" s="44">
        <f>+VLOOKUP($B221,Hoja1!$C$110:$P$128,'Tarjeta debito año 2016'!L$203,0)</f>
        <v>0</v>
      </c>
      <c r="M221" s="44">
        <f>+VLOOKUP($B221,Hoja1!$C$110:$P$128,'Tarjeta debito año 2016'!M$203,0)</f>
        <v>0</v>
      </c>
      <c r="N221" s="44">
        <f>+VLOOKUP($B221,Hoja1!$C$110:$P$128,'Tarjeta debito año 2016'!N$203,0)</f>
        <v>0</v>
      </c>
      <c r="O221" s="38">
        <f t="shared" si="17"/>
        <v>0</v>
      </c>
      <c r="P221" s="52">
        <f t="shared" si="18"/>
        <v>0</v>
      </c>
      <c r="Q221" s="48">
        <f t="shared" si="19"/>
        <v>0</v>
      </c>
    </row>
    <row r="222" spans="1:17" ht="15.75" x14ac:dyDescent="0.25">
      <c r="A222" s="4"/>
      <c r="B222" s="43" t="s">
        <v>62</v>
      </c>
      <c r="C222" s="44">
        <f>+VLOOKUP($B222,Hoja1!$C$110:$P$128,'Tarjeta debito año 2016'!C$203,0)</f>
        <v>0</v>
      </c>
      <c r="D222" s="44">
        <f>+VLOOKUP($B222,Hoja1!$C$110:$P$128,'Tarjeta debito año 2016'!D$203,0)</f>
        <v>0</v>
      </c>
      <c r="E222" s="44">
        <f>+VLOOKUP($B222,Hoja1!$C$110:$P$128,'Tarjeta debito año 2016'!E$203,0)</f>
        <v>0</v>
      </c>
      <c r="F222" s="44">
        <f>+VLOOKUP($B222,Hoja1!$C$110:$P$128,'Tarjeta debito año 2016'!F$203,0)</f>
        <v>0</v>
      </c>
      <c r="G222" s="44">
        <f>+VLOOKUP($B222,Hoja1!$C$110:$P$128,'Tarjeta debito año 2016'!G$203,0)</f>
        <v>0</v>
      </c>
      <c r="H222" s="44">
        <f>+VLOOKUP($B222,Hoja1!$C$110:$P$128,'Tarjeta debito año 2016'!H$203,0)</f>
        <v>0</v>
      </c>
      <c r="I222" s="44">
        <f>+VLOOKUP($B222,Hoja1!$C$110:$P$128,'Tarjeta debito año 2016'!I$203,0)</f>
        <v>0</v>
      </c>
      <c r="J222" s="44">
        <f>+VLOOKUP($B222,Hoja1!$C$110:$P$128,'Tarjeta debito año 2016'!J$203,0)</f>
        <v>0</v>
      </c>
      <c r="K222" s="44">
        <f>+VLOOKUP($B222,Hoja1!$C$110:$P$128,'Tarjeta debito año 2016'!K$203,0)</f>
        <v>0</v>
      </c>
      <c r="L222" s="44">
        <f>+VLOOKUP($B222,Hoja1!$C$110:$P$128,'Tarjeta debito año 2016'!L$203,0)</f>
        <v>0</v>
      </c>
      <c r="M222" s="44">
        <f>+VLOOKUP($B222,Hoja1!$C$110:$P$128,'Tarjeta debito año 2016'!M$203,0)</f>
        <v>0</v>
      </c>
      <c r="N222" s="44">
        <f>+VLOOKUP($B222,Hoja1!$C$110:$P$128,'Tarjeta debito año 2016'!N$203,0)</f>
        <v>0</v>
      </c>
      <c r="O222" s="38">
        <f t="shared" si="17"/>
        <v>0</v>
      </c>
      <c r="P222" s="52">
        <f t="shared" si="18"/>
        <v>0</v>
      </c>
      <c r="Q222" s="48">
        <f t="shared" si="19"/>
        <v>0</v>
      </c>
    </row>
    <row r="223" spans="1:17" ht="16.5" thickBot="1" x14ac:dyDescent="0.3">
      <c r="A223" s="4"/>
      <c r="B223" s="43" t="s">
        <v>64</v>
      </c>
      <c r="C223" s="44">
        <f>+VLOOKUP($B223,Hoja1!$C$110:$P$128,'Tarjeta debito año 2016'!C$203,0)</f>
        <v>0</v>
      </c>
      <c r="D223" s="44">
        <f>+VLOOKUP($B223,Hoja1!$C$110:$P$128,'Tarjeta debito año 2016'!D$203,0)</f>
        <v>0</v>
      </c>
      <c r="E223" s="44">
        <f>+VLOOKUP($B223,Hoja1!$C$110:$P$128,'Tarjeta debito año 2016'!E$203,0)</f>
        <v>0</v>
      </c>
      <c r="F223" s="44">
        <f>+VLOOKUP($B223,Hoja1!$C$110:$P$128,'Tarjeta debito año 2016'!F$203,0)</f>
        <v>0</v>
      </c>
      <c r="G223" s="44">
        <f>+VLOOKUP($B223,Hoja1!$C$110:$P$128,'Tarjeta debito año 2016'!G$203,0)</f>
        <v>0</v>
      </c>
      <c r="H223" s="44">
        <f>+VLOOKUP($B223,Hoja1!$C$110:$P$128,'Tarjeta debito año 2016'!H$203,0)</f>
        <v>0</v>
      </c>
      <c r="I223" s="44">
        <f>+VLOOKUP($B223,Hoja1!$C$110:$P$128,'Tarjeta debito año 2016'!I$203,0)</f>
        <v>0</v>
      </c>
      <c r="J223" s="44">
        <f>+VLOOKUP($B223,Hoja1!$C$110:$P$128,'Tarjeta debito año 2016'!J$203,0)</f>
        <v>0</v>
      </c>
      <c r="K223" s="44">
        <f>+VLOOKUP($B223,Hoja1!$C$110:$P$128,'Tarjeta debito año 2016'!K$203,0)</f>
        <v>0</v>
      </c>
      <c r="L223" s="44">
        <f>+VLOOKUP($B223,Hoja1!$C$110:$P$128,'Tarjeta debito año 2016'!L$203,0)</f>
        <v>0</v>
      </c>
      <c r="M223" s="44">
        <f>+VLOOKUP($B223,Hoja1!$C$110:$P$128,'Tarjeta debito año 2016'!M$203,0)</f>
        <v>0</v>
      </c>
      <c r="N223" s="44">
        <f>+VLOOKUP($B223,Hoja1!$C$110:$P$128,'Tarjeta debito año 2016'!N$203,0)</f>
        <v>0</v>
      </c>
      <c r="O223" s="38">
        <f t="shared" si="17"/>
        <v>0</v>
      </c>
      <c r="P223" s="52">
        <f t="shared" si="18"/>
        <v>0</v>
      </c>
      <c r="Q223" s="48">
        <f t="shared" si="19"/>
        <v>0</v>
      </c>
    </row>
    <row r="224" spans="1:17" ht="16.5" thickTop="1" x14ac:dyDescent="0.25">
      <c r="A224" s="4"/>
      <c r="B224" s="99" t="s">
        <v>0</v>
      </c>
      <c r="C224" s="105">
        <f t="shared" ref="C224:O224" si="20">SUM(C205:C223)</f>
        <v>2350672</v>
      </c>
      <c r="D224" s="105">
        <f t="shared" si="20"/>
        <v>2159130</v>
      </c>
      <c r="E224" s="105">
        <f t="shared" si="20"/>
        <v>2346237</v>
      </c>
      <c r="F224" s="105">
        <f t="shared" si="20"/>
        <v>2422245</v>
      </c>
      <c r="G224" s="105">
        <f t="shared" ref="G224:H224" si="21">SUM(G205:G223)</f>
        <v>2567169</v>
      </c>
      <c r="H224" s="105">
        <f t="shared" si="21"/>
        <v>2354666</v>
      </c>
      <c r="I224" s="105">
        <f t="shared" si="20"/>
        <v>2454336</v>
      </c>
      <c r="J224" s="105">
        <f t="shared" si="20"/>
        <v>2617477</v>
      </c>
      <c r="K224" s="105">
        <f t="shared" ref="K224:L224" si="22">SUM(K205:K223)</f>
        <v>2434330</v>
      </c>
      <c r="L224" s="105">
        <f t="shared" si="22"/>
        <v>2510465</v>
      </c>
      <c r="M224" s="105">
        <f t="shared" ref="M224:N224" si="23">SUM(M205:M223)</f>
        <v>2499182</v>
      </c>
      <c r="N224" s="105">
        <f t="shared" si="23"/>
        <v>3618095</v>
      </c>
      <c r="O224" s="105">
        <f t="shared" si="20"/>
        <v>30334004</v>
      </c>
      <c r="P224" s="105">
        <f>SUM(P205:P223)</f>
        <v>2527833.666666666</v>
      </c>
      <c r="Q224" s="108">
        <f>SUM(Q205:Q223)</f>
        <v>0.99999999999999978</v>
      </c>
    </row>
    <row r="225" spans="1:2" ht="15.75" x14ac:dyDescent="0.25">
      <c r="A225" s="4"/>
      <c r="B225" s="34"/>
    </row>
    <row r="226" spans="1:2" ht="15.75" x14ac:dyDescent="0.25">
      <c r="A226" s="4"/>
      <c r="B226" s="34"/>
    </row>
    <row r="227" spans="1:2" ht="15.75" x14ac:dyDescent="0.25">
      <c r="A227" s="4"/>
      <c r="B227" s="34"/>
    </row>
    <row r="228" spans="1:2" ht="15.75" x14ac:dyDescent="0.25">
      <c r="A228" s="4"/>
      <c r="B228" s="34"/>
    </row>
    <row r="229" spans="1:2" ht="15.75" x14ac:dyDescent="0.25">
      <c r="A229" s="4"/>
      <c r="B229" s="34"/>
    </row>
    <row r="230" spans="1:2" ht="15.75" x14ac:dyDescent="0.25">
      <c r="A230" s="4"/>
      <c r="B230" s="34"/>
    </row>
    <row r="231" spans="1:2" ht="15.75" x14ac:dyDescent="0.25">
      <c r="A231" s="4"/>
      <c r="B231" s="34"/>
    </row>
    <row r="232" spans="1:2" ht="15.75" x14ac:dyDescent="0.25">
      <c r="A232" s="4"/>
      <c r="B232" s="34"/>
    </row>
    <row r="233" spans="1:2" ht="15.75" x14ac:dyDescent="0.25">
      <c r="A233" s="4"/>
      <c r="B233" s="34"/>
    </row>
    <row r="234" spans="1:2" ht="15.75" x14ac:dyDescent="0.25">
      <c r="A234" s="4"/>
      <c r="B234" s="34"/>
    </row>
    <row r="235" spans="1:2" ht="15.75" x14ac:dyDescent="0.25">
      <c r="A235" s="4"/>
      <c r="B235" s="34"/>
    </row>
    <row r="236" spans="1:2" ht="15.75" x14ac:dyDescent="0.25">
      <c r="A236" s="4"/>
      <c r="B236" s="34"/>
    </row>
    <row r="237" spans="1:2" ht="15.75" x14ac:dyDescent="0.25">
      <c r="A237" s="4"/>
      <c r="B237" s="34"/>
    </row>
    <row r="238" spans="1:2" ht="15.75" x14ac:dyDescent="0.25">
      <c r="A238" s="4"/>
      <c r="B238" s="34"/>
    </row>
    <row r="239" spans="1:2" ht="15.75" x14ac:dyDescent="0.25">
      <c r="A239" s="4"/>
      <c r="B239" s="34"/>
    </row>
    <row r="240" spans="1:2" ht="15.75" x14ac:dyDescent="0.25">
      <c r="A240" s="4"/>
      <c r="B240" s="34"/>
    </row>
    <row r="241" spans="1:15" ht="15.75" x14ac:dyDescent="0.25">
      <c r="A241" s="4"/>
      <c r="B241" s="34"/>
    </row>
    <row r="242" spans="1:15" ht="15.75" x14ac:dyDescent="0.25">
      <c r="A242" s="4"/>
      <c r="B242" s="34"/>
    </row>
    <row r="243" spans="1:15" ht="15.75" x14ac:dyDescent="0.25">
      <c r="A243" s="4"/>
      <c r="B243" s="34"/>
    </row>
    <row r="244" spans="1:15" ht="15.75" x14ac:dyDescent="0.25">
      <c r="A244" s="4"/>
      <c r="B244" s="34"/>
    </row>
    <row r="245" spans="1:15" ht="15.75" x14ac:dyDescent="0.25">
      <c r="A245" s="4"/>
      <c r="B245" s="34"/>
    </row>
    <row r="246" spans="1:15" ht="15.75" x14ac:dyDescent="0.25">
      <c r="A246" s="4"/>
      <c r="B246" s="34"/>
    </row>
    <row r="247" spans="1:15" ht="15.75" x14ac:dyDescent="0.25">
      <c r="A247" s="4"/>
      <c r="B247" s="34"/>
    </row>
    <row r="248" spans="1:15" ht="15.75" x14ac:dyDescent="0.25">
      <c r="A248" s="4"/>
      <c r="B248" s="34"/>
    </row>
    <row r="249" spans="1:15" ht="15.75" x14ac:dyDescent="0.25">
      <c r="A249" s="4"/>
      <c r="B249" s="34"/>
    </row>
    <row r="250" spans="1:15" ht="15.75" x14ac:dyDescent="0.25">
      <c r="A250" s="4"/>
      <c r="B250" s="34"/>
    </row>
    <row r="251" spans="1:15" ht="15.75" x14ac:dyDescent="0.25">
      <c r="A251" s="4"/>
      <c r="B251" s="34"/>
    </row>
    <row r="252" spans="1:15" ht="15.75" x14ac:dyDescent="0.25">
      <c r="A252" s="4"/>
      <c r="B252" s="34"/>
    </row>
    <row r="253" spans="1:15" ht="15.75" x14ac:dyDescent="0.25">
      <c r="A253" s="4"/>
      <c r="B253" s="34"/>
    </row>
    <row r="254" spans="1:15" ht="23.25" x14ac:dyDescent="0.35">
      <c r="A254" s="4"/>
      <c r="B254" s="16" t="s">
        <v>89</v>
      </c>
    </row>
    <row r="255" spans="1:15" ht="23.25" x14ac:dyDescent="0.35">
      <c r="A255" s="4"/>
      <c r="B255" s="16"/>
    </row>
    <row r="256" spans="1:15" ht="15.75" x14ac:dyDescent="0.25">
      <c r="A256" s="4"/>
      <c r="B256" s="34"/>
      <c r="C256" s="45">
        <v>3</v>
      </c>
      <c r="D256" s="45">
        <v>4</v>
      </c>
      <c r="E256" s="45">
        <v>5</v>
      </c>
      <c r="F256" s="45">
        <v>6</v>
      </c>
      <c r="G256" s="45">
        <v>7</v>
      </c>
      <c r="H256" s="45">
        <v>8</v>
      </c>
      <c r="I256" s="45">
        <v>9</v>
      </c>
      <c r="J256" s="45">
        <v>10</v>
      </c>
      <c r="K256" s="45">
        <v>11</v>
      </c>
      <c r="L256" s="45">
        <v>12</v>
      </c>
      <c r="M256" s="45">
        <v>13</v>
      </c>
      <c r="N256" s="45">
        <v>14</v>
      </c>
      <c r="O256" s="45"/>
    </row>
    <row r="257" spans="1:17" ht="63.75" thickBot="1" x14ac:dyDescent="0.3">
      <c r="A257" s="4"/>
      <c r="B257" s="95" t="s">
        <v>20</v>
      </c>
      <c r="C257" s="95" t="s">
        <v>105</v>
      </c>
      <c r="D257" s="95" t="s">
        <v>106</v>
      </c>
      <c r="E257" s="95" t="s">
        <v>107</v>
      </c>
      <c r="F257" s="95" t="s">
        <v>108</v>
      </c>
      <c r="G257" s="95" t="s">
        <v>109</v>
      </c>
      <c r="H257" s="92" t="s">
        <v>110</v>
      </c>
      <c r="I257" s="92" t="s">
        <v>111</v>
      </c>
      <c r="J257" s="92" t="s">
        <v>112</v>
      </c>
      <c r="K257" s="92" t="s">
        <v>113</v>
      </c>
      <c r="L257" s="92" t="s">
        <v>114</v>
      </c>
      <c r="M257" s="92" t="s">
        <v>115</v>
      </c>
      <c r="N257" s="92" t="s">
        <v>116</v>
      </c>
      <c r="O257" s="94" t="s">
        <v>102</v>
      </c>
      <c r="P257" s="94" t="s">
        <v>103</v>
      </c>
      <c r="Q257" s="94" t="s">
        <v>104</v>
      </c>
    </row>
    <row r="258" spans="1:17" ht="16.5" thickTop="1" x14ac:dyDescent="0.25">
      <c r="A258" s="4"/>
      <c r="B258" s="43" t="s">
        <v>33</v>
      </c>
      <c r="C258" s="44">
        <f>+VLOOKUP($B258,Hoja1!$C$137:$P$157,'Tarjeta debito año 2016'!C$256,0)</f>
        <v>667592</v>
      </c>
      <c r="D258" s="44">
        <f>+VLOOKUP($B258,Hoja1!$C$137:$P$157,'Tarjeta debito año 2016'!D$256,0)</f>
        <v>632170</v>
      </c>
      <c r="E258" s="44">
        <f>+VLOOKUP($B258,Hoja1!$C$137:$P$157,'Tarjeta debito año 2016'!E$256,0)</f>
        <v>657302</v>
      </c>
      <c r="F258" s="44">
        <f>+VLOOKUP($B258,Hoja1!$C$137:$P$157,'Tarjeta debito año 2016'!F$256,0)</f>
        <v>705582</v>
      </c>
      <c r="G258" s="44">
        <f>+VLOOKUP($B258,Hoja1!$C$137:$P$157,'Tarjeta debito año 2016'!G$256,0)</f>
        <v>728328</v>
      </c>
      <c r="H258" s="44">
        <f>+VLOOKUP($B258,Hoja1!$C$137:$P$157,'Tarjeta debito año 2016'!H$256,0)</f>
        <v>666007</v>
      </c>
      <c r="I258" s="44">
        <f>+VLOOKUP($B258,Hoja1!$C$137:$P$157,'Tarjeta debito año 2016'!I$256,0)</f>
        <v>703594</v>
      </c>
      <c r="J258" s="44">
        <f>+VLOOKUP($B258,Hoja1!$C$137:$P$157,'Tarjeta debito año 2016'!J$256,0)</f>
        <v>724932</v>
      </c>
      <c r="K258" s="44">
        <f>+VLOOKUP($B258,Hoja1!$C$137:$P$157,'Tarjeta debito año 2016'!K$256,0)</f>
        <v>678853</v>
      </c>
      <c r="L258" s="44">
        <f>+VLOOKUP($B258,Hoja1!$C$137:$P$157,'Tarjeta debito año 2016'!L$256,0)</f>
        <v>711950</v>
      </c>
      <c r="M258" s="44">
        <f>+VLOOKUP($B258,Hoja1!$C$137:$P$157,'Tarjeta debito año 2016'!M$256,0)</f>
        <v>691129</v>
      </c>
      <c r="N258" s="44">
        <f>+VLOOKUP($B258,Hoja1!$C$137:$P$157,'Tarjeta debito año 2016'!N$256,0)</f>
        <v>1019334</v>
      </c>
      <c r="O258" s="38">
        <f t="shared" ref="O258:O276" si="24">+SUM(C258:N258)</f>
        <v>8586773</v>
      </c>
      <c r="P258" s="38">
        <f t="shared" ref="P258:P276" si="25">+AVERAGE(C258:N258)</f>
        <v>715564.41666666663</v>
      </c>
      <c r="Q258" s="48">
        <f t="shared" ref="Q258:Q276" si="26">+P258/$P$277</f>
        <v>0.28383324822903716</v>
      </c>
    </row>
    <row r="259" spans="1:17" ht="15.75" x14ac:dyDescent="0.25">
      <c r="A259" s="4"/>
      <c r="B259" s="43" t="s">
        <v>34</v>
      </c>
      <c r="C259" s="44">
        <f>+VLOOKUP($B259,Hoja1!$C$137:$P$157,'Tarjeta debito año 2016'!C$256,0)</f>
        <v>423987</v>
      </c>
      <c r="D259" s="44">
        <f>+VLOOKUP($B259,Hoja1!$C$137:$P$157,'Tarjeta debito año 2016'!D$256,0)</f>
        <v>391844</v>
      </c>
      <c r="E259" s="44">
        <f>+VLOOKUP($B259,Hoja1!$C$137:$P$157,'Tarjeta debito año 2016'!E$256,0)</f>
        <v>431438</v>
      </c>
      <c r="F259" s="44">
        <f>+VLOOKUP($B259,Hoja1!$C$137:$P$157,'Tarjeta debito año 2016'!F$256,0)</f>
        <v>498680</v>
      </c>
      <c r="G259" s="44">
        <f>+VLOOKUP($B259,Hoja1!$C$137:$P$157,'Tarjeta debito año 2016'!G$256,0)</f>
        <v>485472</v>
      </c>
      <c r="H259" s="44">
        <f>+VLOOKUP($B259,Hoja1!$C$137:$P$157,'Tarjeta debito año 2016'!H$256,0)</f>
        <v>454045</v>
      </c>
      <c r="I259" s="44">
        <f>+VLOOKUP($B259,Hoja1!$C$137:$P$157,'Tarjeta debito año 2016'!I$256,0)</f>
        <v>484975</v>
      </c>
      <c r="J259" s="44">
        <f>+VLOOKUP($B259,Hoja1!$C$137:$P$157,'Tarjeta debito año 2016'!J$256,0)</f>
        <v>498266</v>
      </c>
      <c r="K259" s="44">
        <f>+VLOOKUP($B259,Hoja1!$C$137:$P$157,'Tarjeta debito año 2016'!K$256,0)</f>
        <v>471430</v>
      </c>
      <c r="L259" s="44">
        <f>+VLOOKUP($B259,Hoja1!$C$137:$P$157,'Tarjeta debito año 2016'!L$256,0)</f>
        <v>480509</v>
      </c>
      <c r="M259" s="44">
        <f>+VLOOKUP($B259,Hoja1!$C$137:$P$157,'Tarjeta debito año 2016'!M$256,0)</f>
        <v>477394</v>
      </c>
      <c r="N259" s="44">
        <f>+VLOOKUP($B259,Hoja1!$C$137:$P$157,'Tarjeta debito año 2016'!N$256,0)</f>
        <v>711829</v>
      </c>
      <c r="O259" s="38">
        <f t="shared" si="24"/>
        <v>5809869</v>
      </c>
      <c r="P259" s="38">
        <f t="shared" si="25"/>
        <v>484155.75</v>
      </c>
      <c r="Q259" s="48">
        <f t="shared" si="26"/>
        <v>0.19204350575649176</v>
      </c>
    </row>
    <row r="260" spans="1:17" ht="15.75" x14ac:dyDescent="0.25">
      <c r="A260" s="4"/>
      <c r="B260" s="43" t="s">
        <v>32</v>
      </c>
      <c r="C260" s="44">
        <f>+VLOOKUP($B260,Hoja1!$C$137:$P$157,'Tarjeta debito año 2016'!C$256,0)</f>
        <v>376028</v>
      </c>
      <c r="D260" s="44">
        <f>+VLOOKUP($B260,Hoja1!$C$137:$P$157,'Tarjeta debito año 2016'!D$256,0)</f>
        <v>348607</v>
      </c>
      <c r="E260" s="44">
        <f>+VLOOKUP($B260,Hoja1!$C$137:$P$157,'Tarjeta debito año 2016'!E$256,0)</f>
        <v>389928</v>
      </c>
      <c r="F260" s="44">
        <f>+VLOOKUP($B260,Hoja1!$C$137:$P$157,'Tarjeta debito año 2016'!F$256,0)</f>
        <v>410443</v>
      </c>
      <c r="G260" s="44">
        <f>+VLOOKUP($B260,Hoja1!$C$137:$P$157,'Tarjeta debito año 2016'!G$256,0)</f>
        <v>414430</v>
      </c>
      <c r="H260" s="44">
        <f>+VLOOKUP($B260,Hoja1!$C$137:$P$157,'Tarjeta debito año 2016'!H$256,0)</f>
        <v>372820</v>
      </c>
      <c r="I260" s="44">
        <f>+VLOOKUP($B260,Hoja1!$C$137:$P$157,'Tarjeta debito año 2016'!I$256,0)</f>
        <v>420728</v>
      </c>
      <c r="J260" s="44">
        <f>+VLOOKUP($B260,Hoja1!$C$137:$P$157,'Tarjeta debito año 2016'!J$256,0)</f>
        <v>417904</v>
      </c>
      <c r="K260" s="44">
        <f>+VLOOKUP($B260,Hoja1!$C$137:$P$157,'Tarjeta debito año 2016'!K$256,0)</f>
        <v>393196</v>
      </c>
      <c r="L260" s="44">
        <f>+VLOOKUP($B260,Hoja1!$C$137:$P$157,'Tarjeta debito año 2016'!L$256,0)</f>
        <v>409849</v>
      </c>
      <c r="M260" s="44">
        <f>+VLOOKUP($B260,Hoja1!$C$137:$P$157,'Tarjeta debito año 2016'!M$256,0)</f>
        <v>396960</v>
      </c>
      <c r="N260" s="44">
        <f>+VLOOKUP($B260,Hoja1!$C$137:$P$157,'Tarjeta debito año 2016'!N$256,0)</f>
        <v>592032</v>
      </c>
      <c r="O260" s="38">
        <f t="shared" si="24"/>
        <v>4942925</v>
      </c>
      <c r="P260" s="38">
        <f t="shared" si="25"/>
        <v>411910.41666666669</v>
      </c>
      <c r="Q260" s="48">
        <f t="shared" si="26"/>
        <v>0.16338692760394546</v>
      </c>
    </row>
    <row r="261" spans="1:17" ht="15.75" x14ac:dyDescent="0.25">
      <c r="A261" s="4"/>
      <c r="B261" s="43" t="s">
        <v>25</v>
      </c>
      <c r="C261" s="44">
        <f>+VLOOKUP($B261,Hoja1!$C$137:$P$157,'Tarjeta debito año 2016'!C$256,0)</f>
        <v>270907</v>
      </c>
      <c r="D261" s="44">
        <f>+VLOOKUP($B261,Hoja1!$C$137:$P$157,'Tarjeta debito año 2016'!D$256,0)</f>
        <v>281824</v>
      </c>
      <c r="E261" s="44">
        <f>+VLOOKUP($B261,Hoja1!$C$137:$P$157,'Tarjeta debito año 2016'!E$256,0)</f>
        <v>309318</v>
      </c>
      <c r="F261" s="44">
        <f>+VLOOKUP($B261,Hoja1!$C$137:$P$157,'Tarjeta debito año 2016'!F$256,0)</f>
        <v>232214</v>
      </c>
      <c r="G261" s="44">
        <f>+VLOOKUP($B261,Hoja1!$C$137:$P$157,'Tarjeta debito año 2016'!G$256,0)</f>
        <v>349753</v>
      </c>
      <c r="H261" s="44">
        <f>+VLOOKUP($B261,Hoja1!$C$137:$P$157,'Tarjeta debito año 2016'!H$256,0)</f>
        <v>312070</v>
      </c>
      <c r="I261" s="44">
        <f>+VLOOKUP($B261,Hoja1!$C$137:$P$157,'Tarjeta debito año 2016'!I$256,0)</f>
        <v>294790</v>
      </c>
      <c r="J261" s="44">
        <f>+VLOOKUP($B261,Hoja1!$C$137:$P$157,'Tarjeta debito año 2016'!J$256,0)</f>
        <v>352153</v>
      </c>
      <c r="K261" s="44">
        <f>+VLOOKUP($B261,Hoja1!$C$137:$P$157,'Tarjeta debito año 2016'!K$256,0)</f>
        <v>313465</v>
      </c>
      <c r="L261" s="44">
        <f>+VLOOKUP($B261,Hoja1!$C$137:$P$157,'Tarjeta debito año 2016'!L$256,0)</f>
        <v>322399</v>
      </c>
      <c r="M261" s="44">
        <f>+VLOOKUP($B261,Hoja1!$C$137:$P$157,'Tarjeta debito año 2016'!M$256,0)</f>
        <v>336808</v>
      </c>
      <c r="N261" s="44">
        <f>+VLOOKUP($B261,Hoja1!$C$137:$P$157,'Tarjeta debito año 2016'!N$256,0)</f>
        <v>450291</v>
      </c>
      <c r="O261" s="38">
        <f t="shared" si="24"/>
        <v>3825992</v>
      </c>
      <c r="P261" s="38">
        <f t="shared" si="25"/>
        <v>318832.66666666669</v>
      </c>
      <c r="Q261" s="48">
        <f t="shared" si="26"/>
        <v>0.12646703680862537</v>
      </c>
    </row>
    <row r="262" spans="1:17" ht="15.75" x14ac:dyDescent="0.25">
      <c r="A262" s="4"/>
      <c r="B262" s="43" t="s">
        <v>26</v>
      </c>
      <c r="C262" s="44">
        <f>+VLOOKUP($B262,Hoja1!$C$137:$P$157,'Tarjeta debito año 2016'!C$256,0)</f>
        <v>318510</v>
      </c>
      <c r="D262" s="44">
        <f>+VLOOKUP($B262,Hoja1!$C$137:$P$157,'Tarjeta debito año 2016'!D$256,0)</f>
        <v>269227</v>
      </c>
      <c r="E262" s="44">
        <f>+VLOOKUP($B262,Hoja1!$C$137:$P$157,'Tarjeta debito año 2016'!E$256,0)</f>
        <v>300925</v>
      </c>
      <c r="F262" s="44">
        <f>+VLOOKUP($B262,Hoja1!$C$137:$P$157,'Tarjeta debito año 2016'!F$256,0)</f>
        <v>301765</v>
      </c>
      <c r="G262" s="44">
        <f>+VLOOKUP($B262,Hoja1!$C$137:$P$157,'Tarjeta debito año 2016'!G$256,0)</f>
        <v>309356</v>
      </c>
      <c r="H262" s="44">
        <f>+VLOOKUP($B262,Hoja1!$C$137:$P$157,'Tarjeta debito año 2016'!H$256,0)</f>
        <v>281428</v>
      </c>
      <c r="I262" s="44">
        <f>+VLOOKUP($B262,Hoja1!$C$137:$P$157,'Tarjeta debito año 2016'!I$256,0)</f>
        <v>267253</v>
      </c>
      <c r="J262" s="44">
        <f>+VLOOKUP($B262,Hoja1!$C$137:$P$157,'Tarjeta debito año 2016'!J$256,0)</f>
        <v>312853</v>
      </c>
      <c r="K262" s="44">
        <f>+VLOOKUP($B262,Hoja1!$C$137:$P$157,'Tarjeta debito año 2016'!K$256,0)</f>
        <v>278159</v>
      </c>
      <c r="L262" s="44">
        <f>+VLOOKUP($B262,Hoja1!$C$137:$P$157,'Tarjeta debito año 2016'!L$256,0)</f>
        <v>285134</v>
      </c>
      <c r="M262" s="44">
        <f>+VLOOKUP($B262,Hoja1!$C$137:$P$157,'Tarjeta debito año 2016'!M$256,0)</f>
        <v>288000</v>
      </c>
      <c r="N262" s="44">
        <f>+VLOOKUP($B262,Hoja1!$C$137:$P$157,'Tarjeta debito año 2016'!N$256,0)</f>
        <v>395724</v>
      </c>
      <c r="O262" s="38">
        <f t="shared" si="24"/>
        <v>3608334</v>
      </c>
      <c r="P262" s="38">
        <f t="shared" si="25"/>
        <v>300694.5</v>
      </c>
      <c r="Q262" s="48">
        <f t="shared" si="26"/>
        <v>0.11927241583249897</v>
      </c>
    </row>
    <row r="263" spans="1:17" ht="15.75" x14ac:dyDescent="0.25">
      <c r="A263" s="4"/>
      <c r="B263" s="43" t="s">
        <v>29</v>
      </c>
      <c r="C263" s="44">
        <f>+VLOOKUP($B263,Hoja1!$C$137:$P$157,'Tarjeta debito año 2016'!C$256,0)</f>
        <v>138488</v>
      </c>
      <c r="D263" s="44">
        <f>+VLOOKUP($B263,Hoja1!$C$137:$P$157,'Tarjeta debito año 2016'!D$256,0)</f>
        <v>131010</v>
      </c>
      <c r="E263" s="44">
        <f>+VLOOKUP($B263,Hoja1!$C$137:$P$157,'Tarjeta debito año 2016'!E$256,0)</f>
        <v>140178</v>
      </c>
      <c r="F263" s="44">
        <f>+VLOOKUP($B263,Hoja1!$C$137:$P$157,'Tarjeta debito año 2016'!F$256,0)</f>
        <v>156364</v>
      </c>
      <c r="G263" s="44">
        <f>+VLOOKUP($B263,Hoja1!$C$137:$P$157,'Tarjeta debito año 2016'!G$256,0)</f>
        <v>158836</v>
      </c>
      <c r="H263" s="44">
        <f>+VLOOKUP($B263,Hoja1!$C$137:$P$157,'Tarjeta debito año 2016'!H$256,0)</f>
        <v>147476</v>
      </c>
      <c r="I263" s="44">
        <f>+VLOOKUP($B263,Hoja1!$C$137:$P$157,'Tarjeta debito año 2016'!I$256,0)</f>
        <v>161628</v>
      </c>
      <c r="J263" s="44">
        <f>+VLOOKUP($B263,Hoja1!$C$137:$P$157,'Tarjeta debito año 2016'!J$256,0)</f>
        <v>165638</v>
      </c>
      <c r="K263" s="44">
        <f>+VLOOKUP($B263,Hoja1!$C$137:$P$157,'Tarjeta debito año 2016'!K$256,0)</f>
        <v>158970</v>
      </c>
      <c r="L263" s="44">
        <f>+VLOOKUP($B263,Hoja1!$C$137:$P$157,'Tarjeta debito año 2016'!L$256,0)</f>
        <v>162060</v>
      </c>
      <c r="M263" s="44">
        <f>+VLOOKUP($B263,Hoja1!$C$137:$P$157,'Tarjeta debito año 2016'!M$256,0)</f>
        <v>158738</v>
      </c>
      <c r="N263" s="44">
        <f>+VLOOKUP($B263,Hoja1!$C$137:$P$157,'Tarjeta debito año 2016'!N$256,0)</f>
        <v>238013</v>
      </c>
      <c r="O263" s="38">
        <f t="shared" si="24"/>
        <v>1917399</v>
      </c>
      <c r="P263" s="38">
        <f t="shared" si="25"/>
        <v>159783.25</v>
      </c>
      <c r="Q263" s="48">
        <f t="shared" si="26"/>
        <v>6.3379058270331315E-2</v>
      </c>
    </row>
    <row r="264" spans="1:17" ht="15.75" x14ac:dyDescent="0.25">
      <c r="A264" s="4"/>
      <c r="B264" s="43" t="s">
        <v>28</v>
      </c>
      <c r="C264" s="44">
        <f>+VLOOKUP($B264,Hoja1!$C$137:$P$157,'Tarjeta debito año 2016'!C$256,0)</f>
        <v>72552</v>
      </c>
      <c r="D264" s="44">
        <f>+VLOOKUP($B264,Hoja1!$C$137:$P$157,'Tarjeta debito año 2016'!D$256,0)</f>
        <v>70431</v>
      </c>
      <c r="E264" s="44">
        <f>+VLOOKUP($B264,Hoja1!$C$137:$P$157,'Tarjeta debito año 2016'!E$256,0)</f>
        <v>70213</v>
      </c>
      <c r="F264" s="44">
        <f>+VLOOKUP($B264,Hoja1!$C$137:$P$157,'Tarjeta debito año 2016'!F$256,0)</f>
        <v>66792</v>
      </c>
      <c r="G264" s="44">
        <f>+VLOOKUP($B264,Hoja1!$C$137:$P$157,'Tarjeta debito año 2016'!G$256,0)</f>
        <v>70496</v>
      </c>
      <c r="H264" s="44">
        <f>+VLOOKUP($B264,Hoja1!$C$137:$P$157,'Tarjeta debito año 2016'!H$256,0)</f>
        <v>70496</v>
      </c>
      <c r="I264" s="44">
        <f>+VLOOKUP($B264,Hoja1!$C$137:$P$157,'Tarjeta debito año 2016'!I$256,0)</f>
        <v>65524</v>
      </c>
      <c r="J264" s="44">
        <f>+VLOOKUP($B264,Hoja1!$C$137:$P$157,'Tarjeta debito año 2016'!J$256,0)</f>
        <v>86075</v>
      </c>
      <c r="K264" s="44">
        <f>+VLOOKUP($B264,Hoja1!$C$137:$P$157,'Tarjeta debito año 2016'!K$256,0)</f>
        <v>83423</v>
      </c>
      <c r="L264" s="44">
        <f>+VLOOKUP($B264,Hoja1!$C$137:$P$157,'Tarjeta debito año 2016'!L$256,0)</f>
        <v>82401</v>
      </c>
      <c r="M264" s="44">
        <f>+VLOOKUP($B264,Hoja1!$C$137:$P$157,'Tarjeta debito año 2016'!M$256,0)</f>
        <v>88171</v>
      </c>
      <c r="N264" s="44">
        <f>+VLOOKUP($B264,Hoja1!$C$137:$P$157,'Tarjeta debito año 2016'!N$256,0)</f>
        <v>126779</v>
      </c>
      <c r="O264" s="38">
        <f t="shared" si="24"/>
        <v>953353</v>
      </c>
      <c r="P264" s="38">
        <f t="shared" si="25"/>
        <v>79446.083333333328</v>
      </c>
      <c r="Q264" s="48">
        <f t="shared" si="26"/>
        <v>3.1512802155000165E-2</v>
      </c>
    </row>
    <row r="265" spans="1:17" ht="15.75" x14ac:dyDescent="0.25">
      <c r="A265" s="4"/>
      <c r="B265" s="43" t="s">
        <v>38</v>
      </c>
      <c r="C265" s="44">
        <f>+VLOOKUP($B265,Hoja1!$C$137:$P$157,'Tarjeta debito año 2016'!C$256,0)</f>
        <v>55862.3</v>
      </c>
      <c r="D265" s="44">
        <f>+VLOOKUP($B265,Hoja1!$C$137:$P$157,'Tarjeta debito año 2016'!D$256,0)</f>
        <v>7685</v>
      </c>
      <c r="E265" s="44">
        <f>+VLOOKUP($B265,Hoja1!$C$137:$P$157,'Tarjeta debito año 2016'!E$256,0)</f>
        <v>9625</v>
      </c>
      <c r="F265" s="44">
        <f>+VLOOKUP($B265,Hoja1!$C$137:$P$157,'Tarjeta debito año 2016'!F$256,0)</f>
        <v>10423</v>
      </c>
      <c r="G265" s="44">
        <f>+VLOOKUP($B265,Hoja1!$C$137:$P$157,'Tarjeta debito año 2016'!G$256,0)</f>
        <v>10666</v>
      </c>
      <c r="H265" s="44">
        <f>+VLOOKUP($B265,Hoja1!$C$137:$P$157,'Tarjeta debito año 2016'!H$256,0)</f>
        <v>10395</v>
      </c>
      <c r="I265" s="44">
        <f>+VLOOKUP($B265,Hoja1!$C$137:$P$157,'Tarjeta debito año 2016'!I$256,0)</f>
        <v>10751</v>
      </c>
      <c r="J265" s="44">
        <f>+VLOOKUP($B265,Hoja1!$C$137:$P$157,'Tarjeta debito año 2016'!J$256,0)</f>
        <v>12487</v>
      </c>
      <c r="K265" s="44">
        <f>+VLOOKUP($B265,Hoja1!$C$137:$P$157,'Tarjeta debito año 2016'!K$256,0)</f>
        <v>11574</v>
      </c>
      <c r="L265" s="44">
        <f>+VLOOKUP($B265,Hoja1!$C$137:$P$157,'Tarjeta debito año 2016'!L$256,0)</f>
        <v>11687</v>
      </c>
      <c r="M265" s="44">
        <f>+VLOOKUP($B265,Hoja1!$C$137:$P$157,'Tarjeta debito año 2016'!M$256,0)</f>
        <v>12555</v>
      </c>
      <c r="N265" s="44">
        <f>+VLOOKUP($B265,Hoja1!$C$137:$P$157,'Tarjeta debito año 2016'!N$256,0)</f>
        <v>15139</v>
      </c>
      <c r="O265" s="38">
        <f t="shared" si="24"/>
        <v>178849.3</v>
      </c>
      <c r="P265" s="38">
        <f t="shared" si="25"/>
        <v>14904.108333333332</v>
      </c>
      <c r="Q265" s="48">
        <f t="shared" si="26"/>
        <v>5.9118108470422514E-3</v>
      </c>
    </row>
    <row r="266" spans="1:17" ht="15.75" x14ac:dyDescent="0.25">
      <c r="A266" s="4"/>
      <c r="B266" s="43" t="s">
        <v>31</v>
      </c>
      <c r="C266" s="44">
        <f>+VLOOKUP($B266,Hoja1!$C$137:$P$157,'Tarjeta debito año 2016'!C$256,0)</f>
        <v>9896</v>
      </c>
      <c r="D266" s="44">
        <f>+VLOOKUP($B266,Hoja1!$C$137:$P$157,'Tarjeta debito año 2016'!D$256,0)</f>
        <v>9937</v>
      </c>
      <c r="E266" s="44">
        <f>+VLOOKUP($B266,Hoja1!$C$137:$P$157,'Tarjeta debito año 2016'!E$256,0)</f>
        <v>14704</v>
      </c>
      <c r="F266" s="44">
        <f>+VLOOKUP($B266,Hoja1!$C$137:$P$157,'Tarjeta debito año 2016'!F$256,0)</f>
        <v>13195</v>
      </c>
      <c r="G266" s="44">
        <f>+VLOOKUP($B266,Hoja1!$C$137:$P$157,'Tarjeta debito año 2016'!G$256,0)</f>
        <v>13115</v>
      </c>
      <c r="H266" s="44">
        <f>+VLOOKUP($B266,Hoja1!$C$137:$P$157,'Tarjeta debito año 2016'!H$256,0)</f>
        <v>13865</v>
      </c>
      <c r="I266" s="44">
        <f>+VLOOKUP($B266,Hoja1!$C$137:$P$157,'Tarjeta debito año 2016'!I$256,0)</f>
        <v>15560</v>
      </c>
      <c r="J266" s="44">
        <f>+VLOOKUP($B266,Hoja1!$C$137:$P$157,'Tarjeta debito año 2016'!J$256,0)</f>
        <v>16000</v>
      </c>
      <c r="K266" s="44">
        <f>+VLOOKUP($B266,Hoja1!$C$137:$P$157,'Tarjeta debito año 2016'!K$256,0)</f>
        <v>14805</v>
      </c>
      <c r="L266" s="44">
        <f>+VLOOKUP($B266,Hoja1!$C$137:$P$157,'Tarjeta debito año 2016'!L$256,0)</f>
        <v>15082</v>
      </c>
      <c r="M266" s="44">
        <f>+VLOOKUP($B266,Hoja1!$C$137:$P$157,'Tarjeta debito año 2016'!M$256,0)</f>
        <v>17182</v>
      </c>
      <c r="N266" s="44">
        <f>+VLOOKUP($B266,Hoja1!$C$137:$P$157,'Tarjeta debito año 2016'!N$256,0)</f>
        <v>22393</v>
      </c>
      <c r="O266" s="38">
        <f t="shared" si="24"/>
        <v>175734</v>
      </c>
      <c r="P266" s="38">
        <f t="shared" si="25"/>
        <v>14644.5</v>
      </c>
      <c r="Q266" s="48">
        <f t="shared" si="26"/>
        <v>5.8088355246239329E-3</v>
      </c>
    </row>
    <row r="267" spans="1:17" ht="15.75" x14ac:dyDescent="0.25">
      <c r="A267" s="4"/>
      <c r="B267" s="43" t="s">
        <v>30</v>
      </c>
      <c r="C267" s="44">
        <f>+VLOOKUP($B267,Hoja1!$C$137:$P$157,'Tarjeta debito año 2016'!C$256,0)</f>
        <v>5919</v>
      </c>
      <c r="D267" s="44">
        <f>+VLOOKUP($B267,Hoja1!$C$137:$P$157,'Tarjeta debito año 2016'!D$256,0)</f>
        <v>6238</v>
      </c>
      <c r="E267" s="44">
        <f>+VLOOKUP($B267,Hoja1!$C$137:$P$157,'Tarjeta debito año 2016'!E$256,0)</f>
        <v>6996</v>
      </c>
      <c r="F267" s="44">
        <f>+VLOOKUP($B267,Hoja1!$C$137:$P$157,'Tarjeta debito año 2016'!F$256,0)</f>
        <v>8413</v>
      </c>
      <c r="G267" s="44">
        <f>+VLOOKUP($B267,Hoja1!$C$137:$P$157,'Tarjeta debito año 2016'!G$256,0)</f>
        <v>8500</v>
      </c>
      <c r="H267" s="44">
        <f>+VLOOKUP($B267,Hoja1!$C$137:$P$157,'Tarjeta debito año 2016'!H$256,0)</f>
        <v>8882</v>
      </c>
      <c r="I267" s="44">
        <f>+VLOOKUP($B267,Hoja1!$C$137:$P$157,'Tarjeta debito año 2016'!I$256,0)</f>
        <v>11334</v>
      </c>
      <c r="J267" s="44">
        <f>+VLOOKUP($B267,Hoja1!$C$137:$P$157,'Tarjeta debito año 2016'!J$256,0)</f>
        <v>12592</v>
      </c>
      <c r="K267" s="44">
        <f>+VLOOKUP($B267,Hoja1!$C$137:$P$157,'Tarjeta debito año 2016'!K$256,0)</f>
        <v>12248</v>
      </c>
      <c r="L267" s="44">
        <f>+VLOOKUP($B267,Hoja1!$C$137:$P$157,'Tarjeta debito año 2016'!L$256,0)</f>
        <v>13468</v>
      </c>
      <c r="M267" s="44">
        <f>+VLOOKUP($B267,Hoja1!$C$137:$P$157,'Tarjeta debito año 2016'!M$256,0)</f>
        <v>13360</v>
      </c>
      <c r="N267" s="44">
        <f>+VLOOKUP($B267,Hoja1!$C$137:$P$157,'Tarjeta debito año 2016'!N$256,0)</f>
        <v>21250</v>
      </c>
      <c r="O267" s="38">
        <f t="shared" si="24"/>
        <v>129200</v>
      </c>
      <c r="P267" s="38">
        <f t="shared" si="25"/>
        <v>10766.666666666666</v>
      </c>
      <c r="Q267" s="48">
        <f t="shared" si="26"/>
        <v>4.2706678831723631E-3</v>
      </c>
    </row>
    <row r="268" spans="1:17" ht="15.75" x14ac:dyDescent="0.25">
      <c r="A268" s="4"/>
      <c r="B268" s="43" t="s">
        <v>24</v>
      </c>
      <c r="C268" s="44">
        <f>+VLOOKUP($B268,Hoja1!$C$137:$P$157,'Tarjeta debito año 2016'!C$256,0)</f>
        <v>0</v>
      </c>
      <c r="D268" s="44">
        <f>+VLOOKUP($B268,Hoja1!$C$137:$P$157,'Tarjeta debito año 2016'!D$256,0)</f>
        <v>0</v>
      </c>
      <c r="E268" s="44">
        <f>+VLOOKUP($B268,Hoja1!$C$137:$P$157,'Tarjeta debito año 2016'!E$256,0)</f>
        <v>8642</v>
      </c>
      <c r="F268" s="44">
        <f>+VLOOKUP($B268,Hoja1!$C$137:$P$157,'Tarjeta debito año 2016'!F$256,0)</f>
        <v>10203</v>
      </c>
      <c r="G268" s="44">
        <f>+VLOOKUP($B268,Hoja1!$C$137:$P$157,'Tarjeta debito año 2016'!G$256,0)</f>
        <v>10433</v>
      </c>
      <c r="H268" s="44">
        <f>+VLOOKUP($B268,Hoja1!$C$137:$P$157,'Tarjeta debito año 2016'!H$256,0)</f>
        <v>10148</v>
      </c>
      <c r="I268" s="44">
        <f>+VLOOKUP($B268,Hoja1!$C$137:$P$157,'Tarjeta debito año 2016'!I$256,0)</f>
        <v>10867</v>
      </c>
      <c r="J268" s="44">
        <f>+VLOOKUP($B268,Hoja1!$C$137:$P$157,'Tarjeta debito año 2016'!J$256,0)</f>
        <v>10411</v>
      </c>
      <c r="K268" s="44">
        <f>+VLOOKUP($B268,Hoja1!$C$137:$P$157,'Tarjeta debito año 2016'!K$256,0)</f>
        <v>10040</v>
      </c>
      <c r="L268" s="44">
        <f>+VLOOKUP($B268,Hoja1!$C$137:$P$157,'Tarjeta debito año 2016'!L$256,0)</f>
        <v>10709</v>
      </c>
      <c r="M268" s="44">
        <f>+VLOOKUP($B268,Hoja1!$C$137:$P$157,'Tarjeta debito año 2016'!M$256,0)</f>
        <v>10490</v>
      </c>
      <c r="N268" s="44">
        <f>+VLOOKUP($B268,Hoja1!$C$137:$P$157,'Tarjeta debito año 2016'!N$256,0)</f>
        <v>17689</v>
      </c>
      <c r="O268" s="38">
        <f t="shared" si="24"/>
        <v>109632</v>
      </c>
      <c r="P268" s="38">
        <f t="shared" si="25"/>
        <v>9136</v>
      </c>
      <c r="Q268" s="48">
        <f t="shared" si="26"/>
        <v>3.6238534161606231E-3</v>
      </c>
    </row>
    <row r="269" spans="1:17" ht="15.75" x14ac:dyDescent="0.25">
      <c r="A269" s="4"/>
      <c r="B269" s="43" t="s">
        <v>35</v>
      </c>
      <c r="C269" s="44">
        <f>+VLOOKUP($B269,Hoja1!$C$137:$P$157,'Tarjeta debito año 2016'!C$256,0)</f>
        <v>0</v>
      </c>
      <c r="D269" s="44">
        <f>+VLOOKUP($B269,Hoja1!$C$137:$P$157,'Tarjeta debito año 2016'!D$256,0)</f>
        <v>0</v>
      </c>
      <c r="E269" s="44">
        <f>+VLOOKUP($B269,Hoja1!$C$137:$P$157,'Tarjeta debito año 2016'!E$256,0)</f>
        <v>0</v>
      </c>
      <c r="F269" s="44">
        <f>+VLOOKUP($B269,Hoja1!$C$137:$P$157,'Tarjeta debito año 2016'!F$256,0)</f>
        <v>0</v>
      </c>
      <c r="G269" s="44">
        <f>+VLOOKUP($B269,Hoja1!$C$137:$P$157,'Tarjeta debito año 2016'!G$256,0)</f>
        <v>0</v>
      </c>
      <c r="H269" s="44">
        <f>+VLOOKUP($B269,Hoja1!$C$137:$P$157,'Tarjeta debito año 2016'!H$256,0)</f>
        <v>0</v>
      </c>
      <c r="I269" s="44">
        <f>+VLOOKUP($B269,Hoja1!$C$137:$P$157,'Tarjeta debito año 2016'!I$256,0)</f>
        <v>0</v>
      </c>
      <c r="J269" s="44">
        <f>+VLOOKUP($B269,Hoja1!$C$137:$P$157,'Tarjeta debito año 2016'!J$256,0)</f>
        <v>0</v>
      </c>
      <c r="K269" s="44">
        <f>+VLOOKUP($B269,Hoja1!$C$137:$P$157,'Tarjeta debito año 2016'!K$256,0)</f>
        <v>0</v>
      </c>
      <c r="L269" s="44">
        <f>+VLOOKUP($B269,Hoja1!$C$137:$P$157,'Tarjeta debito año 2016'!L$256,0)</f>
        <v>3333</v>
      </c>
      <c r="M269" s="44">
        <f>+VLOOKUP($B269,Hoja1!$C$137:$P$157,'Tarjeta debito año 2016'!M$256,0)</f>
        <v>0</v>
      </c>
      <c r="N269" s="44">
        <f>+VLOOKUP($B269,Hoja1!$C$137:$P$157,'Tarjeta debito año 2016'!N$256,0)</f>
        <v>5457</v>
      </c>
      <c r="O269" s="38">
        <f t="shared" si="24"/>
        <v>8790</v>
      </c>
      <c r="P269" s="38">
        <f t="shared" si="25"/>
        <v>732.5</v>
      </c>
      <c r="Q269" s="48">
        <f t="shared" si="26"/>
        <v>2.9055085675762441E-4</v>
      </c>
    </row>
    <row r="270" spans="1:17" ht="15.75" x14ac:dyDescent="0.25">
      <c r="A270" s="4"/>
      <c r="B270" s="43" t="s">
        <v>36</v>
      </c>
      <c r="C270" s="44">
        <f>+VLOOKUP($B270,Hoja1!$C$137:$P$157,'Tarjeta debito año 2016'!C$256,0)</f>
        <v>0</v>
      </c>
      <c r="D270" s="44">
        <f>+VLOOKUP($B270,Hoja1!$C$137:$P$157,'Tarjeta debito año 2016'!D$256,0)</f>
        <v>0</v>
      </c>
      <c r="E270" s="44">
        <f>+VLOOKUP($B270,Hoja1!$C$137:$P$157,'Tarjeta debito año 2016'!E$256,0)</f>
        <v>0</v>
      </c>
      <c r="F270" s="44">
        <f>+VLOOKUP($B270,Hoja1!$C$137:$P$157,'Tarjeta debito año 2016'!F$256,0)</f>
        <v>0</v>
      </c>
      <c r="G270" s="44">
        <f>+VLOOKUP($B270,Hoja1!$C$137:$P$157,'Tarjeta debito año 2016'!G$256,0)</f>
        <v>0</v>
      </c>
      <c r="H270" s="44">
        <f>+VLOOKUP($B270,Hoja1!$C$137:$P$157,'Tarjeta debito año 2016'!H$256,0)</f>
        <v>0</v>
      </c>
      <c r="I270" s="44">
        <f>+VLOOKUP($B270,Hoja1!$C$137:$P$157,'Tarjeta debito año 2016'!I$256,0)</f>
        <v>105</v>
      </c>
      <c r="J270" s="44">
        <f>+VLOOKUP($B270,Hoja1!$C$137:$P$157,'Tarjeta debito año 2016'!J$256,0)</f>
        <v>261</v>
      </c>
      <c r="K270" s="44">
        <f>+VLOOKUP($B270,Hoja1!$C$137:$P$157,'Tarjeta debito año 2016'!K$256,0)</f>
        <v>864</v>
      </c>
      <c r="L270" s="44">
        <f>+VLOOKUP($B270,Hoja1!$C$137:$P$157,'Tarjeta debito año 2016'!L$256,0)</f>
        <v>1249</v>
      </c>
      <c r="M270" s="44">
        <f>+VLOOKUP($B270,Hoja1!$C$137:$P$157,'Tarjeta debito año 2016'!M$256,0)</f>
        <v>1604</v>
      </c>
      <c r="N270" s="44">
        <f>+VLOOKUP($B270,Hoja1!$C$137:$P$157,'Tarjeta debito año 2016'!N$256,0)</f>
        <v>1946</v>
      </c>
      <c r="O270" s="38">
        <f t="shared" si="24"/>
        <v>6029</v>
      </c>
      <c r="P270" s="38">
        <f t="shared" si="25"/>
        <v>502.41666666666669</v>
      </c>
      <c r="Q270" s="48">
        <f t="shared" si="26"/>
        <v>1.9928681631305092E-4</v>
      </c>
    </row>
    <row r="271" spans="1:17" ht="15.75" x14ac:dyDescent="0.25">
      <c r="A271" s="4"/>
      <c r="B271" s="43" t="s">
        <v>37</v>
      </c>
      <c r="C271" s="44">
        <f>+VLOOKUP($B271,Hoja1!$C$137:$P$157,'Tarjeta debito año 2016'!C$256,0)</f>
        <v>0</v>
      </c>
      <c r="D271" s="44">
        <f>+VLOOKUP($B271,Hoja1!$C$137:$P$157,'Tarjeta debito año 2016'!D$256,0)</f>
        <v>0</v>
      </c>
      <c r="E271" s="44">
        <f>+VLOOKUP($B271,Hoja1!$C$137:$P$157,'Tarjeta debito año 2016'!E$256,0)</f>
        <v>0</v>
      </c>
      <c r="F271" s="44">
        <f>+VLOOKUP($B271,Hoja1!$C$137:$P$157,'Tarjeta debito año 2016'!F$256,0)</f>
        <v>0</v>
      </c>
      <c r="G271" s="44">
        <f>+VLOOKUP($B271,Hoja1!$C$137:$P$157,'Tarjeta debito año 2016'!G$256,0)</f>
        <v>0</v>
      </c>
      <c r="H271" s="44">
        <f>+VLOOKUP($B271,Hoja1!$C$137:$P$157,'Tarjeta debito año 2016'!H$256,0)</f>
        <v>0</v>
      </c>
      <c r="I271" s="44">
        <f>+VLOOKUP($B271,Hoja1!$C$137:$P$157,'Tarjeta debito año 2016'!I$256,0)</f>
        <v>0</v>
      </c>
      <c r="J271" s="44">
        <f>+VLOOKUP($B271,Hoja1!$C$137:$P$157,'Tarjeta debito año 2016'!J$256,0)</f>
        <v>0</v>
      </c>
      <c r="K271" s="44">
        <f>+VLOOKUP($B271,Hoja1!$C$137:$P$157,'Tarjeta debito año 2016'!K$256,0)</f>
        <v>0</v>
      </c>
      <c r="L271" s="44">
        <f>+VLOOKUP($B271,Hoja1!$C$137:$P$157,'Tarjeta debito año 2016'!L$256,0)</f>
        <v>0</v>
      </c>
      <c r="M271" s="44">
        <f>+VLOOKUP($B271,Hoja1!$C$137:$P$157,'Tarjeta debito año 2016'!M$256,0)</f>
        <v>0</v>
      </c>
      <c r="N271" s="44">
        <f>+VLOOKUP($B271,Hoja1!$C$137:$P$157,'Tarjeta debito año 2016'!N$256,0)</f>
        <v>0</v>
      </c>
      <c r="O271" s="38">
        <f t="shared" si="24"/>
        <v>0</v>
      </c>
      <c r="P271" s="38">
        <f t="shared" si="25"/>
        <v>0</v>
      </c>
      <c r="Q271" s="48">
        <f t="shared" si="26"/>
        <v>0</v>
      </c>
    </row>
    <row r="272" spans="1:17" ht="15.75" x14ac:dyDescent="0.25">
      <c r="A272" s="4"/>
      <c r="B272" s="43" t="s">
        <v>27</v>
      </c>
      <c r="C272" s="44">
        <f>+VLOOKUP($B272,Hoja1!$C$137:$P$157,'Tarjeta debito año 2016'!C$256,0)</f>
        <v>0</v>
      </c>
      <c r="D272" s="44">
        <f>+VLOOKUP($B272,Hoja1!$C$137:$P$157,'Tarjeta debito año 2016'!D$256,0)</f>
        <v>0</v>
      </c>
      <c r="E272" s="44">
        <f>+VLOOKUP($B272,Hoja1!$C$137:$P$157,'Tarjeta debito año 2016'!E$256,0)</f>
        <v>0</v>
      </c>
      <c r="F272" s="44">
        <f>+VLOOKUP($B272,Hoja1!$C$137:$P$157,'Tarjeta debito año 2016'!F$256,0)</f>
        <v>0</v>
      </c>
      <c r="G272" s="44">
        <f>+VLOOKUP($B272,Hoja1!$C$137:$P$157,'Tarjeta debito año 2016'!G$256,0)</f>
        <v>0</v>
      </c>
      <c r="H272" s="44">
        <f>+VLOOKUP($B272,Hoja1!$C$137:$P$157,'Tarjeta debito año 2016'!H$256,0)</f>
        <v>0</v>
      </c>
      <c r="I272" s="44">
        <f>+VLOOKUP($B272,Hoja1!$C$137:$P$157,'Tarjeta debito año 2016'!I$256,0)</f>
        <v>0</v>
      </c>
      <c r="J272" s="44">
        <f>+VLOOKUP($B272,Hoja1!$C$137:$P$157,'Tarjeta debito año 2016'!J$256,0)</f>
        <v>0</v>
      </c>
      <c r="K272" s="44">
        <f>+VLOOKUP($B272,Hoja1!$C$137:$P$157,'Tarjeta debito año 2016'!K$256,0)</f>
        <v>0</v>
      </c>
      <c r="L272" s="44">
        <f>+VLOOKUP($B272,Hoja1!$C$137:$P$157,'Tarjeta debito año 2016'!L$256,0)</f>
        <v>0</v>
      </c>
      <c r="M272" s="44">
        <f>+VLOOKUP($B272,Hoja1!$C$137:$P$157,'Tarjeta debito año 2016'!M$256,0)</f>
        <v>0</v>
      </c>
      <c r="N272" s="44">
        <f>+VLOOKUP($B272,Hoja1!$C$137:$P$157,'Tarjeta debito año 2016'!N$256,0)</f>
        <v>0</v>
      </c>
      <c r="O272" s="38">
        <f t="shared" si="24"/>
        <v>0</v>
      </c>
      <c r="P272" s="38">
        <f t="shared" si="25"/>
        <v>0</v>
      </c>
      <c r="Q272" s="48">
        <f t="shared" si="26"/>
        <v>0</v>
      </c>
    </row>
    <row r="273" spans="1:31" ht="15.75" x14ac:dyDescent="0.25">
      <c r="A273" s="4"/>
      <c r="B273" s="43" t="s">
        <v>63</v>
      </c>
      <c r="C273" s="44">
        <f>+VLOOKUP($B273,Hoja1!$C$137:$P$157,'Tarjeta debito año 2016'!C$256,0)</f>
        <v>0</v>
      </c>
      <c r="D273" s="44">
        <f>+VLOOKUP($B273,Hoja1!$C$137:$P$157,'Tarjeta debito año 2016'!D$256,0)</f>
        <v>0</v>
      </c>
      <c r="E273" s="44">
        <f>+VLOOKUP($B273,Hoja1!$C$137:$P$157,'Tarjeta debito año 2016'!E$256,0)</f>
        <v>0</v>
      </c>
      <c r="F273" s="44">
        <f>+VLOOKUP($B273,Hoja1!$C$137:$P$157,'Tarjeta debito año 2016'!F$256,0)</f>
        <v>0</v>
      </c>
      <c r="G273" s="44">
        <f>+VLOOKUP($B273,Hoja1!$C$137:$P$157,'Tarjeta debito año 2016'!G$256,0)</f>
        <v>0</v>
      </c>
      <c r="H273" s="44">
        <f>+VLOOKUP($B273,Hoja1!$C$137:$P$157,'Tarjeta debito año 2016'!H$256,0)</f>
        <v>0</v>
      </c>
      <c r="I273" s="44">
        <f>+VLOOKUP($B273,Hoja1!$C$137:$P$157,'Tarjeta debito año 2016'!I$256,0)</f>
        <v>0</v>
      </c>
      <c r="J273" s="44">
        <f>+VLOOKUP($B273,Hoja1!$C$137:$P$157,'Tarjeta debito año 2016'!J$256,0)</f>
        <v>0</v>
      </c>
      <c r="K273" s="44">
        <f>+VLOOKUP($B273,Hoja1!$C$137:$P$157,'Tarjeta debito año 2016'!K$256,0)</f>
        <v>0</v>
      </c>
      <c r="L273" s="44">
        <f>+VLOOKUP($B273,Hoja1!$C$137:$P$157,'Tarjeta debito año 2016'!L$256,0)</f>
        <v>0</v>
      </c>
      <c r="M273" s="44">
        <f>+VLOOKUP($B273,Hoja1!$C$137:$P$157,'Tarjeta debito año 2016'!M$256,0)</f>
        <v>0</v>
      </c>
      <c r="N273" s="44">
        <f>+VLOOKUP($B273,Hoja1!$C$137:$P$157,'Tarjeta debito año 2016'!N$256,0)</f>
        <v>0</v>
      </c>
      <c r="O273" s="38">
        <f t="shared" si="24"/>
        <v>0</v>
      </c>
      <c r="P273" s="38">
        <f t="shared" si="25"/>
        <v>0</v>
      </c>
      <c r="Q273" s="48">
        <f t="shared" si="26"/>
        <v>0</v>
      </c>
    </row>
    <row r="274" spans="1:31" ht="15.75" x14ac:dyDescent="0.25">
      <c r="A274" s="4"/>
      <c r="B274" s="43" t="s">
        <v>23</v>
      </c>
      <c r="C274" s="44">
        <f>+VLOOKUP($B274,Hoja1!$C$137:$P$157,'Tarjeta debito año 2016'!C$256,0)</f>
        <v>0</v>
      </c>
      <c r="D274" s="44">
        <f>+VLOOKUP($B274,Hoja1!$C$137:$P$157,'Tarjeta debito año 2016'!D$256,0)</f>
        <v>0</v>
      </c>
      <c r="E274" s="44">
        <f>+VLOOKUP($B274,Hoja1!$C$137:$P$157,'Tarjeta debito año 2016'!E$256,0)</f>
        <v>0</v>
      </c>
      <c r="F274" s="44">
        <f>+VLOOKUP($B274,Hoja1!$C$137:$P$157,'Tarjeta debito año 2016'!F$256,0)</f>
        <v>0</v>
      </c>
      <c r="G274" s="44">
        <f>+VLOOKUP($B274,Hoja1!$C$137:$P$157,'Tarjeta debito año 2016'!G$256,0)</f>
        <v>0</v>
      </c>
      <c r="H274" s="44">
        <f>+VLOOKUP($B274,Hoja1!$C$137:$P$157,'Tarjeta debito año 2016'!H$256,0)</f>
        <v>0</v>
      </c>
      <c r="I274" s="44">
        <f>+VLOOKUP($B274,Hoja1!$C$137:$P$157,'Tarjeta debito año 2016'!I$256,0)</f>
        <v>0</v>
      </c>
      <c r="J274" s="44">
        <f>+VLOOKUP($B274,Hoja1!$C$137:$P$157,'Tarjeta debito año 2016'!J$256,0)</f>
        <v>0</v>
      </c>
      <c r="K274" s="44">
        <f>+VLOOKUP($B274,Hoja1!$C$137:$P$157,'Tarjeta debito año 2016'!K$256,0)</f>
        <v>0</v>
      </c>
      <c r="L274" s="44">
        <f>+VLOOKUP($B274,Hoja1!$C$137:$P$157,'Tarjeta debito año 2016'!L$256,0)</f>
        <v>0</v>
      </c>
      <c r="M274" s="44">
        <f>+VLOOKUP($B274,Hoja1!$C$137:$P$157,'Tarjeta debito año 2016'!M$256,0)</f>
        <v>0</v>
      </c>
      <c r="N274" s="44">
        <f>+VLOOKUP($B274,Hoja1!$C$137:$P$157,'Tarjeta debito año 2016'!N$256,0)</f>
        <v>0</v>
      </c>
      <c r="O274" s="38">
        <f t="shared" si="24"/>
        <v>0</v>
      </c>
      <c r="P274" s="38">
        <f t="shared" si="25"/>
        <v>0</v>
      </c>
      <c r="Q274" s="48">
        <f t="shared" si="26"/>
        <v>0</v>
      </c>
    </row>
    <row r="275" spans="1:31" ht="15.75" x14ac:dyDescent="0.25">
      <c r="A275" s="4"/>
      <c r="B275" s="43" t="s">
        <v>64</v>
      </c>
      <c r="C275" s="44">
        <f>+VLOOKUP($B275,Hoja1!$C$137:$P$157,'Tarjeta debito año 2016'!C$256,0)</f>
        <v>0</v>
      </c>
      <c r="D275" s="44">
        <f>+VLOOKUP($B275,Hoja1!$C$137:$P$157,'Tarjeta debito año 2016'!D$256,0)</f>
        <v>0</v>
      </c>
      <c r="E275" s="44">
        <f>+VLOOKUP($B275,Hoja1!$C$137:$P$157,'Tarjeta debito año 2016'!E$256,0)</f>
        <v>0</v>
      </c>
      <c r="F275" s="44">
        <f>+VLOOKUP($B275,Hoja1!$C$137:$P$157,'Tarjeta debito año 2016'!F$256,0)</f>
        <v>0</v>
      </c>
      <c r="G275" s="44">
        <f>+VLOOKUP($B275,Hoja1!$C$137:$P$157,'Tarjeta debito año 2016'!G$256,0)</f>
        <v>0</v>
      </c>
      <c r="H275" s="44">
        <f>+VLOOKUP($B275,Hoja1!$C$137:$P$157,'Tarjeta debito año 2016'!H$256,0)</f>
        <v>0</v>
      </c>
      <c r="I275" s="44">
        <f>+VLOOKUP($B275,Hoja1!$C$137:$P$157,'Tarjeta debito año 2016'!I$256,0)</f>
        <v>0</v>
      </c>
      <c r="J275" s="44">
        <f>+VLOOKUP($B275,Hoja1!$C$137:$P$157,'Tarjeta debito año 2016'!J$256,0)</f>
        <v>0</v>
      </c>
      <c r="K275" s="44">
        <f>+VLOOKUP($B275,Hoja1!$C$137:$P$157,'Tarjeta debito año 2016'!K$256,0)</f>
        <v>0</v>
      </c>
      <c r="L275" s="44">
        <f>+VLOOKUP($B275,Hoja1!$C$137:$P$157,'Tarjeta debito año 2016'!L$256,0)</f>
        <v>0</v>
      </c>
      <c r="M275" s="44">
        <f>+VLOOKUP($B275,Hoja1!$C$137:$P$157,'Tarjeta debito año 2016'!M$256,0)</f>
        <v>0</v>
      </c>
      <c r="N275" s="44">
        <f>+VLOOKUP($B275,Hoja1!$C$137:$P$157,'Tarjeta debito año 2016'!N$256,0)</f>
        <v>0</v>
      </c>
      <c r="O275" s="38">
        <f t="shared" si="24"/>
        <v>0</v>
      </c>
      <c r="P275" s="38">
        <f t="shared" si="25"/>
        <v>0</v>
      </c>
      <c r="Q275" s="48">
        <f t="shared" si="26"/>
        <v>0</v>
      </c>
    </row>
    <row r="276" spans="1:31" ht="16.5" thickBot="1" x14ac:dyDescent="0.3">
      <c r="A276" s="4"/>
      <c r="B276" s="43" t="s">
        <v>62</v>
      </c>
      <c r="C276" s="44">
        <f>+VLOOKUP($B276,Hoja1!$C$137:$P$157,'Tarjeta debito año 2016'!C$256,0)</f>
        <v>0</v>
      </c>
      <c r="D276" s="44">
        <f>+VLOOKUP($B276,Hoja1!$C$137:$P$157,'Tarjeta debito año 2016'!D$256,0)</f>
        <v>0</v>
      </c>
      <c r="E276" s="44">
        <f>+VLOOKUP($B276,Hoja1!$C$137:$P$157,'Tarjeta debito año 2016'!E$256,0)</f>
        <v>0</v>
      </c>
      <c r="F276" s="44">
        <f>+VLOOKUP($B276,Hoja1!$C$137:$P$157,'Tarjeta debito año 2016'!F$256,0)</f>
        <v>0</v>
      </c>
      <c r="G276" s="44">
        <f>+VLOOKUP($B276,Hoja1!$C$137:$P$157,'Tarjeta debito año 2016'!G$256,0)</f>
        <v>0</v>
      </c>
      <c r="H276" s="44">
        <f>+VLOOKUP($B276,Hoja1!$C$137:$P$157,'Tarjeta debito año 2016'!H$256,0)</f>
        <v>0</v>
      </c>
      <c r="I276" s="44">
        <f>+VLOOKUP($B276,Hoja1!$C$137:$P$157,'Tarjeta debito año 2016'!I$256,0)</f>
        <v>0</v>
      </c>
      <c r="J276" s="44">
        <f>+VLOOKUP($B276,Hoja1!$C$137:$P$157,'Tarjeta debito año 2016'!J$256,0)</f>
        <v>0</v>
      </c>
      <c r="K276" s="44">
        <f>+VLOOKUP($B276,Hoja1!$C$137:$P$157,'Tarjeta debito año 2016'!K$256,0)</f>
        <v>0</v>
      </c>
      <c r="L276" s="44">
        <f>+VLOOKUP($B276,Hoja1!$C$137:$P$157,'Tarjeta debito año 2016'!L$256,0)</f>
        <v>0</v>
      </c>
      <c r="M276" s="44">
        <f>+VLOOKUP($B276,Hoja1!$C$137:$P$157,'Tarjeta debito año 2016'!M$256,0)</f>
        <v>0</v>
      </c>
      <c r="N276" s="44">
        <f>+VLOOKUP($B276,Hoja1!$C$137:$P$157,'Tarjeta debito año 2016'!N$256,0)</f>
        <v>0</v>
      </c>
      <c r="O276" s="38">
        <f t="shared" si="24"/>
        <v>0</v>
      </c>
      <c r="P276" s="38">
        <f t="shared" si="25"/>
        <v>0</v>
      </c>
      <c r="Q276" s="48">
        <f t="shared" si="26"/>
        <v>0</v>
      </c>
    </row>
    <row r="277" spans="1:31" ht="16.5" thickTop="1" x14ac:dyDescent="0.25">
      <c r="A277" s="4"/>
      <c r="B277" s="99" t="s">
        <v>0</v>
      </c>
      <c r="C277" s="105">
        <f t="shared" ref="C277:P277" si="27">SUM(C258:C276)</f>
        <v>2339741.2999999998</v>
      </c>
      <c r="D277" s="105">
        <f t="shared" si="27"/>
        <v>2148973</v>
      </c>
      <c r="E277" s="105">
        <f t="shared" si="27"/>
        <v>2339269</v>
      </c>
      <c r="F277" s="105">
        <f t="shared" si="27"/>
        <v>2414074</v>
      </c>
      <c r="G277" s="105">
        <f t="shared" ref="G277:H277" si="28">SUM(G258:G276)</f>
        <v>2559385</v>
      </c>
      <c r="H277" s="105">
        <f t="shared" si="28"/>
        <v>2347632</v>
      </c>
      <c r="I277" s="105">
        <f t="shared" si="27"/>
        <v>2447109</v>
      </c>
      <c r="J277" s="105">
        <f t="shared" si="27"/>
        <v>2609572</v>
      </c>
      <c r="K277" s="105">
        <f t="shared" ref="K277:L277" si="29">SUM(K258:K276)</f>
        <v>2427027</v>
      </c>
      <c r="L277" s="105">
        <f t="shared" si="29"/>
        <v>2509830</v>
      </c>
      <c r="M277" s="105">
        <f t="shared" ref="M277:N277" si="30">SUM(M258:M276)</f>
        <v>2492391</v>
      </c>
      <c r="N277" s="105">
        <f t="shared" si="30"/>
        <v>3617876</v>
      </c>
      <c r="O277" s="105">
        <f t="shared" si="27"/>
        <v>30252879.300000001</v>
      </c>
      <c r="P277" s="105">
        <f t="shared" si="27"/>
        <v>2521073.2749999999</v>
      </c>
      <c r="Q277" s="107">
        <f>SUM(Q258:Q276)</f>
        <v>1</v>
      </c>
    </row>
    <row r="278" spans="1:31" ht="15.75" x14ac:dyDescent="0.25">
      <c r="A278" s="4"/>
      <c r="B278" s="34"/>
    </row>
    <row r="279" spans="1:31" ht="15.75" x14ac:dyDescent="0.25">
      <c r="A279" s="4"/>
      <c r="B279" s="34"/>
    </row>
    <row r="280" spans="1:31" ht="15" x14ac:dyDescent="0.25">
      <c r="A280" s="4"/>
      <c r="B280" s="43"/>
      <c r="C280" s="43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  <c r="S280" s="43"/>
      <c r="T280" s="43"/>
      <c r="U280" s="43"/>
      <c r="V280" s="43"/>
      <c r="W280" s="43"/>
      <c r="X280" s="43"/>
      <c r="Y280" s="43"/>
      <c r="Z280" s="43"/>
      <c r="AA280" s="43"/>
      <c r="AB280" s="43"/>
      <c r="AC280" s="43"/>
      <c r="AD280" s="43"/>
      <c r="AE280" s="43"/>
    </row>
    <row r="281" spans="1:31" ht="15" x14ac:dyDescent="0.25">
      <c r="A281" s="4"/>
      <c r="B281" s="43"/>
      <c r="C281" s="43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  <c r="S281" s="43"/>
      <c r="T281" s="43"/>
      <c r="U281" s="43"/>
      <c r="V281" s="43"/>
      <c r="W281" s="43"/>
      <c r="X281" s="43"/>
      <c r="Y281" s="43"/>
      <c r="Z281" s="43"/>
      <c r="AA281" s="43"/>
      <c r="AB281" s="43"/>
      <c r="AC281" s="43"/>
      <c r="AD281" s="43"/>
      <c r="AE281" s="43"/>
    </row>
    <row r="282" spans="1:31" ht="15" x14ac:dyDescent="0.25">
      <c r="A282" s="4"/>
      <c r="B282" s="43"/>
      <c r="C282" s="43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  <c r="S282" s="43"/>
      <c r="T282" s="43"/>
      <c r="U282" s="43"/>
      <c r="V282" s="43"/>
      <c r="W282" s="43"/>
      <c r="X282" s="43"/>
      <c r="Y282" s="43"/>
      <c r="Z282" s="43"/>
      <c r="AA282" s="43"/>
      <c r="AB282" s="43"/>
      <c r="AC282" s="43"/>
      <c r="AD282" s="43"/>
      <c r="AE282" s="43"/>
    </row>
    <row r="283" spans="1:31" ht="15" x14ac:dyDescent="0.25">
      <c r="A283" s="4"/>
      <c r="B283" s="43"/>
      <c r="C283" s="43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3"/>
      <c r="S283" s="43"/>
      <c r="T283" s="43"/>
      <c r="U283" s="43"/>
      <c r="V283" s="43"/>
      <c r="W283" s="43"/>
      <c r="X283" s="43"/>
      <c r="Y283" s="43"/>
      <c r="Z283" s="43"/>
      <c r="AA283" s="43"/>
      <c r="AB283" s="43"/>
      <c r="AC283" s="43"/>
      <c r="AD283" s="43"/>
      <c r="AE283" s="43"/>
    </row>
    <row r="284" spans="1:31" ht="15" x14ac:dyDescent="0.25">
      <c r="A284" s="4"/>
      <c r="B284" s="43"/>
      <c r="C284" s="43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3"/>
      <c r="S284" s="43"/>
      <c r="T284" s="43"/>
      <c r="U284" s="43"/>
      <c r="V284" s="43"/>
      <c r="W284" s="43"/>
      <c r="X284" s="43"/>
      <c r="Y284" s="43"/>
      <c r="Z284" s="43"/>
      <c r="AA284" s="43"/>
      <c r="AB284" s="43"/>
      <c r="AC284" s="43"/>
      <c r="AD284" s="43"/>
      <c r="AE284" s="43"/>
    </row>
    <row r="285" spans="1:31" ht="15" x14ac:dyDescent="0.25">
      <c r="A285" s="4"/>
      <c r="B285" s="43"/>
      <c r="C285" s="43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  <c r="S285" s="43"/>
      <c r="T285" s="43"/>
      <c r="U285" s="43"/>
      <c r="V285" s="43"/>
      <c r="W285" s="43"/>
      <c r="X285" s="43"/>
      <c r="Y285" s="43"/>
      <c r="Z285" s="43"/>
      <c r="AA285" s="43"/>
      <c r="AB285" s="43"/>
      <c r="AC285" s="43"/>
      <c r="AD285" s="43"/>
      <c r="AE285" s="43"/>
    </row>
    <row r="286" spans="1:31" ht="15" x14ac:dyDescent="0.25">
      <c r="A286" s="4"/>
      <c r="B286" s="43"/>
      <c r="C286" s="43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3"/>
      <c r="S286" s="43"/>
      <c r="T286" s="43"/>
      <c r="U286" s="43"/>
      <c r="V286" s="43"/>
      <c r="W286" s="43"/>
      <c r="X286" s="43"/>
      <c r="Y286" s="43"/>
      <c r="Z286" s="43"/>
      <c r="AA286" s="43"/>
      <c r="AB286" s="43"/>
      <c r="AC286" s="43"/>
      <c r="AD286" s="43"/>
      <c r="AE286" s="43"/>
    </row>
    <row r="287" spans="1:31" ht="15" x14ac:dyDescent="0.25">
      <c r="A287" s="4"/>
      <c r="B287" s="43"/>
      <c r="C287" s="43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  <c r="S287" s="43"/>
      <c r="T287" s="43"/>
      <c r="U287" s="43"/>
      <c r="V287" s="43"/>
      <c r="W287" s="43"/>
      <c r="X287" s="43"/>
      <c r="Y287" s="43"/>
      <c r="Z287" s="43"/>
      <c r="AA287" s="43"/>
      <c r="AB287" s="43"/>
      <c r="AC287" s="43"/>
      <c r="AD287" s="43"/>
      <c r="AE287" s="43"/>
    </row>
    <row r="288" spans="1:31" ht="15" x14ac:dyDescent="0.25">
      <c r="A288" s="4"/>
      <c r="B288" s="43"/>
      <c r="C288" s="43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  <c r="S288" s="43"/>
      <c r="T288" s="43"/>
      <c r="U288" s="43"/>
      <c r="V288" s="43"/>
      <c r="W288" s="43"/>
      <c r="X288" s="43"/>
      <c r="Y288" s="43"/>
      <c r="Z288" s="43"/>
      <c r="AA288" s="43"/>
      <c r="AB288" s="43"/>
      <c r="AC288" s="43"/>
      <c r="AD288" s="43"/>
      <c r="AE288" s="43"/>
    </row>
    <row r="289" spans="1:31" ht="15" x14ac:dyDescent="0.25">
      <c r="A289" s="4"/>
      <c r="B289" s="43"/>
      <c r="C289" s="43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  <c r="S289" s="43"/>
      <c r="T289" s="43"/>
      <c r="U289" s="43"/>
      <c r="V289" s="43"/>
      <c r="W289" s="43"/>
      <c r="X289" s="43"/>
      <c r="Y289" s="43"/>
      <c r="Z289" s="43"/>
      <c r="AA289" s="43"/>
      <c r="AB289" s="43"/>
      <c r="AC289" s="43"/>
      <c r="AD289" s="43"/>
      <c r="AE289" s="43"/>
    </row>
    <row r="290" spans="1:31" ht="15" x14ac:dyDescent="0.25">
      <c r="A290" s="4"/>
      <c r="B290" s="43"/>
      <c r="C290" s="43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  <c r="S290" s="43"/>
      <c r="T290" s="43"/>
      <c r="U290" s="43"/>
      <c r="V290" s="43"/>
      <c r="W290" s="43"/>
      <c r="X290" s="43"/>
      <c r="Y290" s="43"/>
      <c r="Z290" s="43"/>
      <c r="AA290" s="43"/>
      <c r="AB290" s="43"/>
      <c r="AC290" s="43"/>
      <c r="AD290" s="43"/>
      <c r="AE290" s="43"/>
    </row>
    <row r="291" spans="1:31" ht="15" x14ac:dyDescent="0.25">
      <c r="A291" s="4"/>
      <c r="B291" s="43"/>
      <c r="C291" s="43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  <c r="S291" s="43"/>
      <c r="T291" s="43"/>
      <c r="U291" s="43"/>
      <c r="V291" s="43"/>
      <c r="W291" s="43"/>
      <c r="X291" s="43"/>
      <c r="Y291" s="43"/>
      <c r="Z291" s="43"/>
      <c r="AA291" s="43"/>
      <c r="AB291" s="43"/>
      <c r="AC291" s="43"/>
      <c r="AD291" s="43"/>
      <c r="AE291" s="43"/>
    </row>
    <row r="292" spans="1:31" ht="15" x14ac:dyDescent="0.25">
      <c r="A292" s="4"/>
      <c r="B292" s="43"/>
      <c r="C292" s="43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  <c r="S292" s="43"/>
      <c r="T292" s="43"/>
      <c r="U292" s="43"/>
      <c r="V292" s="43"/>
      <c r="W292" s="43"/>
      <c r="X292" s="43"/>
      <c r="Y292" s="43"/>
      <c r="Z292" s="43"/>
      <c r="AA292" s="43"/>
      <c r="AB292" s="43"/>
      <c r="AC292" s="43"/>
      <c r="AD292" s="43"/>
      <c r="AE292" s="43"/>
    </row>
    <row r="293" spans="1:31" ht="15" x14ac:dyDescent="0.25">
      <c r="A293" s="4"/>
      <c r="B293" s="43"/>
      <c r="C293" s="43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  <c r="S293" s="43"/>
      <c r="T293" s="43"/>
      <c r="U293" s="43"/>
      <c r="V293" s="43"/>
      <c r="W293" s="43"/>
      <c r="X293" s="43"/>
      <c r="Y293" s="43"/>
      <c r="Z293" s="43"/>
      <c r="AA293" s="43"/>
      <c r="AB293" s="43"/>
      <c r="AC293" s="43"/>
      <c r="AD293" s="43"/>
      <c r="AE293" s="43"/>
    </row>
    <row r="294" spans="1:31" ht="15" x14ac:dyDescent="0.25">
      <c r="A294" s="4"/>
      <c r="B294" s="43"/>
      <c r="C294" s="43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  <c r="S294" s="43"/>
      <c r="T294" s="43"/>
      <c r="U294" s="43"/>
      <c r="V294" s="43"/>
      <c r="W294" s="43"/>
      <c r="X294" s="43"/>
      <c r="Y294" s="43"/>
      <c r="Z294" s="43"/>
      <c r="AA294" s="43"/>
      <c r="AB294" s="43"/>
      <c r="AC294" s="43"/>
      <c r="AD294" s="43"/>
      <c r="AE294" s="43"/>
    </row>
    <row r="295" spans="1:31" ht="15" x14ac:dyDescent="0.25">
      <c r="A295" s="4"/>
      <c r="B295" s="43"/>
      <c r="C295" s="43"/>
      <c r="D295" s="43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3"/>
      <c r="S295" s="43"/>
      <c r="T295" s="43"/>
      <c r="U295" s="43"/>
      <c r="V295" s="43"/>
      <c r="W295" s="43"/>
      <c r="X295" s="43"/>
      <c r="Y295" s="43"/>
      <c r="Z295" s="43"/>
      <c r="AA295" s="43"/>
      <c r="AB295" s="43"/>
      <c r="AC295" s="43"/>
      <c r="AD295" s="43"/>
      <c r="AE295" s="43"/>
    </row>
    <row r="296" spans="1:31" ht="15" x14ac:dyDescent="0.25">
      <c r="A296" s="4"/>
      <c r="B296" s="43"/>
      <c r="C296" s="43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  <c r="S296" s="43"/>
      <c r="T296" s="43"/>
      <c r="U296" s="43"/>
      <c r="V296" s="43"/>
      <c r="W296" s="43"/>
      <c r="X296" s="43"/>
      <c r="Y296" s="43"/>
      <c r="Z296" s="43"/>
      <c r="AA296" s="43"/>
      <c r="AB296" s="43"/>
      <c r="AC296" s="43"/>
      <c r="AD296" s="43"/>
      <c r="AE296" s="43"/>
    </row>
    <row r="297" spans="1:31" ht="15" x14ac:dyDescent="0.25">
      <c r="A297" s="4"/>
      <c r="B297" s="43"/>
      <c r="C297" s="43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  <c r="S297" s="43"/>
      <c r="T297" s="43"/>
      <c r="U297" s="43"/>
      <c r="V297" s="43"/>
      <c r="W297" s="43"/>
      <c r="X297" s="43"/>
      <c r="Y297" s="43"/>
      <c r="Z297" s="43"/>
      <c r="AA297" s="43"/>
      <c r="AB297" s="43"/>
      <c r="AC297" s="43"/>
      <c r="AD297" s="43"/>
      <c r="AE297" s="43"/>
    </row>
    <row r="298" spans="1:31" ht="15" x14ac:dyDescent="0.25">
      <c r="A298" s="4"/>
      <c r="B298" s="43"/>
      <c r="C298" s="43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  <c r="S298" s="43"/>
      <c r="T298" s="43"/>
      <c r="U298" s="43"/>
      <c r="V298" s="43"/>
      <c r="W298" s="43"/>
      <c r="X298" s="43"/>
      <c r="Y298" s="43"/>
      <c r="Z298" s="43"/>
      <c r="AA298" s="43"/>
      <c r="AB298" s="43"/>
      <c r="AC298" s="43"/>
      <c r="AD298" s="43"/>
      <c r="AE298" s="43"/>
    </row>
    <row r="299" spans="1:31" ht="15" x14ac:dyDescent="0.25">
      <c r="A299" s="4"/>
      <c r="B299" s="43"/>
      <c r="C299" s="43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  <c r="S299" s="43"/>
      <c r="T299" s="43"/>
      <c r="U299" s="43"/>
      <c r="V299" s="43"/>
      <c r="W299" s="43"/>
      <c r="X299" s="43"/>
      <c r="Y299" s="43"/>
      <c r="Z299" s="43"/>
      <c r="AA299" s="43"/>
      <c r="AB299" s="43"/>
      <c r="AC299" s="43"/>
      <c r="AD299" s="43"/>
      <c r="AE299" s="43"/>
    </row>
    <row r="300" spans="1:31" ht="15" x14ac:dyDescent="0.25">
      <c r="A300" s="4"/>
      <c r="B300" s="43"/>
      <c r="C300" s="43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  <c r="S300" s="43"/>
      <c r="T300" s="43"/>
      <c r="U300" s="43"/>
      <c r="V300" s="43"/>
      <c r="W300" s="43"/>
      <c r="X300" s="43"/>
      <c r="Y300" s="43"/>
      <c r="Z300" s="43"/>
      <c r="AA300" s="43"/>
      <c r="AB300" s="43"/>
      <c r="AC300" s="43"/>
      <c r="AD300" s="43"/>
      <c r="AE300" s="43"/>
    </row>
    <row r="301" spans="1:31" ht="15" x14ac:dyDescent="0.25">
      <c r="A301" s="4"/>
      <c r="B301" s="43"/>
      <c r="C301" s="43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  <c r="S301" s="43"/>
      <c r="T301" s="43"/>
      <c r="U301" s="43"/>
      <c r="V301" s="43"/>
      <c r="W301" s="43"/>
      <c r="X301" s="43"/>
      <c r="Y301" s="43"/>
      <c r="Z301" s="43"/>
      <c r="AA301" s="43"/>
      <c r="AB301" s="43"/>
      <c r="AC301" s="43"/>
      <c r="AD301" s="43"/>
      <c r="AE301" s="43"/>
    </row>
    <row r="302" spans="1:31" ht="15" x14ac:dyDescent="0.25">
      <c r="A302" s="4"/>
      <c r="B302" s="43"/>
      <c r="C302" s="43"/>
      <c r="D302" s="43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3"/>
      <c r="S302" s="43"/>
      <c r="T302" s="43"/>
      <c r="U302" s="43"/>
      <c r="V302" s="43"/>
      <c r="W302" s="43"/>
      <c r="X302" s="43"/>
      <c r="Y302" s="43"/>
      <c r="Z302" s="43"/>
      <c r="AA302" s="43"/>
      <c r="AB302" s="43"/>
      <c r="AC302" s="43"/>
      <c r="AD302" s="43"/>
      <c r="AE302" s="43"/>
    </row>
    <row r="303" spans="1:31" ht="15" x14ac:dyDescent="0.25">
      <c r="A303" s="4"/>
      <c r="B303" s="43"/>
      <c r="C303" s="43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  <c r="S303" s="43"/>
      <c r="T303" s="43"/>
      <c r="U303" s="43"/>
      <c r="V303" s="43"/>
      <c r="W303" s="43"/>
      <c r="X303" s="43"/>
      <c r="Y303" s="43"/>
      <c r="Z303" s="43"/>
      <c r="AA303" s="43"/>
      <c r="AB303" s="43"/>
      <c r="AC303" s="43"/>
      <c r="AD303" s="43"/>
      <c r="AE303" s="43"/>
    </row>
    <row r="304" spans="1:31" ht="15.75" x14ac:dyDescent="0.25">
      <c r="A304" s="4"/>
      <c r="B304" s="34"/>
    </row>
    <row r="305" spans="1:17" ht="15.75" x14ac:dyDescent="0.25">
      <c r="A305" s="4"/>
      <c r="B305" s="34"/>
      <c r="F305" s="1" t="s">
        <v>42</v>
      </c>
    </row>
    <row r="306" spans="1:17" ht="23.25" x14ac:dyDescent="0.35">
      <c r="A306" s="4"/>
      <c r="B306" s="16" t="s">
        <v>88</v>
      </c>
    </row>
    <row r="307" spans="1:17" ht="23.25" x14ac:dyDescent="0.35">
      <c r="A307" s="4"/>
      <c r="B307" s="16"/>
    </row>
    <row r="308" spans="1:17" ht="15.75" x14ac:dyDescent="0.25">
      <c r="A308" s="4"/>
      <c r="B308" s="34"/>
      <c r="C308" s="45">
        <v>3</v>
      </c>
      <c r="D308" s="45">
        <v>4</v>
      </c>
      <c r="E308" s="45">
        <v>5</v>
      </c>
      <c r="F308" s="45">
        <v>6</v>
      </c>
      <c r="G308" s="45">
        <v>7</v>
      </c>
      <c r="H308" s="45">
        <v>8</v>
      </c>
      <c r="I308" s="45">
        <v>9</v>
      </c>
      <c r="J308" s="45">
        <v>10</v>
      </c>
      <c r="K308" s="45">
        <v>11</v>
      </c>
      <c r="L308" s="45">
        <v>12</v>
      </c>
      <c r="M308" s="45">
        <v>13</v>
      </c>
      <c r="N308" s="45">
        <v>14</v>
      </c>
      <c r="O308" s="45"/>
    </row>
    <row r="309" spans="1:17" ht="63.75" thickBot="1" x14ac:dyDescent="0.3">
      <c r="A309" s="4"/>
      <c r="B309" s="95" t="s">
        <v>20</v>
      </c>
      <c r="C309" s="95" t="s">
        <v>105</v>
      </c>
      <c r="D309" s="95" t="s">
        <v>106</v>
      </c>
      <c r="E309" s="95" t="s">
        <v>107</v>
      </c>
      <c r="F309" s="95" t="s">
        <v>108</v>
      </c>
      <c r="G309" s="95" t="s">
        <v>109</v>
      </c>
      <c r="H309" s="92" t="s">
        <v>110</v>
      </c>
      <c r="I309" s="92" t="s">
        <v>111</v>
      </c>
      <c r="J309" s="92" t="s">
        <v>112</v>
      </c>
      <c r="K309" s="92" t="s">
        <v>113</v>
      </c>
      <c r="L309" s="92" t="s">
        <v>114</v>
      </c>
      <c r="M309" s="92" t="s">
        <v>115</v>
      </c>
      <c r="N309" s="92" t="s">
        <v>116</v>
      </c>
      <c r="O309" s="94" t="s">
        <v>102</v>
      </c>
      <c r="P309" s="94" t="s">
        <v>103</v>
      </c>
      <c r="Q309" s="94" t="s">
        <v>104</v>
      </c>
    </row>
    <row r="310" spans="1:17" ht="16.5" thickTop="1" x14ac:dyDescent="0.25">
      <c r="A310" s="4"/>
      <c r="B310" s="43" t="s">
        <v>35</v>
      </c>
      <c r="C310" s="44">
        <f>+VLOOKUP($B310,Hoja1!$C$166:$P$186,'Tarjeta debito año 2016'!C$308,0)</f>
        <v>4496</v>
      </c>
      <c r="D310" s="44">
        <f>+VLOOKUP($B310,Hoja1!$C$166:$P$186,'Tarjeta debito año 2016'!D$308,0)</f>
        <v>4104</v>
      </c>
      <c r="E310" s="44">
        <f>+VLOOKUP($B310,Hoja1!$C$166:$P$186,'Tarjeta debito año 2016'!E$308,0)</f>
        <v>4993</v>
      </c>
      <c r="F310" s="44">
        <f>+VLOOKUP($B310,Hoja1!$C$166:$P$186,'Tarjeta debito año 2016'!F$308,0)</f>
        <v>6412</v>
      </c>
      <c r="G310" s="44">
        <f>+VLOOKUP($B310,Hoja1!$C$166:$P$186,'Tarjeta debito año 2016'!G$308,0)</f>
        <v>6124</v>
      </c>
      <c r="H310" s="44">
        <f>+VLOOKUP($B310,Hoja1!$C$166:$P$186,'Tarjeta debito año 2016'!H$308,0)</f>
        <v>5894</v>
      </c>
      <c r="I310" s="44">
        <f>+VLOOKUP($B310,Hoja1!$C$166:$P$186,'Tarjeta debito año 2016'!I$308,0)</f>
        <v>6252</v>
      </c>
      <c r="J310" s="44">
        <f>+VLOOKUP($B310,Hoja1!$C$166:$P$186,'Tarjeta debito año 2016'!J$308,0)</f>
        <v>6672</v>
      </c>
      <c r="K310" s="44">
        <f>+VLOOKUP($B310,Hoja1!$C$166:$P$186,'Tarjeta debito año 2016'!K$308,0)</f>
        <v>6612</v>
      </c>
      <c r="L310" s="44">
        <f>+VLOOKUP($B310,Hoja1!$C$166:$P$186,'Tarjeta debito año 2016'!L$308,0)</f>
        <v>60</v>
      </c>
      <c r="M310" s="44">
        <f>+VLOOKUP($B310,Hoja1!$C$166:$P$186,'Tarjeta debito año 2016'!M$308,0)</f>
        <v>6388</v>
      </c>
      <c r="N310" s="44">
        <f>+VLOOKUP($B310,Hoja1!$C$166:$P$186,'Tarjeta debito año 2016'!N$308,0)</f>
        <v>50</v>
      </c>
      <c r="O310" s="38">
        <f t="shared" ref="O310:O328" si="31">+SUM(C310:N310)</f>
        <v>58057</v>
      </c>
      <c r="P310" s="38">
        <f t="shared" ref="P310:P328" si="32">+AVERAGE(C310:N310)</f>
        <v>4838.083333333333</v>
      </c>
      <c r="Q310" s="48">
        <f t="shared" ref="Q310:Q328" si="33">+P310/$P$329</f>
        <v>0.71565133676919601</v>
      </c>
    </row>
    <row r="311" spans="1:17" ht="15.75" x14ac:dyDescent="0.25">
      <c r="A311" s="4"/>
      <c r="B311" s="43" t="s">
        <v>24</v>
      </c>
      <c r="C311" s="44">
        <f>+VLOOKUP($B311,Hoja1!$C$166:$P$186,'Tarjeta debito año 2016'!C$308,0)</f>
        <v>4760</v>
      </c>
      <c r="D311" s="44">
        <f>+VLOOKUP($B311,Hoja1!$C$166:$P$186,'Tarjeta debito año 2016'!D$308,0)</f>
        <v>4926</v>
      </c>
      <c r="E311" s="44">
        <f>+VLOOKUP($B311,Hoja1!$C$166:$P$186,'Tarjeta debito año 2016'!E$308,0)</f>
        <v>954</v>
      </c>
      <c r="F311" s="44">
        <f>+VLOOKUP($B311,Hoja1!$C$166:$P$186,'Tarjeta debito año 2016'!F$308,0)</f>
        <v>978</v>
      </c>
      <c r="G311" s="44">
        <f>+VLOOKUP($B311,Hoja1!$C$166:$P$186,'Tarjeta debito año 2016'!G$308,0)</f>
        <v>880</v>
      </c>
      <c r="H311" s="44">
        <f>+VLOOKUP($B311,Hoja1!$C$166:$P$186,'Tarjeta debito año 2016'!H$308,0)</f>
        <v>754</v>
      </c>
      <c r="I311" s="44">
        <f>+VLOOKUP($B311,Hoja1!$C$166:$P$186,'Tarjeta debito año 2016'!I$308,0)</f>
        <v>670</v>
      </c>
      <c r="J311" s="44">
        <f>+VLOOKUP($B311,Hoja1!$C$166:$P$186,'Tarjeta debito año 2016'!J$308,0)</f>
        <v>699</v>
      </c>
      <c r="K311" s="44">
        <f>+VLOOKUP($B311,Hoja1!$C$166:$P$186,'Tarjeta debito año 2016'!K$308,0)</f>
        <v>643</v>
      </c>
      <c r="L311" s="44">
        <f>+VLOOKUP($B311,Hoja1!$C$166:$P$186,'Tarjeta debito año 2016'!L$308,0)</f>
        <v>530</v>
      </c>
      <c r="M311" s="44">
        <f>+VLOOKUP($B311,Hoja1!$C$166:$P$186,'Tarjeta debito año 2016'!M$308,0)</f>
        <v>342</v>
      </c>
      <c r="N311" s="44">
        <f>+VLOOKUP($B311,Hoja1!$C$166:$P$186,'Tarjeta debito año 2016'!N$308,0)</f>
        <v>138</v>
      </c>
      <c r="O311" s="38">
        <f t="shared" si="31"/>
        <v>16274</v>
      </c>
      <c r="P311" s="38">
        <f t="shared" si="32"/>
        <v>1356.1666666666667</v>
      </c>
      <c r="Q311" s="48">
        <f t="shared" si="33"/>
        <v>0.20060474799906811</v>
      </c>
    </row>
    <row r="312" spans="1:17" ht="15.75" x14ac:dyDescent="0.25">
      <c r="A312" s="4"/>
      <c r="B312" s="43" t="s">
        <v>25</v>
      </c>
      <c r="C312" s="44">
        <f>+VLOOKUP($B312,Hoja1!$C$166:$P$186,'Tarjeta debito año 2016'!C$308,0)</f>
        <v>1578</v>
      </c>
      <c r="D312" s="44">
        <f>+VLOOKUP($B312,Hoja1!$C$166:$P$186,'Tarjeta debito año 2016'!D$308,0)</f>
        <v>371</v>
      </c>
      <c r="E312" s="44">
        <f>+VLOOKUP($B312,Hoja1!$C$166:$P$186,'Tarjeta debito año 2016'!E$308,0)</f>
        <v>439</v>
      </c>
      <c r="F312" s="44">
        <f>+VLOOKUP($B312,Hoja1!$C$166:$P$186,'Tarjeta debito año 2016'!F$308,0)</f>
        <v>193</v>
      </c>
      <c r="G312" s="44">
        <f>+VLOOKUP($B312,Hoja1!$C$166:$P$186,'Tarjeta debito año 2016'!G$308,0)</f>
        <v>333</v>
      </c>
      <c r="H312" s="44">
        <f>+VLOOKUP($B312,Hoja1!$C$166:$P$186,'Tarjeta debito año 2016'!H$308,0)</f>
        <v>366</v>
      </c>
      <c r="I312" s="44">
        <f>+VLOOKUP($B312,Hoja1!$C$166:$P$186,'Tarjeta debito año 2016'!I$308,0)</f>
        <v>273</v>
      </c>
      <c r="J312" s="44">
        <f>+VLOOKUP($B312,Hoja1!$C$166:$P$186,'Tarjeta debito año 2016'!J$308,0)</f>
        <v>450</v>
      </c>
      <c r="K312" s="44">
        <f>+VLOOKUP($B312,Hoja1!$C$166:$P$186,'Tarjeta debito año 2016'!K$308,0)</f>
        <v>0</v>
      </c>
      <c r="L312" s="44">
        <f>+VLOOKUP($B312,Hoja1!$C$166:$P$186,'Tarjeta debito año 2016'!L$308,0)</f>
        <v>0</v>
      </c>
      <c r="M312" s="44">
        <f>+VLOOKUP($B312,Hoja1!$C$166:$P$186,'Tarjeta debito año 2016'!M$308,0)</f>
        <v>0</v>
      </c>
      <c r="N312" s="44">
        <f>+VLOOKUP($B312,Hoja1!$C$166:$P$186,'Tarjeta debito año 2016'!N$308,0)</f>
        <v>0</v>
      </c>
      <c r="O312" s="38">
        <f t="shared" si="31"/>
        <v>4003</v>
      </c>
      <c r="P312" s="38">
        <f t="shared" si="32"/>
        <v>333.58333333333331</v>
      </c>
      <c r="Q312" s="48">
        <f t="shared" si="33"/>
        <v>4.9343788020171413E-2</v>
      </c>
    </row>
    <row r="313" spans="1:17" ht="15.75" x14ac:dyDescent="0.25">
      <c r="A313" s="4"/>
      <c r="B313" s="43" t="s">
        <v>38</v>
      </c>
      <c r="C313" s="44">
        <f>+VLOOKUP($B313,Hoja1!$C$166:$P$186,'Tarjeta debito año 2016'!C$308,0)</f>
        <v>8.6999999999999993</v>
      </c>
      <c r="D313" s="44">
        <f>+VLOOKUP($B313,Hoja1!$C$166:$P$186,'Tarjeta debito año 2016'!D$308,0)</f>
        <v>736</v>
      </c>
      <c r="E313" s="44">
        <f>+VLOOKUP($B313,Hoja1!$C$166:$P$186,'Tarjeta debito año 2016'!E$308,0)</f>
        <v>556</v>
      </c>
      <c r="F313" s="44">
        <f>+VLOOKUP($B313,Hoja1!$C$166:$P$186,'Tarjeta debito año 2016'!F$308,0)</f>
        <v>573</v>
      </c>
      <c r="G313" s="44">
        <f>+VLOOKUP($B313,Hoja1!$C$166:$P$186,'Tarjeta debito año 2016'!G$308,0)</f>
        <v>444</v>
      </c>
      <c r="H313" s="44">
        <f>+VLOOKUP($B313,Hoja1!$C$166:$P$186,'Tarjeta debito año 2016'!H$308,0)</f>
        <v>14</v>
      </c>
      <c r="I313" s="44">
        <f>+VLOOKUP($B313,Hoja1!$C$166:$P$186,'Tarjeta debito año 2016'!I$308,0)</f>
        <v>28</v>
      </c>
      <c r="J313" s="44">
        <f>+VLOOKUP($B313,Hoja1!$C$166:$P$186,'Tarjeta debito año 2016'!J$308,0)</f>
        <v>80</v>
      </c>
      <c r="K313" s="44">
        <f>+VLOOKUP($B313,Hoja1!$C$166:$P$186,'Tarjeta debito año 2016'!K$308,0)</f>
        <v>40</v>
      </c>
      <c r="L313" s="44">
        <f>+VLOOKUP($B313,Hoja1!$C$166:$P$186,'Tarjeta debito año 2016'!L$308,0)</f>
        <v>42</v>
      </c>
      <c r="M313" s="44">
        <f>+VLOOKUP($B313,Hoja1!$C$166:$P$186,'Tarjeta debito año 2016'!M$308,0)</f>
        <v>55</v>
      </c>
      <c r="N313" s="44">
        <f>+VLOOKUP($B313,Hoja1!$C$166:$P$186,'Tarjeta debito año 2016'!N$308,0)</f>
        <v>31</v>
      </c>
      <c r="O313" s="38">
        <f t="shared" si="31"/>
        <v>2607.6999999999998</v>
      </c>
      <c r="P313" s="38">
        <f t="shared" si="32"/>
        <v>217.30833333333331</v>
      </c>
      <c r="Q313" s="48">
        <f t="shared" si="33"/>
        <v>3.2144340749488132E-2</v>
      </c>
    </row>
    <row r="314" spans="1:17" ht="15.75" x14ac:dyDescent="0.25">
      <c r="A314" s="4"/>
      <c r="B314" s="43" t="s">
        <v>32</v>
      </c>
      <c r="C314" s="44">
        <f>+VLOOKUP($B314,Hoja1!$C$166:$P$186,'Tarjeta debito año 2016'!C$308,0)</f>
        <v>79</v>
      </c>
      <c r="D314" s="44">
        <f>+VLOOKUP($B314,Hoja1!$C$166:$P$186,'Tarjeta debito año 2016'!D$308,0)</f>
        <v>13</v>
      </c>
      <c r="E314" s="44">
        <f>+VLOOKUP($B314,Hoja1!$C$166:$P$186,'Tarjeta debito año 2016'!E$308,0)</f>
        <v>17</v>
      </c>
      <c r="F314" s="44">
        <f>+VLOOKUP($B314,Hoja1!$C$166:$P$186,'Tarjeta debito año 2016'!F$308,0)</f>
        <v>11</v>
      </c>
      <c r="G314" s="44">
        <f>+VLOOKUP($B314,Hoja1!$C$166:$P$186,'Tarjeta debito año 2016'!G$308,0)</f>
        <v>3</v>
      </c>
      <c r="H314" s="44">
        <f>+VLOOKUP($B314,Hoja1!$C$166:$P$186,'Tarjeta debito año 2016'!H$308,0)</f>
        <v>1</v>
      </c>
      <c r="I314" s="44">
        <f>+VLOOKUP($B314,Hoja1!$C$166:$P$186,'Tarjeta debito año 2016'!I$308,0)</f>
        <v>0</v>
      </c>
      <c r="J314" s="44">
        <f>+VLOOKUP($B314,Hoja1!$C$166:$P$186,'Tarjeta debito año 2016'!J$308,0)</f>
        <v>0</v>
      </c>
      <c r="K314" s="44">
        <f>+VLOOKUP($B314,Hoja1!$C$166:$P$186,'Tarjeta debito año 2016'!K$308,0)</f>
        <v>0</v>
      </c>
      <c r="L314" s="44">
        <f>+VLOOKUP($B314,Hoja1!$C$166:$P$186,'Tarjeta debito año 2016'!L$308,0)</f>
        <v>0</v>
      </c>
      <c r="M314" s="44">
        <f>+VLOOKUP($B314,Hoja1!$C$166:$P$186,'Tarjeta debito año 2016'!M$308,0)</f>
        <v>0</v>
      </c>
      <c r="N314" s="44">
        <f>+VLOOKUP($B314,Hoja1!$C$166:$P$186,'Tarjeta debito año 2016'!N$308,0)</f>
        <v>0</v>
      </c>
      <c r="O314" s="38">
        <f t="shared" si="31"/>
        <v>124</v>
      </c>
      <c r="P314" s="38">
        <f t="shared" si="32"/>
        <v>10.333333333333334</v>
      </c>
      <c r="Q314" s="48">
        <f t="shared" si="33"/>
        <v>1.5285110453413079E-3</v>
      </c>
    </row>
    <row r="315" spans="1:17" ht="15.75" x14ac:dyDescent="0.25">
      <c r="A315" s="4"/>
      <c r="B315" s="43" t="s">
        <v>33</v>
      </c>
      <c r="C315" s="44">
        <f>+VLOOKUP($B315,Hoja1!$C$166:$P$186,'Tarjeta debito año 2016'!C$308,0)</f>
        <v>9</v>
      </c>
      <c r="D315" s="44">
        <f>+VLOOKUP($B315,Hoja1!$C$166:$P$186,'Tarjeta debito año 2016'!D$308,0)</f>
        <v>7</v>
      </c>
      <c r="E315" s="44">
        <f>+VLOOKUP($B315,Hoja1!$C$166:$P$186,'Tarjeta debito año 2016'!E$308,0)</f>
        <v>9</v>
      </c>
      <c r="F315" s="44">
        <f>+VLOOKUP($B315,Hoja1!$C$166:$P$186,'Tarjeta debito año 2016'!F$308,0)</f>
        <v>4</v>
      </c>
      <c r="G315" s="44">
        <f>+VLOOKUP($B315,Hoja1!$C$166:$P$186,'Tarjeta debito año 2016'!G$308,0)</f>
        <v>0</v>
      </c>
      <c r="H315" s="44">
        <f>+VLOOKUP($B315,Hoja1!$C$166:$P$186,'Tarjeta debito año 2016'!H$308,0)</f>
        <v>4</v>
      </c>
      <c r="I315" s="44">
        <f>+VLOOKUP($B315,Hoja1!$C$166:$P$186,'Tarjeta debito año 2016'!I$308,0)</f>
        <v>3</v>
      </c>
      <c r="J315" s="44">
        <f>+VLOOKUP($B315,Hoja1!$C$166:$P$186,'Tarjeta debito año 2016'!J$308,0)</f>
        <v>3</v>
      </c>
      <c r="K315" s="44">
        <f>+VLOOKUP($B315,Hoja1!$C$166:$P$186,'Tarjeta debito año 2016'!K$308,0)</f>
        <v>7</v>
      </c>
      <c r="L315" s="44">
        <f>+VLOOKUP($B315,Hoja1!$C$166:$P$186,'Tarjeta debito año 2016'!L$308,0)</f>
        <v>2</v>
      </c>
      <c r="M315" s="44">
        <f>+VLOOKUP($B315,Hoja1!$C$166:$P$186,'Tarjeta debito año 2016'!M$308,0)</f>
        <v>6</v>
      </c>
      <c r="N315" s="44">
        <f>+VLOOKUP($B315,Hoja1!$C$166:$P$186,'Tarjeta debito año 2016'!N$308,0)</f>
        <v>0</v>
      </c>
      <c r="O315" s="38">
        <f t="shared" si="31"/>
        <v>54</v>
      </c>
      <c r="P315" s="38">
        <f t="shared" si="32"/>
        <v>4.5</v>
      </c>
      <c r="Q315" s="48">
        <f t="shared" si="33"/>
        <v>6.6564190684218253E-4</v>
      </c>
    </row>
    <row r="316" spans="1:17" ht="15.75" x14ac:dyDescent="0.25">
      <c r="A316" s="4"/>
      <c r="B316" s="43" t="s">
        <v>37</v>
      </c>
      <c r="C316" s="44">
        <f>+VLOOKUP($B316,Hoja1!$C$166:$P$186,'Tarjeta debito año 2016'!C$308,0)</f>
        <v>0</v>
      </c>
      <c r="D316" s="44">
        <f>+VLOOKUP($B316,Hoja1!$C$166:$P$186,'Tarjeta debito año 2016'!D$308,0)</f>
        <v>0</v>
      </c>
      <c r="E316" s="44">
        <f>+VLOOKUP($B316,Hoja1!$C$166:$P$186,'Tarjeta debito año 2016'!E$308,0)</f>
        <v>0</v>
      </c>
      <c r="F316" s="44">
        <f>+VLOOKUP($B316,Hoja1!$C$166:$P$186,'Tarjeta debito año 2016'!F$308,0)</f>
        <v>0</v>
      </c>
      <c r="G316" s="44">
        <f>+VLOOKUP($B316,Hoja1!$C$166:$P$186,'Tarjeta debito año 2016'!G$308,0)</f>
        <v>0</v>
      </c>
      <c r="H316" s="44">
        <f>+VLOOKUP($B316,Hoja1!$C$166:$P$186,'Tarjeta debito año 2016'!H$308,0)</f>
        <v>1</v>
      </c>
      <c r="I316" s="44">
        <f>+VLOOKUP($B316,Hoja1!$C$166:$P$186,'Tarjeta debito año 2016'!I$308,0)</f>
        <v>1</v>
      </c>
      <c r="J316" s="44">
        <f>+VLOOKUP($B316,Hoja1!$C$166:$P$186,'Tarjeta debito año 2016'!J$308,0)</f>
        <v>1</v>
      </c>
      <c r="K316" s="44">
        <f>+VLOOKUP($B316,Hoja1!$C$166:$P$186,'Tarjeta debito año 2016'!K$308,0)</f>
        <v>1</v>
      </c>
      <c r="L316" s="44">
        <f>+VLOOKUP($B316,Hoja1!$C$166:$P$186,'Tarjeta debito año 2016'!L$308,0)</f>
        <v>1</v>
      </c>
      <c r="M316" s="44">
        <f>+VLOOKUP($B316,Hoja1!$C$166:$P$186,'Tarjeta debito año 2016'!M$308,0)</f>
        <v>0</v>
      </c>
      <c r="N316" s="44">
        <f>+VLOOKUP($B316,Hoja1!$C$166:$P$186,'Tarjeta debito año 2016'!N$308,0)</f>
        <v>0</v>
      </c>
      <c r="O316" s="38">
        <f t="shared" si="31"/>
        <v>5</v>
      </c>
      <c r="P316" s="38">
        <f t="shared" si="32"/>
        <v>0.41666666666666669</v>
      </c>
      <c r="Q316" s="48">
        <f t="shared" si="33"/>
        <v>6.1633509892794678E-5</v>
      </c>
    </row>
    <row r="317" spans="1:17" ht="15.75" x14ac:dyDescent="0.25">
      <c r="A317" s="4"/>
      <c r="B317" s="43" t="s">
        <v>26</v>
      </c>
      <c r="C317" s="44">
        <f>+VLOOKUP($B317,Hoja1!$C$166:$P$186,'Tarjeta debito año 2016'!C$308,0)</f>
        <v>0</v>
      </c>
      <c r="D317" s="44">
        <f>+VLOOKUP($B317,Hoja1!$C$166:$P$186,'Tarjeta debito año 2016'!D$308,0)</f>
        <v>0</v>
      </c>
      <c r="E317" s="44">
        <f>+VLOOKUP($B317,Hoja1!$C$166:$P$186,'Tarjeta debito año 2016'!E$308,0)</f>
        <v>0</v>
      </c>
      <c r="F317" s="44">
        <f>+VLOOKUP($B317,Hoja1!$C$166:$P$186,'Tarjeta debito año 2016'!F$308,0)</f>
        <v>0</v>
      </c>
      <c r="G317" s="44">
        <f>+VLOOKUP($B317,Hoja1!$C$166:$P$186,'Tarjeta debito año 2016'!G$308,0)</f>
        <v>0</v>
      </c>
      <c r="H317" s="44">
        <f>+VLOOKUP($B317,Hoja1!$C$166:$P$186,'Tarjeta debito año 2016'!H$308,0)</f>
        <v>0</v>
      </c>
      <c r="I317" s="44">
        <f>+VLOOKUP($B317,Hoja1!$C$166:$P$186,'Tarjeta debito año 2016'!I$308,0)</f>
        <v>0</v>
      </c>
      <c r="J317" s="44">
        <f>+VLOOKUP($B317,Hoja1!$C$166:$P$186,'Tarjeta debito año 2016'!J$308,0)</f>
        <v>0</v>
      </c>
      <c r="K317" s="44">
        <f>+VLOOKUP($B317,Hoja1!$C$166:$P$186,'Tarjeta debito año 2016'!K$308,0)</f>
        <v>0</v>
      </c>
      <c r="L317" s="44">
        <f>+VLOOKUP($B317,Hoja1!$C$166:$P$186,'Tarjeta debito año 2016'!L$308,0)</f>
        <v>0</v>
      </c>
      <c r="M317" s="44">
        <f>+VLOOKUP($B317,Hoja1!$C$166:$P$186,'Tarjeta debito año 2016'!M$308,0)</f>
        <v>0</v>
      </c>
      <c r="N317" s="44">
        <f>+VLOOKUP($B317,Hoja1!$C$166:$P$186,'Tarjeta debito año 2016'!N$308,0)</f>
        <v>0</v>
      </c>
      <c r="O317" s="38">
        <f t="shared" si="31"/>
        <v>0</v>
      </c>
      <c r="P317" s="38">
        <f t="shared" si="32"/>
        <v>0</v>
      </c>
      <c r="Q317" s="48">
        <f t="shared" si="33"/>
        <v>0</v>
      </c>
    </row>
    <row r="318" spans="1:17" ht="15.75" x14ac:dyDescent="0.25">
      <c r="A318" s="4"/>
      <c r="B318" s="43" t="s">
        <v>34</v>
      </c>
      <c r="C318" s="44">
        <f>+VLOOKUP($B318,Hoja1!$C$166:$P$186,'Tarjeta debito año 2016'!C$308,0)</f>
        <v>0</v>
      </c>
      <c r="D318" s="44">
        <f>+VLOOKUP($B318,Hoja1!$C$166:$P$186,'Tarjeta debito año 2016'!D$308,0)</f>
        <v>0</v>
      </c>
      <c r="E318" s="44">
        <f>+VLOOKUP($B318,Hoja1!$C$166:$P$186,'Tarjeta debito año 2016'!E$308,0)</f>
        <v>0</v>
      </c>
      <c r="F318" s="44">
        <f>+VLOOKUP($B318,Hoja1!$C$166:$P$186,'Tarjeta debito año 2016'!F$308,0)</f>
        <v>0</v>
      </c>
      <c r="G318" s="44">
        <f>+VLOOKUP($B318,Hoja1!$C$166:$P$186,'Tarjeta debito año 2016'!G$308,0)</f>
        <v>0</v>
      </c>
      <c r="H318" s="44">
        <f>+VLOOKUP($B318,Hoja1!$C$166:$P$186,'Tarjeta debito año 2016'!H$308,0)</f>
        <v>0</v>
      </c>
      <c r="I318" s="44">
        <f>+VLOOKUP($B318,Hoja1!$C$166:$P$186,'Tarjeta debito año 2016'!I$308,0)</f>
        <v>0</v>
      </c>
      <c r="J318" s="44">
        <f>+VLOOKUP($B318,Hoja1!$C$166:$P$186,'Tarjeta debito año 2016'!J$308,0)</f>
        <v>0</v>
      </c>
      <c r="K318" s="44">
        <f>+VLOOKUP($B318,Hoja1!$C$166:$P$186,'Tarjeta debito año 2016'!K$308,0)</f>
        <v>0</v>
      </c>
      <c r="L318" s="44">
        <f>+VLOOKUP($B318,Hoja1!$C$166:$P$186,'Tarjeta debito año 2016'!L$308,0)</f>
        <v>0</v>
      </c>
      <c r="M318" s="44">
        <f>+VLOOKUP($B318,Hoja1!$C$166:$P$186,'Tarjeta debito año 2016'!M$308,0)</f>
        <v>0</v>
      </c>
      <c r="N318" s="44">
        <f>+VLOOKUP($B318,Hoja1!$C$166:$P$186,'Tarjeta debito año 2016'!N$308,0)</f>
        <v>0</v>
      </c>
      <c r="O318" s="38">
        <f t="shared" si="31"/>
        <v>0</v>
      </c>
      <c r="P318" s="38">
        <f t="shared" si="32"/>
        <v>0</v>
      </c>
      <c r="Q318" s="48">
        <f t="shared" si="33"/>
        <v>0</v>
      </c>
    </row>
    <row r="319" spans="1:17" ht="15.75" x14ac:dyDescent="0.25">
      <c r="A319" s="4"/>
      <c r="B319" s="43" t="s">
        <v>29</v>
      </c>
      <c r="C319" s="44">
        <f>+VLOOKUP($B319,Hoja1!$C$166:$P$186,'Tarjeta debito año 2016'!C$308,0)</f>
        <v>0</v>
      </c>
      <c r="D319" s="44">
        <f>+VLOOKUP($B319,Hoja1!$C$166:$P$186,'Tarjeta debito año 2016'!D$308,0)</f>
        <v>0</v>
      </c>
      <c r="E319" s="44">
        <f>+VLOOKUP($B319,Hoja1!$C$166:$P$186,'Tarjeta debito año 2016'!E$308,0)</f>
        <v>0</v>
      </c>
      <c r="F319" s="44">
        <f>+VLOOKUP($B319,Hoja1!$C$166:$P$186,'Tarjeta debito año 2016'!F$308,0)</f>
        <v>0</v>
      </c>
      <c r="G319" s="44">
        <f>+VLOOKUP($B319,Hoja1!$C$166:$P$186,'Tarjeta debito año 2016'!G$308,0)</f>
        <v>0</v>
      </c>
      <c r="H319" s="44">
        <f>+VLOOKUP($B319,Hoja1!$C$166:$P$186,'Tarjeta debito año 2016'!H$308,0)</f>
        <v>0</v>
      </c>
      <c r="I319" s="44">
        <f>+VLOOKUP($B319,Hoja1!$C$166:$P$186,'Tarjeta debito año 2016'!I$308,0)</f>
        <v>0</v>
      </c>
      <c r="J319" s="44">
        <f>+VLOOKUP($B319,Hoja1!$C$166:$P$186,'Tarjeta debito año 2016'!J$308,0)</f>
        <v>0</v>
      </c>
      <c r="K319" s="44">
        <f>+VLOOKUP($B319,Hoja1!$C$166:$P$186,'Tarjeta debito año 2016'!K$308,0)</f>
        <v>0</v>
      </c>
      <c r="L319" s="44">
        <f>+VLOOKUP($B319,Hoja1!$C$166:$P$186,'Tarjeta debito año 2016'!L$308,0)</f>
        <v>0</v>
      </c>
      <c r="M319" s="44">
        <f>+VLOOKUP($B319,Hoja1!$C$166:$P$186,'Tarjeta debito año 2016'!M$308,0)</f>
        <v>0</v>
      </c>
      <c r="N319" s="44">
        <f>+VLOOKUP($B319,Hoja1!$C$166:$P$186,'Tarjeta debito año 2016'!N$308,0)</f>
        <v>0</v>
      </c>
      <c r="O319" s="38">
        <f t="shared" si="31"/>
        <v>0</v>
      </c>
      <c r="P319" s="38">
        <f t="shared" si="32"/>
        <v>0</v>
      </c>
      <c r="Q319" s="48">
        <f t="shared" si="33"/>
        <v>0</v>
      </c>
    </row>
    <row r="320" spans="1:17" ht="15.75" x14ac:dyDescent="0.25">
      <c r="A320" s="4"/>
      <c r="B320" s="43" t="s">
        <v>28</v>
      </c>
      <c r="C320" s="44">
        <f>+VLOOKUP($B320,Hoja1!$C$166:$P$186,'Tarjeta debito año 2016'!C$308,0)</f>
        <v>0</v>
      </c>
      <c r="D320" s="44">
        <f>+VLOOKUP($B320,Hoja1!$C$166:$P$186,'Tarjeta debito año 2016'!D$308,0)</f>
        <v>0</v>
      </c>
      <c r="E320" s="44">
        <f>+VLOOKUP($B320,Hoja1!$C$166:$P$186,'Tarjeta debito año 2016'!E$308,0)</f>
        <v>0</v>
      </c>
      <c r="F320" s="44">
        <f>+VLOOKUP($B320,Hoja1!$C$166:$P$186,'Tarjeta debito año 2016'!F$308,0)</f>
        <v>0</v>
      </c>
      <c r="G320" s="44">
        <f>+VLOOKUP($B320,Hoja1!$C$166:$P$186,'Tarjeta debito año 2016'!G$308,0)</f>
        <v>0</v>
      </c>
      <c r="H320" s="44">
        <f>+VLOOKUP($B320,Hoja1!$C$166:$P$186,'Tarjeta debito año 2016'!H$308,0)</f>
        <v>0</v>
      </c>
      <c r="I320" s="44">
        <f>+VLOOKUP($B320,Hoja1!$C$166:$P$186,'Tarjeta debito año 2016'!I$308,0)</f>
        <v>0</v>
      </c>
      <c r="J320" s="44">
        <f>+VLOOKUP($B320,Hoja1!$C$166:$P$186,'Tarjeta debito año 2016'!J$308,0)</f>
        <v>0</v>
      </c>
      <c r="K320" s="44">
        <f>+VLOOKUP($B320,Hoja1!$C$166:$P$186,'Tarjeta debito año 2016'!K$308,0)</f>
        <v>0</v>
      </c>
      <c r="L320" s="44">
        <f>+VLOOKUP($B320,Hoja1!$C$166:$P$186,'Tarjeta debito año 2016'!L$308,0)</f>
        <v>0</v>
      </c>
      <c r="M320" s="44">
        <f>+VLOOKUP($B320,Hoja1!$C$166:$P$186,'Tarjeta debito año 2016'!M$308,0)</f>
        <v>0</v>
      </c>
      <c r="N320" s="44">
        <f>+VLOOKUP($B320,Hoja1!$C$166:$P$186,'Tarjeta debito año 2016'!N$308,0)</f>
        <v>0</v>
      </c>
      <c r="O320" s="38">
        <f t="shared" si="31"/>
        <v>0</v>
      </c>
      <c r="P320" s="38">
        <f t="shared" si="32"/>
        <v>0</v>
      </c>
      <c r="Q320" s="48">
        <f t="shared" si="33"/>
        <v>0</v>
      </c>
    </row>
    <row r="321" spans="1:17" ht="15.75" x14ac:dyDescent="0.25">
      <c r="A321" s="4"/>
      <c r="B321" s="43" t="s">
        <v>31</v>
      </c>
      <c r="C321" s="44">
        <f>+VLOOKUP($B321,Hoja1!$C$166:$P$186,'Tarjeta debito año 2016'!C$308,0)</f>
        <v>0</v>
      </c>
      <c r="D321" s="44">
        <f>+VLOOKUP($B321,Hoja1!$C$166:$P$186,'Tarjeta debito año 2016'!D$308,0)</f>
        <v>0</v>
      </c>
      <c r="E321" s="44">
        <f>+VLOOKUP($B321,Hoja1!$C$166:$P$186,'Tarjeta debito año 2016'!E$308,0)</f>
        <v>0</v>
      </c>
      <c r="F321" s="44">
        <f>+VLOOKUP($B321,Hoja1!$C$166:$P$186,'Tarjeta debito año 2016'!F$308,0)</f>
        <v>0</v>
      </c>
      <c r="G321" s="44">
        <f>+VLOOKUP($B321,Hoja1!$C$166:$P$186,'Tarjeta debito año 2016'!G$308,0)</f>
        <v>0</v>
      </c>
      <c r="H321" s="44">
        <f>+VLOOKUP($B321,Hoja1!$C$166:$P$186,'Tarjeta debito año 2016'!H$308,0)</f>
        <v>0</v>
      </c>
      <c r="I321" s="44">
        <f>+VLOOKUP($B321,Hoja1!$C$166:$P$186,'Tarjeta debito año 2016'!I$308,0)</f>
        <v>0</v>
      </c>
      <c r="J321" s="44">
        <f>+VLOOKUP($B321,Hoja1!$C$166:$P$186,'Tarjeta debito año 2016'!J$308,0)</f>
        <v>0</v>
      </c>
      <c r="K321" s="44">
        <f>+VLOOKUP($B321,Hoja1!$C$166:$P$186,'Tarjeta debito año 2016'!K$308,0)</f>
        <v>0</v>
      </c>
      <c r="L321" s="44">
        <f>+VLOOKUP($B321,Hoja1!$C$166:$P$186,'Tarjeta debito año 2016'!L$308,0)</f>
        <v>0</v>
      </c>
      <c r="M321" s="44">
        <f>+VLOOKUP($B321,Hoja1!$C$166:$P$186,'Tarjeta debito año 2016'!M$308,0)</f>
        <v>0</v>
      </c>
      <c r="N321" s="44">
        <f>+VLOOKUP($B321,Hoja1!$C$166:$P$186,'Tarjeta debito año 2016'!N$308,0)</f>
        <v>0</v>
      </c>
      <c r="O321" s="38">
        <f t="shared" si="31"/>
        <v>0</v>
      </c>
      <c r="P321" s="38">
        <f t="shared" si="32"/>
        <v>0</v>
      </c>
      <c r="Q321" s="48">
        <f t="shared" si="33"/>
        <v>0</v>
      </c>
    </row>
    <row r="322" spans="1:17" ht="15.75" x14ac:dyDescent="0.25">
      <c r="A322" s="4"/>
      <c r="B322" s="43" t="s">
        <v>30</v>
      </c>
      <c r="C322" s="44">
        <f>+VLOOKUP($B322,Hoja1!$C$166:$P$186,'Tarjeta debito año 2016'!C$308,0)</f>
        <v>0</v>
      </c>
      <c r="D322" s="44">
        <f>+VLOOKUP($B322,Hoja1!$C$166:$P$186,'Tarjeta debito año 2016'!D$308,0)</f>
        <v>0</v>
      </c>
      <c r="E322" s="44">
        <f>+VLOOKUP($B322,Hoja1!$C$166:$P$186,'Tarjeta debito año 2016'!E$308,0)</f>
        <v>0</v>
      </c>
      <c r="F322" s="44">
        <f>+VLOOKUP($B322,Hoja1!$C$166:$P$186,'Tarjeta debito año 2016'!F$308,0)</f>
        <v>0</v>
      </c>
      <c r="G322" s="44">
        <f>+VLOOKUP($B322,Hoja1!$C$166:$P$186,'Tarjeta debito año 2016'!G$308,0)</f>
        <v>0</v>
      </c>
      <c r="H322" s="44">
        <f>+VLOOKUP($B322,Hoja1!$C$166:$P$186,'Tarjeta debito año 2016'!H$308,0)</f>
        <v>0</v>
      </c>
      <c r="I322" s="44">
        <f>+VLOOKUP($B322,Hoja1!$C$166:$P$186,'Tarjeta debito año 2016'!I$308,0)</f>
        <v>0</v>
      </c>
      <c r="J322" s="44">
        <f>+VLOOKUP($B322,Hoja1!$C$166:$P$186,'Tarjeta debito año 2016'!J$308,0)</f>
        <v>0</v>
      </c>
      <c r="K322" s="44">
        <f>+VLOOKUP($B322,Hoja1!$C$166:$P$186,'Tarjeta debito año 2016'!K$308,0)</f>
        <v>0</v>
      </c>
      <c r="L322" s="44">
        <f>+VLOOKUP($B322,Hoja1!$C$166:$P$186,'Tarjeta debito año 2016'!L$308,0)</f>
        <v>0</v>
      </c>
      <c r="M322" s="44">
        <f>+VLOOKUP($B322,Hoja1!$C$166:$P$186,'Tarjeta debito año 2016'!M$308,0)</f>
        <v>0</v>
      </c>
      <c r="N322" s="44">
        <f>+VLOOKUP($B322,Hoja1!$C$166:$P$186,'Tarjeta debito año 2016'!N$308,0)</f>
        <v>0</v>
      </c>
      <c r="O322" s="38">
        <f t="shared" si="31"/>
        <v>0</v>
      </c>
      <c r="P322" s="38">
        <f t="shared" si="32"/>
        <v>0</v>
      </c>
      <c r="Q322" s="48">
        <f t="shared" si="33"/>
        <v>0</v>
      </c>
    </row>
    <row r="323" spans="1:17" ht="15.75" x14ac:dyDescent="0.25">
      <c r="A323" s="4"/>
      <c r="B323" s="43" t="s">
        <v>27</v>
      </c>
      <c r="C323" s="44">
        <f>+VLOOKUP($B323,Hoja1!$C$166:$P$186,'Tarjeta debito año 2016'!C$308,0)</f>
        <v>0</v>
      </c>
      <c r="D323" s="44">
        <f>+VLOOKUP($B323,Hoja1!$C$166:$P$186,'Tarjeta debito año 2016'!D$308,0)</f>
        <v>0</v>
      </c>
      <c r="E323" s="44">
        <f>+VLOOKUP($B323,Hoja1!$C$166:$P$186,'Tarjeta debito año 2016'!E$308,0)</f>
        <v>0</v>
      </c>
      <c r="F323" s="44">
        <f>+VLOOKUP($B323,Hoja1!$C$166:$P$186,'Tarjeta debito año 2016'!F$308,0)</f>
        <v>0</v>
      </c>
      <c r="G323" s="44">
        <f>+VLOOKUP($B323,Hoja1!$C$166:$P$186,'Tarjeta debito año 2016'!G$308,0)</f>
        <v>0</v>
      </c>
      <c r="H323" s="44">
        <f>+VLOOKUP($B323,Hoja1!$C$166:$P$186,'Tarjeta debito año 2016'!H$308,0)</f>
        <v>0</v>
      </c>
      <c r="I323" s="44">
        <f>+VLOOKUP($B323,Hoja1!$C$166:$P$186,'Tarjeta debito año 2016'!I$308,0)</f>
        <v>0</v>
      </c>
      <c r="J323" s="44">
        <f>+VLOOKUP($B323,Hoja1!$C$166:$P$186,'Tarjeta debito año 2016'!J$308,0)</f>
        <v>0</v>
      </c>
      <c r="K323" s="44">
        <f>+VLOOKUP($B323,Hoja1!$C$166:$P$186,'Tarjeta debito año 2016'!K$308,0)</f>
        <v>0</v>
      </c>
      <c r="L323" s="44">
        <f>+VLOOKUP($B323,Hoja1!$C$166:$P$186,'Tarjeta debito año 2016'!L$308,0)</f>
        <v>0</v>
      </c>
      <c r="M323" s="44">
        <f>+VLOOKUP($B323,Hoja1!$C$166:$P$186,'Tarjeta debito año 2016'!M$308,0)</f>
        <v>0</v>
      </c>
      <c r="N323" s="44">
        <f>+VLOOKUP($B323,Hoja1!$C$166:$P$186,'Tarjeta debito año 2016'!N$308,0)</f>
        <v>0</v>
      </c>
      <c r="O323" s="38">
        <f t="shared" si="31"/>
        <v>0</v>
      </c>
      <c r="P323" s="38">
        <f t="shared" si="32"/>
        <v>0</v>
      </c>
      <c r="Q323" s="48">
        <f t="shared" si="33"/>
        <v>0</v>
      </c>
    </row>
    <row r="324" spans="1:17" ht="15.75" x14ac:dyDescent="0.25">
      <c r="A324" s="4"/>
      <c r="B324" s="43" t="s">
        <v>36</v>
      </c>
      <c r="C324" s="44">
        <f>+VLOOKUP($B324,Hoja1!$C$166:$P$186,'Tarjeta debito año 2016'!C$308,0)</f>
        <v>0</v>
      </c>
      <c r="D324" s="44">
        <f>+VLOOKUP($B324,Hoja1!$C$166:$P$186,'Tarjeta debito año 2016'!D$308,0)</f>
        <v>0</v>
      </c>
      <c r="E324" s="44">
        <f>+VLOOKUP($B324,Hoja1!$C$166:$P$186,'Tarjeta debito año 2016'!E$308,0)</f>
        <v>0</v>
      </c>
      <c r="F324" s="44">
        <f>+VLOOKUP($B324,Hoja1!$C$166:$P$186,'Tarjeta debito año 2016'!F$308,0)</f>
        <v>0</v>
      </c>
      <c r="G324" s="44">
        <f>+VLOOKUP($B324,Hoja1!$C$166:$P$186,'Tarjeta debito año 2016'!G$308,0)</f>
        <v>0</v>
      </c>
      <c r="H324" s="44">
        <f>+VLOOKUP($B324,Hoja1!$C$166:$P$186,'Tarjeta debito año 2016'!H$308,0)</f>
        <v>0</v>
      </c>
      <c r="I324" s="44">
        <f>+VLOOKUP($B324,Hoja1!$C$166:$P$186,'Tarjeta debito año 2016'!I$308,0)</f>
        <v>0</v>
      </c>
      <c r="J324" s="44">
        <f>+VLOOKUP($B324,Hoja1!$C$166:$P$186,'Tarjeta debito año 2016'!J$308,0)</f>
        <v>0</v>
      </c>
      <c r="K324" s="44">
        <f>+VLOOKUP($B324,Hoja1!$C$166:$P$186,'Tarjeta debito año 2016'!K$308,0)</f>
        <v>0</v>
      </c>
      <c r="L324" s="44">
        <f>+VLOOKUP($B324,Hoja1!$C$166:$P$186,'Tarjeta debito año 2016'!L$308,0)</f>
        <v>0</v>
      </c>
      <c r="M324" s="44">
        <f>+VLOOKUP($B324,Hoja1!$C$166:$P$186,'Tarjeta debito año 2016'!M$308,0)</f>
        <v>0</v>
      </c>
      <c r="N324" s="44">
        <f>+VLOOKUP($B324,Hoja1!$C$166:$P$186,'Tarjeta debito año 2016'!N$308,0)</f>
        <v>0</v>
      </c>
      <c r="O324" s="38">
        <f t="shared" si="31"/>
        <v>0</v>
      </c>
      <c r="P324" s="38">
        <f t="shared" si="32"/>
        <v>0</v>
      </c>
      <c r="Q324" s="48">
        <f t="shared" si="33"/>
        <v>0</v>
      </c>
    </row>
    <row r="325" spans="1:17" ht="15.75" x14ac:dyDescent="0.25">
      <c r="A325" s="4"/>
      <c r="B325" s="43" t="s">
        <v>63</v>
      </c>
      <c r="C325" s="44">
        <f>+VLOOKUP($B325,Hoja1!$C$166:$P$186,'Tarjeta debito año 2016'!C$308,0)</f>
        <v>0</v>
      </c>
      <c r="D325" s="44">
        <f>+VLOOKUP($B325,Hoja1!$C$166:$P$186,'Tarjeta debito año 2016'!D$308,0)</f>
        <v>0</v>
      </c>
      <c r="E325" s="44">
        <f>+VLOOKUP($B325,Hoja1!$C$166:$P$186,'Tarjeta debito año 2016'!E$308,0)</f>
        <v>0</v>
      </c>
      <c r="F325" s="44">
        <f>+VLOOKUP($B325,Hoja1!$C$166:$P$186,'Tarjeta debito año 2016'!F$308,0)</f>
        <v>0</v>
      </c>
      <c r="G325" s="44">
        <f>+VLOOKUP($B325,Hoja1!$C$166:$P$186,'Tarjeta debito año 2016'!G$308,0)</f>
        <v>0</v>
      </c>
      <c r="H325" s="44">
        <f>+VLOOKUP($B325,Hoja1!$C$166:$P$186,'Tarjeta debito año 2016'!H$308,0)</f>
        <v>0</v>
      </c>
      <c r="I325" s="44">
        <f>+VLOOKUP($B325,Hoja1!$C$166:$P$186,'Tarjeta debito año 2016'!I$308,0)</f>
        <v>0</v>
      </c>
      <c r="J325" s="44">
        <f>+VLOOKUP($B325,Hoja1!$C$166:$P$186,'Tarjeta debito año 2016'!J$308,0)</f>
        <v>0</v>
      </c>
      <c r="K325" s="44">
        <f>+VLOOKUP($B325,Hoja1!$C$166:$P$186,'Tarjeta debito año 2016'!K$308,0)</f>
        <v>0</v>
      </c>
      <c r="L325" s="44">
        <f>+VLOOKUP($B325,Hoja1!$C$166:$P$186,'Tarjeta debito año 2016'!L$308,0)</f>
        <v>0</v>
      </c>
      <c r="M325" s="44">
        <f>+VLOOKUP($B325,Hoja1!$C$166:$P$186,'Tarjeta debito año 2016'!M$308,0)</f>
        <v>0</v>
      </c>
      <c r="N325" s="44">
        <f>+VLOOKUP($B325,Hoja1!$C$166:$P$186,'Tarjeta debito año 2016'!N$308,0)</f>
        <v>0</v>
      </c>
      <c r="O325" s="38">
        <f t="shared" si="31"/>
        <v>0</v>
      </c>
      <c r="P325" s="38">
        <f t="shared" si="32"/>
        <v>0</v>
      </c>
      <c r="Q325" s="48">
        <f t="shared" si="33"/>
        <v>0</v>
      </c>
    </row>
    <row r="326" spans="1:17" ht="15.75" x14ac:dyDescent="0.25">
      <c r="A326" s="4"/>
      <c r="B326" s="43" t="s">
        <v>23</v>
      </c>
      <c r="C326" s="44">
        <f>+VLOOKUP($B326,Hoja1!$C$166:$P$186,'Tarjeta debito año 2016'!C$308,0)</f>
        <v>0</v>
      </c>
      <c r="D326" s="44">
        <f>+VLOOKUP($B326,Hoja1!$C$166:$P$186,'Tarjeta debito año 2016'!D$308,0)</f>
        <v>0</v>
      </c>
      <c r="E326" s="44">
        <f>+VLOOKUP($B326,Hoja1!$C$166:$P$186,'Tarjeta debito año 2016'!E$308,0)</f>
        <v>0</v>
      </c>
      <c r="F326" s="44">
        <f>+VLOOKUP($B326,Hoja1!$C$166:$P$186,'Tarjeta debito año 2016'!F$308,0)</f>
        <v>0</v>
      </c>
      <c r="G326" s="44">
        <f>+VLOOKUP($B326,Hoja1!$C$166:$P$186,'Tarjeta debito año 2016'!G$308,0)</f>
        <v>0</v>
      </c>
      <c r="H326" s="44">
        <f>+VLOOKUP($B326,Hoja1!$C$166:$P$186,'Tarjeta debito año 2016'!H$308,0)</f>
        <v>0</v>
      </c>
      <c r="I326" s="44">
        <f>+VLOOKUP($B326,Hoja1!$C$166:$P$186,'Tarjeta debito año 2016'!I$308,0)</f>
        <v>0</v>
      </c>
      <c r="J326" s="44">
        <f>+VLOOKUP($B326,Hoja1!$C$166:$P$186,'Tarjeta debito año 2016'!J$308,0)</f>
        <v>0</v>
      </c>
      <c r="K326" s="44">
        <f>+VLOOKUP($B326,Hoja1!$C$166:$P$186,'Tarjeta debito año 2016'!K$308,0)</f>
        <v>0</v>
      </c>
      <c r="L326" s="44">
        <f>+VLOOKUP($B326,Hoja1!$C$166:$P$186,'Tarjeta debito año 2016'!L$308,0)</f>
        <v>0</v>
      </c>
      <c r="M326" s="44">
        <f>+VLOOKUP($B326,Hoja1!$C$166:$P$186,'Tarjeta debito año 2016'!M$308,0)</f>
        <v>0</v>
      </c>
      <c r="N326" s="44">
        <f>+VLOOKUP($B326,Hoja1!$C$166:$P$186,'Tarjeta debito año 2016'!N$308,0)</f>
        <v>0</v>
      </c>
      <c r="O326" s="38">
        <f t="shared" si="31"/>
        <v>0</v>
      </c>
      <c r="P326" s="38">
        <f t="shared" si="32"/>
        <v>0</v>
      </c>
      <c r="Q326" s="48">
        <f t="shared" si="33"/>
        <v>0</v>
      </c>
    </row>
    <row r="327" spans="1:17" ht="15.75" x14ac:dyDescent="0.25">
      <c r="A327" s="4"/>
      <c r="B327" s="43" t="s">
        <v>64</v>
      </c>
      <c r="C327" s="44">
        <f>+VLOOKUP($B327,Hoja1!$C$166:$P$186,'Tarjeta debito año 2016'!C$308,0)</f>
        <v>0</v>
      </c>
      <c r="D327" s="44">
        <f>+VLOOKUP($B327,Hoja1!$C$166:$P$186,'Tarjeta debito año 2016'!D$308,0)</f>
        <v>0</v>
      </c>
      <c r="E327" s="44">
        <f>+VLOOKUP($B327,Hoja1!$C$166:$P$186,'Tarjeta debito año 2016'!E$308,0)</f>
        <v>0</v>
      </c>
      <c r="F327" s="44">
        <f>+VLOOKUP($B327,Hoja1!$C$166:$P$186,'Tarjeta debito año 2016'!F$308,0)</f>
        <v>0</v>
      </c>
      <c r="G327" s="44">
        <f>+VLOOKUP($B327,Hoja1!$C$166:$P$186,'Tarjeta debito año 2016'!G$308,0)</f>
        <v>0</v>
      </c>
      <c r="H327" s="44">
        <f>+VLOOKUP($B327,Hoja1!$C$166:$P$186,'Tarjeta debito año 2016'!H$308,0)</f>
        <v>0</v>
      </c>
      <c r="I327" s="44">
        <f>+VLOOKUP($B327,Hoja1!$C$166:$P$186,'Tarjeta debito año 2016'!I$308,0)</f>
        <v>0</v>
      </c>
      <c r="J327" s="44">
        <f>+VLOOKUP($B327,Hoja1!$C$166:$P$186,'Tarjeta debito año 2016'!J$308,0)</f>
        <v>0</v>
      </c>
      <c r="K327" s="44">
        <f>+VLOOKUP($B327,Hoja1!$C$166:$P$186,'Tarjeta debito año 2016'!K$308,0)</f>
        <v>0</v>
      </c>
      <c r="L327" s="44">
        <f>+VLOOKUP($B327,Hoja1!$C$166:$P$186,'Tarjeta debito año 2016'!L$308,0)</f>
        <v>0</v>
      </c>
      <c r="M327" s="44">
        <f>+VLOOKUP($B327,Hoja1!$C$166:$P$186,'Tarjeta debito año 2016'!M$308,0)</f>
        <v>0</v>
      </c>
      <c r="N327" s="44">
        <f>+VLOOKUP($B327,Hoja1!$C$166:$P$186,'Tarjeta debito año 2016'!N$308,0)</f>
        <v>0</v>
      </c>
      <c r="O327" s="38">
        <f t="shared" si="31"/>
        <v>0</v>
      </c>
      <c r="P327" s="38">
        <f t="shared" si="32"/>
        <v>0</v>
      </c>
      <c r="Q327" s="48">
        <f t="shared" si="33"/>
        <v>0</v>
      </c>
    </row>
    <row r="328" spans="1:17" ht="16.5" thickBot="1" x14ac:dyDescent="0.3">
      <c r="A328" s="4"/>
      <c r="B328" s="43" t="s">
        <v>62</v>
      </c>
      <c r="C328" s="44">
        <f>+VLOOKUP($B328,Hoja1!$C$166:$P$186,'Tarjeta debito año 2016'!C$308,0)</f>
        <v>0</v>
      </c>
      <c r="D328" s="44">
        <f>+VLOOKUP($B328,Hoja1!$C$166:$P$186,'Tarjeta debito año 2016'!D$308,0)</f>
        <v>0</v>
      </c>
      <c r="E328" s="44">
        <f>+VLOOKUP($B328,Hoja1!$C$166:$P$186,'Tarjeta debito año 2016'!E$308,0)</f>
        <v>0</v>
      </c>
      <c r="F328" s="44">
        <f>+VLOOKUP($B328,Hoja1!$C$166:$P$186,'Tarjeta debito año 2016'!F$308,0)</f>
        <v>0</v>
      </c>
      <c r="G328" s="44">
        <f>+VLOOKUP($B328,Hoja1!$C$166:$P$186,'Tarjeta debito año 2016'!G$308,0)</f>
        <v>0</v>
      </c>
      <c r="H328" s="44">
        <f>+VLOOKUP($B328,Hoja1!$C$166:$P$186,'Tarjeta debito año 2016'!H$308,0)</f>
        <v>0</v>
      </c>
      <c r="I328" s="44">
        <f>+VLOOKUP($B328,Hoja1!$C$166:$P$186,'Tarjeta debito año 2016'!I$308,0)</f>
        <v>0</v>
      </c>
      <c r="J328" s="44">
        <f>+VLOOKUP($B328,Hoja1!$C$166:$P$186,'Tarjeta debito año 2016'!J$308,0)</f>
        <v>0</v>
      </c>
      <c r="K328" s="44">
        <f>+VLOOKUP($B328,Hoja1!$C$166:$P$186,'Tarjeta debito año 2016'!K$308,0)</f>
        <v>0</v>
      </c>
      <c r="L328" s="44">
        <f>+VLOOKUP($B328,Hoja1!$C$166:$P$186,'Tarjeta debito año 2016'!L$308,0)</f>
        <v>0</v>
      </c>
      <c r="M328" s="44">
        <f>+VLOOKUP($B328,Hoja1!$C$166:$P$186,'Tarjeta debito año 2016'!M$308,0)</f>
        <v>0</v>
      </c>
      <c r="N328" s="44">
        <f>+VLOOKUP($B328,Hoja1!$C$166:$P$186,'Tarjeta debito año 2016'!N$308,0)</f>
        <v>0</v>
      </c>
      <c r="O328" s="38">
        <f t="shared" si="31"/>
        <v>0</v>
      </c>
      <c r="P328" s="38">
        <f t="shared" si="32"/>
        <v>0</v>
      </c>
      <c r="Q328" s="48">
        <f t="shared" si="33"/>
        <v>0</v>
      </c>
    </row>
    <row r="329" spans="1:17" ht="16.5" thickTop="1" x14ac:dyDescent="0.25">
      <c r="A329" s="4"/>
      <c r="B329" s="99" t="s">
        <v>0</v>
      </c>
      <c r="C329" s="105">
        <f t="shared" ref="C329:Q329" si="34">SUM(C310:C328)</f>
        <v>10930.7</v>
      </c>
      <c r="D329" s="105">
        <f t="shared" si="34"/>
        <v>10157</v>
      </c>
      <c r="E329" s="105">
        <f t="shared" si="34"/>
        <v>6968</v>
      </c>
      <c r="F329" s="105">
        <f t="shared" si="34"/>
        <v>8171</v>
      </c>
      <c r="G329" s="105">
        <f t="shared" ref="G329:H329" si="35">SUM(G310:G328)</f>
        <v>7784</v>
      </c>
      <c r="H329" s="105">
        <f t="shared" si="35"/>
        <v>7034</v>
      </c>
      <c r="I329" s="105">
        <f t="shared" si="34"/>
        <v>7227</v>
      </c>
      <c r="J329" s="105">
        <f t="shared" ref="J329:K329" si="36">SUM(J310:J328)</f>
        <v>7905</v>
      </c>
      <c r="K329" s="105">
        <f t="shared" si="36"/>
        <v>7303</v>
      </c>
      <c r="L329" s="105">
        <f t="shared" ref="L329:M329" si="37">SUM(L310:L328)</f>
        <v>635</v>
      </c>
      <c r="M329" s="105">
        <f t="shared" si="37"/>
        <v>6791</v>
      </c>
      <c r="N329" s="105">
        <f t="shared" ref="N329" si="38">SUM(N310:N328)</f>
        <v>219</v>
      </c>
      <c r="O329" s="105">
        <f t="shared" si="34"/>
        <v>81124.7</v>
      </c>
      <c r="P329" s="105">
        <f t="shared" si="34"/>
        <v>6760.3916666666664</v>
      </c>
      <c r="Q329" s="106">
        <f t="shared" si="34"/>
        <v>0.99999999999999989</v>
      </c>
    </row>
    <row r="330" spans="1:17" ht="15.75" x14ac:dyDescent="0.25">
      <c r="A330" s="4"/>
      <c r="B330" s="34"/>
    </row>
    <row r="331" spans="1:17" ht="15.75" x14ac:dyDescent="0.25">
      <c r="A331" s="4"/>
      <c r="B331" s="34"/>
    </row>
    <row r="332" spans="1:17" ht="15.75" x14ac:dyDescent="0.25">
      <c r="A332" s="4"/>
      <c r="B332" s="34"/>
    </row>
    <row r="333" spans="1:17" ht="15.75" x14ac:dyDescent="0.25">
      <c r="A333" s="4"/>
      <c r="B333" s="34"/>
    </row>
    <row r="334" spans="1:17" ht="15.75" x14ac:dyDescent="0.25">
      <c r="A334" s="4"/>
      <c r="B334" s="34"/>
    </row>
    <row r="335" spans="1:17" ht="15.75" x14ac:dyDescent="0.25">
      <c r="A335" s="4"/>
      <c r="B335" s="34"/>
    </row>
    <row r="336" spans="1:17" ht="15.75" x14ac:dyDescent="0.25">
      <c r="A336" s="4"/>
      <c r="B336" s="34"/>
    </row>
    <row r="337" spans="1:2" ht="15.75" x14ac:dyDescent="0.25">
      <c r="A337" s="4"/>
      <c r="B337" s="34"/>
    </row>
    <row r="338" spans="1:2" ht="15.75" x14ac:dyDescent="0.25">
      <c r="A338" s="4"/>
      <c r="B338" s="34"/>
    </row>
    <row r="339" spans="1:2" ht="15.75" x14ac:dyDescent="0.25">
      <c r="A339" s="4"/>
      <c r="B339" s="34"/>
    </row>
    <row r="340" spans="1:2" ht="15.75" x14ac:dyDescent="0.25">
      <c r="A340" s="4"/>
      <c r="B340" s="34"/>
    </row>
    <row r="341" spans="1:2" ht="15.75" x14ac:dyDescent="0.25">
      <c r="A341" s="4"/>
      <c r="B341" s="34"/>
    </row>
    <row r="342" spans="1:2" ht="15.75" x14ac:dyDescent="0.25">
      <c r="A342" s="4"/>
      <c r="B342" s="34"/>
    </row>
    <row r="343" spans="1:2" ht="15.75" x14ac:dyDescent="0.25">
      <c r="A343" s="4"/>
      <c r="B343" s="34"/>
    </row>
    <row r="344" spans="1:2" ht="15.75" x14ac:dyDescent="0.25">
      <c r="A344" s="4"/>
      <c r="B344" s="34"/>
    </row>
    <row r="345" spans="1:2" ht="15.75" x14ac:dyDescent="0.25">
      <c r="A345" s="4"/>
      <c r="B345" s="34"/>
    </row>
    <row r="346" spans="1:2" ht="15.75" x14ac:dyDescent="0.25">
      <c r="A346" s="4"/>
      <c r="B346" s="34"/>
    </row>
    <row r="347" spans="1:2" ht="15.75" x14ac:dyDescent="0.25">
      <c r="A347" s="4"/>
      <c r="B347" s="34"/>
    </row>
    <row r="348" spans="1:2" ht="15.75" x14ac:dyDescent="0.25">
      <c r="A348" s="4"/>
      <c r="B348" s="34"/>
    </row>
    <row r="349" spans="1:2" ht="15.75" x14ac:dyDescent="0.25">
      <c r="A349" s="4"/>
      <c r="B349" s="34"/>
    </row>
    <row r="350" spans="1:2" ht="15.75" x14ac:dyDescent="0.25">
      <c r="A350" s="4"/>
      <c r="B350" s="34"/>
    </row>
    <row r="351" spans="1:2" ht="15.75" x14ac:dyDescent="0.25">
      <c r="A351" s="4"/>
      <c r="B351" s="34"/>
    </row>
    <row r="352" spans="1:2" ht="15.75" x14ac:dyDescent="0.25">
      <c r="A352" s="4"/>
      <c r="B352" s="34"/>
    </row>
    <row r="353" spans="1:17" ht="15.75" x14ac:dyDescent="0.25">
      <c r="A353" s="4"/>
      <c r="B353" s="34"/>
    </row>
    <row r="354" spans="1:17" ht="15.75" x14ac:dyDescent="0.25">
      <c r="A354" s="4"/>
      <c r="B354" s="34"/>
    </row>
    <row r="355" spans="1:17" ht="15.75" x14ac:dyDescent="0.25">
      <c r="A355" s="4"/>
      <c r="B355" s="34"/>
    </row>
    <row r="356" spans="1:17" ht="26.25" x14ac:dyDescent="0.25">
      <c r="A356" s="4"/>
      <c r="B356" s="41" t="s">
        <v>92</v>
      </c>
    </row>
    <row r="357" spans="1:17" ht="15.75" x14ac:dyDescent="0.25">
      <c r="A357" s="4"/>
      <c r="B357" s="34"/>
    </row>
    <row r="358" spans="1:17" ht="23.25" x14ac:dyDescent="0.35">
      <c r="A358" s="4"/>
      <c r="B358" s="16" t="s">
        <v>65</v>
      </c>
    </row>
    <row r="359" spans="1:17" ht="23.25" x14ac:dyDescent="0.35">
      <c r="A359" s="4"/>
      <c r="B359" s="16"/>
    </row>
    <row r="360" spans="1:17" ht="15.75" x14ac:dyDescent="0.25">
      <c r="A360" s="4"/>
      <c r="B360" s="34"/>
      <c r="C360" s="45">
        <v>3</v>
      </c>
      <c r="D360" s="45">
        <v>4</v>
      </c>
      <c r="E360" s="45">
        <v>5</v>
      </c>
      <c r="F360" s="45">
        <v>6</v>
      </c>
      <c r="G360" s="45">
        <v>7</v>
      </c>
      <c r="H360" s="45">
        <v>8</v>
      </c>
      <c r="I360" s="45">
        <v>9</v>
      </c>
      <c r="J360" s="45">
        <v>10</v>
      </c>
      <c r="K360" s="45">
        <v>11</v>
      </c>
      <c r="L360" s="45">
        <v>12</v>
      </c>
      <c r="M360" s="45">
        <v>13</v>
      </c>
      <c r="N360" s="45">
        <v>14</v>
      </c>
      <c r="O360" s="45"/>
    </row>
    <row r="361" spans="1:17" ht="32.25" thickBot="1" x14ac:dyDescent="0.3">
      <c r="A361" s="4"/>
      <c r="B361" s="95" t="s">
        <v>20</v>
      </c>
      <c r="C361" s="95" t="s">
        <v>105</v>
      </c>
      <c r="D361" s="95" t="s">
        <v>106</v>
      </c>
      <c r="E361" s="95" t="s">
        <v>107</v>
      </c>
      <c r="F361" s="95" t="s">
        <v>108</v>
      </c>
      <c r="G361" s="95" t="s">
        <v>109</v>
      </c>
      <c r="H361" s="92" t="s">
        <v>110</v>
      </c>
      <c r="I361" s="92" t="s">
        <v>111</v>
      </c>
      <c r="J361" s="92" t="s">
        <v>112</v>
      </c>
      <c r="K361" s="92" t="s">
        <v>113</v>
      </c>
      <c r="L361" s="92" t="s">
        <v>114</v>
      </c>
      <c r="M361" s="92" t="s">
        <v>115</v>
      </c>
      <c r="N361" s="92" t="s">
        <v>116</v>
      </c>
      <c r="O361" s="97" t="s">
        <v>100</v>
      </c>
      <c r="P361" s="94" t="s">
        <v>101</v>
      </c>
      <c r="Q361" s="94" t="s">
        <v>84</v>
      </c>
    </row>
    <row r="362" spans="1:17" ht="16.5" thickTop="1" x14ac:dyDescent="0.25">
      <c r="A362" s="4"/>
      <c r="B362" s="43" t="s">
        <v>33</v>
      </c>
      <c r="C362" s="110">
        <f>+VLOOKUP($B362,Hoja1!$C$195:$P$213,'Tarjeta debito año 2016'!C$360,0)</f>
        <v>28914799.100000001</v>
      </c>
      <c r="D362" s="110">
        <f>+VLOOKUP($B362,Hoja1!$C$195:$P$213,'Tarjeta debito año 2016'!D$360,0)</f>
        <v>26801564.799999997</v>
      </c>
      <c r="E362" s="110">
        <f>+VLOOKUP($B362,Hoja1!$C$195:$P$213,'Tarjeta debito año 2016'!E$360,0)</f>
        <v>27481247.100000001</v>
      </c>
      <c r="F362" s="110">
        <f>+VLOOKUP($B362,Hoja1!$C$195:$P$213,'Tarjeta debito año 2016'!F$360,0)</f>
        <v>31173379.900000002</v>
      </c>
      <c r="G362" s="110">
        <f>+VLOOKUP($B362,Hoja1!$C$195:$P$213,'Tarjeta debito año 2016'!G$360,0)</f>
        <v>31413485</v>
      </c>
      <c r="H362" s="110">
        <f>+VLOOKUP($B362,Hoja1!$C$195:$P$213,'Tarjeta debito año 2016'!H$360,0)</f>
        <v>27606111</v>
      </c>
      <c r="I362" s="110">
        <f>+VLOOKUP($B362,Hoja1!$C$195:$P$213,'Tarjeta debito año 2016'!I$360,0)</f>
        <v>29467207.199999999</v>
      </c>
      <c r="J362" s="110">
        <f>+VLOOKUP($B362,Hoja1!$C$195:$P$213,'Tarjeta debito año 2016'!J$360,0)</f>
        <v>30642235.800000001</v>
      </c>
      <c r="K362" s="110">
        <f>+VLOOKUP($B362,Hoja1!$C$195:$P$213,'Tarjeta debito año 2016'!K$360,0)</f>
        <v>28968601.300000001</v>
      </c>
      <c r="L362" s="110">
        <f>+VLOOKUP($B362,Hoja1!$C$195:$P$213,'Tarjeta debito año 2016'!L$360,0)</f>
        <v>30277021</v>
      </c>
      <c r="M362" s="110">
        <f>+VLOOKUP($B362,Hoja1!$C$195:$P$213,'Tarjeta debito año 2016'!M$360,0)</f>
        <v>29856576.960000001</v>
      </c>
      <c r="N362" s="110">
        <f>+VLOOKUP($B362,Hoja1!$C$195:$P$213,'Tarjeta debito año 2016'!N$360,0)</f>
        <v>47763489.920000002</v>
      </c>
      <c r="O362" s="111">
        <f t="shared" ref="O362:O380" si="39">+SUM(C362:N362)</f>
        <v>370365719.08000004</v>
      </c>
      <c r="P362" s="112">
        <f t="shared" ref="P362:P380" si="40">+AVERAGE(C362:N362)</f>
        <v>30863809.923333336</v>
      </c>
      <c r="Q362" s="87">
        <f t="shared" ref="Q362:Q380" si="41">+P362/$P$381</f>
        <v>0.31895558237469884</v>
      </c>
    </row>
    <row r="363" spans="1:17" ht="15.75" x14ac:dyDescent="0.25">
      <c r="A363" s="4"/>
      <c r="B363" s="43" t="s">
        <v>34</v>
      </c>
      <c r="C363" s="110">
        <f>+VLOOKUP($B363,Hoja1!$C$195:$P$213,'Tarjeta debito año 2016'!C$360,0)</f>
        <v>14793696.800000001</v>
      </c>
      <c r="D363" s="110">
        <f>+VLOOKUP($B363,Hoja1!$C$195:$P$213,'Tarjeta debito año 2016'!D$360,0)</f>
        <v>13090737.9</v>
      </c>
      <c r="E363" s="110">
        <f>+VLOOKUP($B363,Hoja1!$C$195:$P$213,'Tarjeta debito año 2016'!E$360,0)</f>
        <v>14411075</v>
      </c>
      <c r="F363" s="110">
        <f>+VLOOKUP($B363,Hoja1!$C$195:$P$213,'Tarjeta debito año 2016'!F$360,0)</f>
        <v>18766992.800000001</v>
      </c>
      <c r="G363" s="110">
        <f>+VLOOKUP($B363,Hoja1!$C$195:$P$213,'Tarjeta debito año 2016'!G$360,0)</f>
        <v>17153275.5</v>
      </c>
      <c r="H363" s="110">
        <f>+VLOOKUP($B363,Hoja1!$C$195:$P$213,'Tarjeta debito año 2016'!H$360,0)</f>
        <v>14895631.399999999</v>
      </c>
      <c r="I363" s="110">
        <f>+VLOOKUP($B363,Hoja1!$C$195:$P$213,'Tarjeta debito año 2016'!I$360,0)</f>
        <v>16459401.800000001</v>
      </c>
      <c r="J363" s="110">
        <f>+VLOOKUP($B363,Hoja1!$C$195:$P$213,'Tarjeta debito año 2016'!J$360,0)</f>
        <v>17143976.300000001</v>
      </c>
      <c r="K363" s="110">
        <f>+VLOOKUP($B363,Hoja1!$C$195:$P$213,'Tarjeta debito año 2016'!K$360,0)</f>
        <v>15879955.200000001</v>
      </c>
      <c r="L363" s="110">
        <f>+VLOOKUP($B363,Hoja1!$C$195:$P$213,'Tarjeta debito año 2016'!L$360,0)</f>
        <v>16029287</v>
      </c>
      <c r="M363" s="110">
        <f>+VLOOKUP($B363,Hoja1!$C$195:$P$213,'Tarjeta debito año 2016'!M$360,0)</f>
        <v>16682610.620000001</v>
      </c>
      <c r="N363" s="110">
        <f>+VLOOKUP($B363,Hoja1!$C$195:$P$213,'Tarjeta debito año 2016'!N$360,0)</f>
        <v>27131055.699999996</v>
      </c>
      <c r="O363" s="111">
        <f t="shared" si="39"/>
        <v>202437696.01999998</v>
      </c>
      <c r="P363" s="112">
        <f t="shared" si="40"/>
        <v>16869808.001666665</v>
      </c>
      <c r="Q363" s="87">
        <f t="shared" si="41"/>
        <v>0.17433749913205207</v>
      </c>
    </row>
    <row r="364" spans="1:17" ht="15.75" x14ac:dyDescent="0.25">
      <c r="A364" s="4"/>
      <c r="B364" s="43" t="s">
        <v>32</v>
      </c>
      <c r="C364" s="110">
        <f>+VLOOKUP($B364,Hoja1!$C$195:$P$213,'Tarjeta debito año 2016'!C$360,0)</f>
        <v>14966124.100000001</v>
      </c>
      <c r="D364" s="110">
        <f>+VLOOKUP($B364,Hoja1!$C$195:$P$213,'Tarjeta debito año 2016'!D$360,0)</f>
        <v>13485286.1</v>
      </c>
      <c r="E364" s="110">
        <f>+VLOOKUP($B364,Hoja1!$C$195:$P$213,'Tarjeta debito año 2016'!E$360,0)</f>
        <v>15056816.9</v>
      </c>
      <c r="F364" s="110">
        <f>+VLOOKUP($B364,Hoja1!$C$195:$P$213,'Tarjeta debito año 2016'!F$360,0)</f>
        <v>17309250.299999997</v>
      </c>
      <c r="G364" s="110">
        <f>+VLOOKUP($B364,Hoja1!$C$195:$P$213,'Tarjeta debito año 2016'!G$360,0)</f>
        <v>16575950</v>
      </c>
      <c r="H364" s="110">
        <f>+VLOOKUP($B364,Hoja1!$C$195:$P$213,'Tarjeta debito año 2016'!H$360,0)</f>
        <v>14044499.9</v>
      </c>
      <c r="I364" s="110">
        <f>+VLOOKUP($B364,Hoja1!$C$195:$P$213,'Tarjeta debito año 2016'!I$360,0)</f>
        <v>16268061.9</v>
      </c>
      <c r="J364" s="110">
        <f>+VLOOKUP($B364,Hoja1!$C$195:$P$213,'Tarjeta debito año 2016'!J$360,0)</f>
        <v>16440508.4</v>
      </c>
      <c r="K364" s="110">
        <f>+VLOOKUP($B364,Hoja1!$C$195:$P$213,'Tarjeta debito año 2016'!K$360,0)</f>
        <v>15287995.300000001</v>
      </c>
      <c r="L364" s="110">
        <f>+VLOOKUP($B364,Hoja1!$C$195:$P$213,'Tarjeta debito año 2016'!L$360,0)</f>
        <v>15802075.1</v>
      </c>
      <c r="M364" s="110">
        <f>+VLOOKUP($B364,Hoja1!$C$195:$P$213,'Tarjeta debito año 2016'!M$360,0)</f>
        <v>15896844.689999999</v>
      </c>
      <c r="N364" s="110">
        <f>+VLOOKUP($B364,Hoja1!$C$195:$P$213,'Tarjeta debito año 2016'!N$360,0)</f>
        <v>26013627.98</v>
      </c>
      <c r="O364" s="111">
        <f t="shared" si="39"/>
        <v>197147040.67000002</v>
      </c>
      <c r="P364" s="112">
        <f t="shared" si="40"/>
        <v>16428920.055833334</v>
      </c>
      <c r="Q364" s="87">
        <f t="shared" si="41"/>
        <v>0.16978123495486305</v>
      </c>
    </row>
    <row r="365" spans="1:17" ht="15.75" x14ac:dyDescent="0.25">
      <c r="A365" s="4"/>
      <c r="B365" s="43" t="s">
        <v>25</v>
      </c>
      <c r="C365" s="110">
        <f>+VLOOKUP($B365,Hoja1!$C$195:$P$213,'Tarjeta debito año 2016'!C$360,0)</f>
        <v>10392351.4</v>
      </c>
      <c r="D365" s="110">
        <f>+VLOOKUP($B365,Hoja1!$C$195:$P$213,'Tarjeta debito año 2016'!D$360,0)</f>
        <v>10479030.4</v>
      </c>
      <c r="E365" s="110">
        <f>+VLOOKUP($B365,Hoja1!$C$195:$P$213,'Tarjeta debito año 2016'!E$360,0)</f>
        <v>11345260</v>
      </c>
      <c r="F365" s="110">
        <f>+VLOOKUP($B365,Hoja1!$C$195:$P$213,'Tarjeta debito año 2016'!F$360,0)</f>
        <v>10429214.69999999</v>
      </c>
      <c r="G365" s="110">
        <f>+VLOOKUP($B365,Hoja1!$C$195:$P$213,'Tarjeta debito año 2016'!G$360,0)</f>
        <v>10302304</v>
      </c>
      <c r="H365" s="110">
        <f>+VLOOKUP($B365,Hoja1!$C$195:$P$213,'Tarjeta debito año 2016'!H$360,0)</f>
        <v>8372668.2000000002</v>
      </c>
      <c r="I365" s="110">
        <f>+VLOOKUP($B365,Hoja1!$C$195:$P$213,'Tarjeta debito año 2016'!I$360,0)</f>
        <v>9379178.5999999996</v>
      </c>
      <c r="J365" s="110">
        <f>+VLOOKUP($B365,Hoja1!$C$195:$P$213,'Tarjeta debito año 2016'!J$360,0)</f>
        <v>9474792</v>
      </c>
      <c r="K365" s="110">
        <f>+VLOOKUP($B365,Hoja1!$C$195:$P$213,'Tarjeta debito año 2016'!K$360,0)</f>
        <v>12715792.9</v>
      </c>
      <c r="L365" s="110">
        <f>+VLOOKUP($B365,Hoja1!$C$195:$P$213,'Tarjeta debito año 2016'!L$360,0)</f>
        <v>12900779.800000001</v>
      </c>
      <c r="M365" s="110">
        <f>+VLOOKUP($B365,Hoja1!$C$195:$P$213,'Tarjeta debito año 2016'!M$360,0)</f>
        <v>13224542.5</v>
      </c>
      <c r="N365" s="110">
        <f>+VLOOKUP($B365,Hoja1!$C$195:$P$213,'Tarjeta debito año 2016'!N$360,0)</f>
        <v>21088986.09</v>
      </c>
      <c r="O365" s="111">
        <f t="shared" si="39"/>
        <v>140104900.59</v>
      </c>
      <c r="P365" s="112">
        <f t="shared" si="40"/>
        <v>11675408.3825</v>
      </c>
      <c r="Q365" s="87">
        <f t="shared" si="41"/>
        <v>0.12065706370513242</v>
      </c>
    </row>
    <row r="366" spans="1:17" ht="15.75" x14ac:dyDescent="0.25">
      <c r="A366" s="4"/>
      <c r="B366" s="43" t="s">
        <v>26</v>
      </c>
      <c r="C366" s="110">
        <f>+VLOOKUP($B366,Hoja1!$C$195:$P$213,'Tarjeta debito año 2016'!C$360,0)</f>
        <v>8860808.1999999993</v>
      </c>
      <c r="D366" s="110">
        <f>+VLOOKUP($B366,Hoja1!$C$195:$P$213,'Tarjeta debito año 2016'!D$360,0)</f>
        <v>7424189.7000000002</v>
      </c>
      <c r="E366" s="110">
        <f>+VLOOKUP($B366,Hoja1!$C$195:$P$213,'Tarjeta debito año 2016'!E$360,0)</f>
        <v>8296627.7000000002</v>
      </c>
      <c r="F366" s="110">
        <f>+VLOOKUP($B366,Hoja1!$C$195:$P$213,'Tarjeta debito año 2016'!F$360,0)</f>
        <v>9379626.6999999974</v>
      </c>
      <c r="G366" s="110">
        <f>+VLOOKUP($B366,Hoja1!$C$195:$P$213,'Tarjeta debito año 2016'!G$360,0)</f>
        <v>9166566</v>
      </c>
      <c r="H366" s="110">
        <f>+VLOOKUP($B366,Hoja1!$C$195:$P$213,'Tarjeta debito año 2016'!H$360,0)</f>
        <v>7750116</v>
      </c>
      <c r="I366" s="110">
        <f>+VLOOKUP($B366,Hoja1!$C$195:$P$213,'Tarjeta debito año 2016'!I$360,0)</f>
        <v>7424139.5999999996</v>
      </c>
      <c r="J366" s="110">
        <f>+VLOOKUP($B366,Hoja1!$C$195:$P$213,'Tarjeta debito año 2016'!J$360,0)</f>
        <v>8693287.0999999996</v>
      </c>
      <c r="K366" s="110">
        <f>+VLOOKUP($B366,Hoja1!$C$195:$P$213,'Tarjeta debito año 2016'!K$360,0)</f>
        <v>7621384.0999999996</v>
      </c>
      <c r="L366" s="110">
        <f>+VLOOKUP($B366,Hoja1!$C$195:$P$213,'Tarjeta debito año 2016'!L$360,0)</f>
        <v>7947355.7999999989</v>
      </c>
      <c r="M366" s="110">
        <f>+VLOOKUP($B366,Hoja1!$C$195:$P$213,'Tarjeta debito año 2016'!M$360,0)</f>
        <v>8036570.6100000003</v>
      </c>
      <c r="N366" s="110">
        <f>+VLOOKUP($B366,Hoja1!$C$195:$P$213,'Tarjeta debito año 2016'!N$360,0)</f>
        <v>13175598.949999999</v>
      </c>
      <c r="O366" s="111">
        <f t="shared" si="39"/>
        <v>103776270.45999999</v>
      </c>
      <c r="P366" s="112">
        <f t="shared" si="40"/>
        <v>8648022.5383333322</v>
      </c>
      <c r="Q366" s="87">
        <f t="shared" si="41"/>
        <v>8.9371178475872531E-2</v>
      </c>
    </row>
    <row r="367" spans="1:17" ht="15.75" x14ac:dyDescent="0.25">
      <c r="A367" s="4"/>
      <c r="B367" s="43" t="s">
        <v>29</v>
      </c>
      <c r="C367" s="110">
        <f>+VLOOKUP($B367,Hoja1!$C$195:$P$213,'Tarjeta debito año 2016'!C$360,0)</f>
        <v>5313129.5</v>
      </c>
      <c r="D367" s="110">
        <f>+VLOOKUP($B367,Hoja1!$C$195:$P$213,'Tarjeta debito año 2016'!D$360,0)</f>
        <v>4880381.9000000004</v>
      </c>
      <c r="E367" s="110">
        <f>+VLOOKUP($B367,Hoja1!$C$195:$P$213,'Tarjeta debito año 2016'!E$360,0)</f>
        <v>5110015.2</v>
      </c>
      <c r="F367" s="110">
        <f>+VLOOKUP($B367,Hoja1!$C$195:$P$213,'Tarjeta debito año 2016'!F$360,0)</f>
        <v>6183549.2000000002</v>
      </c>
      <c r="G367" s="110">
        <f>+VLOOKUP($B367,Hoja1!$C$195:$P$213,'Tarjeta debito año 2016'!G$360,0)</f>
        <v>6086239.2999999998</v>
      </c>
      <c r="H367" s="110">
        <f>+VLOOKUP($B367,Hoja1!$C$195:$P$213,'Tarjeta debito año 2016'!H$360,0)</f>
        <v>5430821.7000000002</v>
      </c>
      <c r="I367" s="110">
        <f>+VLOOKUP($B367,Hoja1!$C$195:$P$213,'Tarjeta debito año 2016'!I$360,0)</f>
        <v>6126277.4000000004</v>
      </c>
      <c r="J367" s="110">
        <f>+VLOOKUP($B367,Hoja1!$C$195:$P$213,'Tarjeta debito año 2016'!J$360,0)</f>
        <v>6277237.7999999998</v>
      </c>
      <c r="K367" s="110">
        <f>+VLOOKUP($B367,Hoja1!$C$195:$P$213,'Tarjeta debito año 2016'!K$360,0)</f>
        <v>5957402.5</v>
      </c>
      <c r="L367" s="110">
        <f>+VLOOKUP($B367,Hoja1!$C$195:$P$213,'Tarjeta debito año 2016'!L$360,0)</f>
        <v>6060986.0999999996</v>
      </c>
      <c r="M367" s="110">
        <f>+VLOOKUP($B367,Hoja1!$C$195:$P$213,'Tarjeta debito año 2016'!M$360,0)</f>
        <v>5998212.0599999996</v>
      </c>
      <c r="N367" s="110">
        <f>+VLOOKUP($B367,Hoja1!$C$195:$P$213,'Tarjeta debito año 2016'!N$360,0)</f>
        <v>9967623.5500000007</v>
      </c>
      <c r="O367" s="111">
        <f t="shared" si="39"/>
        <v>73391876.210000008</v>
      </c>
      <c r="P367" s="112">
        <f t="shared" si="40"/>
        <v>6115989.6841666671</v>
      </c>
      <c r="Q367" s="87">
        <f t="shared" si="41"/>
        <v>6.3204415020592125E-2</v>
      </c>
    </row>
    <row r="368" spans="1:17" ht="15.75" x14ac:dyDescent="0.25">
      <c r="A368" s="4"/>
      <c r="B368" s="43" t="s">
        <v>28</v>
      </c>
      <c r="C368" s="110">
        <f>+VLOOKUP($B368,Hoja1!$C$195:$P$213,'Tarjeta debito año 2016'!C$360,0)</f>
        <v>3262018.6</v>
      </c>
      <c r="D368" s="110">
        <f>+VLOOKUP($B368,Hoja1!$C$195:$P$213,'Tarjeta debito año 2016'!D$360,0)</f>
        <v>3131091.2</v>
      </c>
      <c r="E368" s="110">
        <f>+VLOOKUP($B368,Hoja1!$C$195:$P$213,'Tarjeta debito año 2016'!E$360,0)</f>
        <v>3070959</v>
      </c>
      <c r="F368" s="110">
        <f>+VLOOKUP($B368,Hoja1!$C$195:$P$213,'Tarjeta debito año 2016'!F$360,0)</f>
        <v>3026059.7</v>
      </c>
      <c r="G368" s="110">
        <f>+VLOOKUP($B368,Hoja1!$C$195:$P$213,'Tarjeta debito año 2016'!G$360,0)</f>
        <v>3133674.4</v>
      </c>
      <c r="H368" s="110">
        <f>+VLOOKUP($B368,Hoja1!$C$195:$P$213,'Tarjeta debito año 2016'!H$360,0)</f>
        <v>2868347.7</v>
      </c>
      <c r="I368" s="110">
        <f>+VLOOKUP($B368,Hoja1!$C$195:$P$213,'Tarjeta debito año 2016'!I$360,0)</f>
        <v>2778759.1</v>
      </c>
      <c r="J368" s="110">
        <f>+VLOOKUP($B368,Hoja1!$C$195:$P$213,'Tarjeta debito año 2016'!J$360,0)</f>
        <v>3757605.1</v>
      </c>
      <c r="K368" s="110">
        <f>+VLOOKUP($B368,Hoja1!$C$195:$P$213,'Tarjeta debito año 2016'!K$360,0)</f>
        <v>3938574.899999999</v>
      </c>
      <c r="L368" s="110">
        <f>+VLOOKUP($B368,Hoja1!$C$195:$P$213,'Tarjeta debito año 2016'!L$360,0)</f>
        <v>3767017.8</v>
      </c>
      <c r="M368" s="110">
        <f>+VLOOKUP($B368,Hoja1!$C$195:$P$213,'Tarjeta debito año 2016'!M$360,0)</f>
        <v>4057761.51</v>
      </c>
      <c r="N368" s="110">
        <f>+VLOOKUP($B368,Hoja1!$C$195:$P$213,'Tarjeta debito año 2016'!N$360,0)</f>
        <v>6662962.4699999997</v>
      </c>
      <c r="O368" s="111">
        <f t="shared" si="39"/>
        <v>43454831.480000004</v>
      </c>
      <c r="P368" s="112">
        <f t="shared" si="40"/>
        <v>3621235.956666667</v>
      </c>
      <c r="Q368" s="87">
        <f t="shared" si="41"/>
        <v>3.7422904895536416E-2</v>
      </c>
    </row>
    <row r="369" spans="1:17" ht="15.75" x14ac:dyDescent="0.25">
      <c r="A369" s="4"/>
      <c r="B369" s="43" t="s">
        <v>38</v>
      </c>
      <c r="C369" s="110">
        <f>+VLOOKUP($B369,Hoja1!$C$195:$P$213,'Tarjeta debito año 2016'!C$360,0)</f>
        <v>523826.9</v>
      </c>
      <c r="D369" s="110">
        <f>+VLOOKUP($B369,Hoja1!$C$195:$P$213,'Tarjeta debito año 2016'!D$360,0)</f>
        <v>527779.19999999995</v>
      </c>
      <c r="E369" s="110">
        <f>+VLOOKUP($B369,Hoja1!$C$195:$P$213,'Tarjeta debito año 2016'!E$360,0)</f>
        <v>664137.9</v>
      </c>
      <c r="F369" s="110">
        <f>+VLOOKUP($B369,Hoja1!$C$195:$P$213,'Tarjeta debito año 2016'!F$360,0)</f>
        <v>757540</v>
      </c>
      <c r="G369" s="110">
        <f>+VLOOKUP($B369,Hoja1!$C$195:$P$213,'Tarjeta debito año 2016'!G$360,0)</f>
        <v>713775</v>
      </c>
      <c r="H369" s="110">
        <f>+VLOOKUP($B369,Hoja1!$C$195:$P$213,'Tarjeta debito año 2016'!H$360,0)</f>
        <v>671073.9</v>
      </c>
      <c r="I369" s="110">
        <f>+VLOOKUP($B369,Hoja1!$C$195:$P$213,'Tarjeta debito año 2016'!I$360,0)</f>
        <v>720608.9</v>
      </c>
      <c r="J369" s="110">
        <f>+VLOOKUP($B369,Hoja1!$C$195:$P$213,'Tarjeta debito año 2016'!J$360,0)</f>
        <v>887568.89999999991</v>
      </c>
      <c r="K369" s="110">
        <f>+VLOOKUP($B369,Hoja1!$C$195:$P$213,'Tarjeta debito año 2016'!K$360,0)</f>
        <v>776529.8</v>
      </c>
      <c r="L369" s="110">
        <f>+VLOOKUP($B369,Hoja1!$C$195:$P$213,'Tarjeta debito año 2016'!L$360,0)</f>
        <v>883672.7</v>
      </c>
      <c r="M369" s="110">
        <f>+VLOOKUP($B369,Hoja1!$C$195:$P$213,'Tarjeta debito año 2016'!M$360,0)</f>
        <v>922820.09000000008</v>
      </c>
      <c r="N369" s="110">
        <f>+VLOOKUP($B369,Hoja1!$C$195:$P$213,'Tarjeta debito año 2016'!N$360,0)</f>
        <v>1124382.5</v>
      </c>
      <c r="O369" s="111">
        <f t="shared" si="39"/>
        <v>9173715.7899999991</v>
      </c>
      <c r="P369" s="112">
        <f t="shared" si="40"/>
        <v>764476.3158333333</v>
      </c>
      <c r="Q369" s="87">
        <f t="shared" si="41"/>
        <v>7.9003204443643307E-3</v>
      </c>
    </row>
    <row r="370" spans="1:17" ht="15.75" x14ac:dyDescent="0.25">
      <c r="A370" s="4"/>
      <c r="B370" s="43" t="s">
        <v>31</v>
      </c>
      <c r="C370" s="110">
        <f>+VLOOKUP($B370,Hoja1!$C$195:$P$213,'Tarjeta debito año 2016'!C$360,0)</f>
        <v>410963.6</v>
      </c>
      <c r="D370" s="110">
        <f>+VLOOKUP($B370,Hoja1!$C$195:$P$213,'Tarjeta debito año 2016'!D$360,0)</f>
        <v>409168.8</v>
      </c>
      <c r="E370" s="110">
        <f>+VLOOKUP($B370,Hoja1!$C$195:$P$213,'Tarjeta debito año 2016'!E$360,0)</f>
        <v>557499.4</v>
      </c>
      <c r="F370" s="110">
        <f>+VLOOKUP($B370,Hoja1!$C$195:$P$213,'Tarjeta debito año 2016'!F$360,0)</f>
        <v>541754.4</v>
      </c>
      <c r="G370" s="110">
        <f>+VLOOKUP($B370,Hoja1!$C$195:$P$213,'Tarjeta debito año 2016'!G$360,0)</f>
        <v>522061.7</v>
      </c>
      <c r="H370" s="110">
        <f>+VLOOKUP($B370,Hoja1!$C$195:$P$213,'Tarjeta debito año 2016'!H$360,0)</f>
        <v>540531.80000000005</v>
      </c>
      <c r="I370" s="110">
        <f>+VLOOKUP($B370,Hoja1!$C$195:$P$213,'Tarjeta debito año 2016'!I$360,0)</f>
        <v>584581.19999999995</v>
      </c>
      <c r="J370" s="110">
        <f>+VLOOKUP($B370,Hoja1!$C$195:$P$213,'Tarjeta debito año 2016'!J$360,0)</f>
        <v>627044.69999999995</v>
      </c>
      <c r="K370" s="110">
        <f>+VLOOKUP($B370,Hoja1!$C$195:$P$213,'Tarjeta debito año 2016'!K$360,0)</f>
        <v>635666.1</v>
      </c>
      <c r="L370" s="110">
        <f>+VLOOKUP($B370,Hoja1!$C$195:$P$213,'Tarjeta debito año 2016'!L$360,0)</f>
        <v>647092.69999999995</v>
      </c>
      <c r="M370" s="110">
        <f>+VLOOKUP($B370,Hoja1!$C$195:$P$213,'Tarjeta debito año 2016'!M$360,0)</f>
        <v>754153.03</v>
      </c>
      <c r="N370" s="110">
        <f>+VLOOKUP($B370,Hoja1!$C$195:$P$213,'Tarjeta debito año 2016'!N$360,0)</f>
        <v>1061375.8700000001</v>
      </c>
      <c r="O370" s="111">
        <f t="shared" si="39"/>
        <v>7291893.3000000007</v>
      </c>
      <c r="P370" s="112">
        <f t="shared" si="40"/>
        <v>607657.77500000002</v>
      </c>
      <c r="Q370" s="87">
        <f t="shared" si="41"/>
        <v>6.2797120637757718E-3</v>
      </c>
    </row>
    <row r="371" spans="1:17" ht="15.75" x14ac:dyDescent="0.25">
      <c r="A371" s="4"/>
      <c r="B371" s="43" t="s">
        <v>24</v>
      </c>
      <c r="C371" s="110">
        <f>+VLOOKUP($B371,Hoja1!$C$195:$P$213,'Tarjeta debito año 2016'!C$360,0)</f>
        <v>205414.1</v>
      </c>
      <c r="D371" s="110">
        <f>+VLOOKUP($B371,Hoja1!$C$195:$P$213,'Tarjeta debito año 2016'!D$360,0)</f>
        <v>222324.6</v>
      </c>
      <c r="E371" s="110">
        <f>+VLOOKUP($B371,Hoja1!$C$195:$P$213,'Tarjeta debito año 2016'!E$360,0)</f>
        <v>438072.9</v>
      </c>
      <c r="F371" s="110">
        <f>+VLOOKUP($B371,Hoja1!$C$195:$P$213,'Tarjeta debito año 2016'!F$360,0)</f>
        <v>519560.39999999997</v>
      </c>
      <c r="G371" s="110">
        <f>+VLOOKUP($B371,Hoja1!$C$195:$P$213,'Tarjeta debito año 2016'!G$360,0)</f>
        <v>527682.4</v>
      </c>
      <c r="H371" s="110">
        <f>+VLOOKUP($B371,Hoja1!$C$195:$P$213,'Tarjeta debito año 2016'!H$360,0)</f>
        <v>472425.9</v>
      </c>
      <c r="I371" s="110">
        <f>+VLOOKUP($B371,Hoja1!$C$195:$P$213,'Tarjeta debito año 2016'!I$360,0)</f>
        <v>548072.6</v>
      </c>
      <c r="J371" s="110">
        <f>+VLOOKUP($B371,Hoja1!$C$195:$P$213,'Tarjeta debito año 2016'!J$360,0)</f>
        <v>517593.4</v>
      </c>
      <c r="K371" s="110">
        <f>+VLOOKUP($B371,Hoja1!$C$195:$P$213,'Tarjeta debito año 2016'!K$360,0)</f>
        <v>488954.1</v>
      </c>
      <c r="L371" s="110">
        <f>+VLOOKUP($B371,Hoja1!$C$195:$P$213,'Tarjeta debito año 2016'!L$360,0)</f>
        <v>501862.5</v>
      </c>
      <c r="M371" s="110">
        <f>+VLOOKUP($B371,Hoja1!$C$195:$P$213,'Tarjeta debito año 2016'!M$360,0)</f>
        <v>484215.20999999996</v>
      </c>
      <c r="N371" s="110">
        <f>+VLOOKUP($B371,Hoja1!$C$195:$P$213,'Tarjeta debito año 2016'!N$360,0)</f>
        <v>919821.16</v>
      </c>
      <c r="O371" s="111">
        <f t="shared" si="39"/>
        <v>5845999.2700000005</v>
      </c>
      <c r="P371" s="112">
        <f t="shared" si="40"/>
        <v>487166.60583333339</v>
      </c>
      <c r="Q371" s="87">
        <f t="shared" si="41"/>
        <v>5.0345213006124699E-3</v>
      </c>
    </row>
    <row r="372" spans="1:17" ht="15.75" x14ac:dyDescent="0.25">
      <c r="A372" s="4"/>
      <c r="B372" s="43" t="s">
        <v>30</v>
      </c>
      <c r="C372" s="110">
        <f>+VLOOKUP($B372,Hoja1!$C$195:$P$213,'Tarjeta debito año 2016'!C$360,0)</f>
        <v>259756.6</v>
      </c>
      <c r="D372" s="110">
        <f>+VLOOKUP($B372,Hoja1!$C$195:$P$213,'Tarjeta debito año 2016'!D$360,0)</f>
        <v>261574.9</v>
      </c>
      <c r="E372" s="110">
        <f>+VLOOKUP($B372,Hoja1!$C$195:$P$213,'Tarjeta debito año 2016'!E$360,0)</f>
        <v>295208.90000000002</v>
      </c>
      <c r="F372" s="110">
        <f>+VLOOKUP($B372,Hoja1!$C$195:$P$213,'Tarjeta debito año 2016'!F$360,0)</f>
        <v>357549.9</v>
      </c>
      <c r="G372" s="110">
        <f>+VLOOKUP($B372,Hoja1!$C$195:$P$213,'Tarjeta debito año 2016'!G$360,0)</f>
        <v>366645.2</v>
      </c>
      <c r="H372" s="110">
        <f>+VLOOKUP($B372,Hoja1!$C$195:$P$213,'Tarjeta debito año 2016'!H$360,0)</f>
        <v>352854.6</v>
      </c>
      <c r="I372" s="110">
        <f>+VLOOKUP($B372,Hoja1!$C$195:$P$213,'Tarjeta debito año 2016'!I$360,0)</f>
        <v>469215.8</v>
      </c>
      <c r="J372" s="110">
        <f>+VLOOKUP($B372,Hoja1!$C$195:$P$213,'Tarjeta debito año 2016'!J$360,0)</f>
        <v>537118.1</v>
      </c>
      <c r="K372" s="110">
        <f>+VLOOKUP($B372,Hoja1!$C$195:$P$213,'Tarjeta debito año 2016'!K$360,0)</f>
        <v>512785.6</v>
      </c>
      <c r="L372" s="110">
        <f>+VLOOKUP($B372,Hoja1!$C$195:$P$213,'Tarjeta debito año 2016'!L$360,0)</f>
        <v>524264</v>
      </c>
      <c r="M372" s="110">
        <f>+VLOOKUP($B372,Hoja1!$C$195:$P$213,'Tarjeta debito año 2016'!M$360,0)</f>
        <v>533708.73</v>
      </c>
      <c r="N372" s="110">
        <f>+VLOOKUP($B372,Hoja1!$C$195:$P$213,'Tarjeta debito año 2016'!N$360,0)</f>
        <v>972995.72</v>
      </c>
      <c r="O372" s="111">
        <f t="shared" si="39"/>
        <v>5443678.0499999998</v>
      </c>
      <c r="P372" s="112">
        <f t="shared" si="40"/>
        <v>453639.83749999997</v>
      </c>
      <c r="Q372" s="87">
        <f t="shared" si="41"/>
        <v>4.6880459320347385E-3</v>
      </c>
    </row>
    <row r="373" spans="1:17" ht="15.75" x14ac:dyDescent="0.25">
      <c r="A373" s="4"/>
      <c r="B373" s="43" t="s">
        <v>35</v>
      </c>
      <c r="C373" s="110">
        <f>+VLOOKUP($B373,Hoja1!$C$195:$P$213,'Tarjeta debito año 2016'!C$360,0)</f>
        <v>178638.1</v>
      </c>
      <c r="D373" s="110">
        <f>+VLOOKUP($B373,Hoja1!$C$195:$P$213,'Tarjeta debito año 2016'!D$360,0)</f>
        <v>146630.79999999999</v>
      </c>
      <c r="E373" s="110">
        <f>+VLOOKUP($B373,Hoja1!$C$195:$P$213,'Tarjeta debito año 2016'!E$360,0)</f>
        <v>185120.3</v>
      </c>
      <c r="F373" s="110">
        <f>+VLOOKUP($B373,Hoja1!$C$195:$P$213,'Tarjeta debito año 2016'!F$360,0)</f>
        <v>248727.6</v>
      </c>
      <c r="G373" s="110">
        <f>+VLOOKUP($B373,Hoja1!$C$195:$P$213,'Tarjeta debito año 2016'!G$360,0)</f>
        <v>228254.8</v>
      </c>
      <c r="H373" s="110">
        <f>+VLOOKUP($B373,Hoja1!$C$195:$P$213,'Tarjeta debito año 2016'!H$360,0)</f>
        <v>225761.4</v>
      </c>
      <c r="I373" s="110">
        <f>+VLOOKUP($B373,Hoja1!$C$195:$P$213,'Tarjeta debito año 2016'!I$360,0)</f>
        <v>242652.6</v>
      </c>
      <c r="J373" s="110">
        <f>+VLOOKUP($B373,Hoja1!$C$195:$P$213,'Tarjeta debito año 2016'!J$360,0)</f>
        <v>239269.7</v>
      </c>
      <c r="K373" s="110">
        <f>+VLOOKUP($B373,Hoja1!$C$195:$P$213,'Tarjeta debito año 2016'!K$360,0)</f>
        <v>241360.3</v>
      </c>
      <c r="L373" s="110">
        <f>+VLOOKUP($B373,Hoja1!$C$195:$P$213,'Tarjeta debito año 2016'!L$360,0)</f>
        <v>118355</v>
      </c>
      <c r="M373" s="110">
        <f>+VLOOKUP($B373,Hoja1!$C$195:$P$213,'Tarjeta debito año 2016'!M$360,0)</f>
        <v>241894.3</v>
      </c>
      <c r="N373" s="110">
        <f>+VLOOKUP($B373,Hoja1!$C$195:$P$213,'Tarjeta debito año 2016'!N$360,0)</f>
        <v>221693.98</v>
      </c>
      <c r="O373" s="111">
        <f t="shared" si="39"/>
        <v>2518358.88</v>
      </c>
      <c r="P373" s="112">
        <f t="shared" si="40"/>
        <v>209863.24</v>
      </c>
      <c r="Q373" s="87">
        <f t="shared" si="41"/>
        <v>2.168787719322887E-3</v>
      </c>
    </row>
    <row r="374" spans="1:17" ht="15.75" x14ac:dyDescent="0.25">
      <c r="A374" s="4"/>
      <c r="B374" s="43" t="s">
        <v>36</v>
      </c>
      <c r="C374" s="110">
        <f>+VLOOKUP($B374,Hoja1!$C$195:$P$213,'Tarjeta debito año 2016'!C$360,0)</f>
        <v>0</v>
      </c>
      <c r="D374" s="110">
        <f>+VLOOKUP($B374,Hoja1!$C$195:$P$213,'Tarjeta debito año 2016'!D$360,0)</f>
        <v>0</v>
      </c>
      <c r="E374" s="110">
        <f>+VLOOKUP($B374,Hoja1!$C$195:$P$213,'Tarjeta debito año 2016'!E$360,0)</f>
        <v>0</v>
      </c>
      <c r="F374" s="110">
        <f>+VLOOKUP($B374,Hoja1!$C$195:$P$213,'Tarjeta debito año 2016'!F$360,0)</f>
        <v>0</v>
      </c>
      <c r="G374" s="110">
        <f>+VLOOKUP($B374,Hoja1!$C$195:$P$213,'Tarjeta debito año 2016'!G$360,0)</f>
        <v>0</v>
      </c>
      <c r="H374" s="110">
        <f>+VLOOKUP($B374,Hoja1!$C$195:$P$213,'Tarjeta debito año 2016'!H$360,0)</f>
        <v>0</v>
      </c>
      <c r="I374" s="110">
        <f>+VLOOKUP($B374,Hoja1!$C$195:$P$213,'Tarjeta debito año 2016'!I$360,0)</f>
        <v>2469.5</v>
      </c>
      <c r="J374" s="110">
        <f>+VLOOKUP($B374,Hoja1!$C$195:$P$213,'Tarjeta debito año 2016'!J$360,0)</f>
        <v>8427.5</v>
      </c>
      <c r="K374" s="110">
        <f>+VLOOKUP($B374,Hoja1!$C$195:$P$213,'Tarjeta debito año 2016'!K$360,0)</f>
        <v>31824.7</v>
      </c>
      <c r="L374" s="110">
        <f>+VLOOKUP($B374,Hoja1!$C$195:$P$213,'Tarjeta debito año 2016'!L$360,0)</f>
        <v>47560.4</v>
      </c>
      <c r="M374" s="110">
        <f>+VLOOKUP($B374,Hoja1!$C$195:$P$213,'Tarjeta debito año 2016'!M$360,0)</f>
        <v>61921.94</v>
      </c>
      <c r="N374" s="110">
        <f>+VLOOKUP($B374,Hoja1!$C$195:$P$213,'Tarjeta debito año 2016'!N$360,0)</f>
        <v>75682.259999999995</v>
      </c>
      <c r="O374" s="111">
        <f t="shared" si="39"/>
        <v>227886.3</v>
      </c>
      <c r="P374" s="112">
        <f t="shared" si="40"/>
        <v>18990.524999999998</v>
      </c>
      <c r="Q374" s="87">
        <f t="shared" si="41"/>
        <v>1.962536049833895E-4</v>
      </c>
    </row>
    <row r="375" spans="1:17" ht="15.75" x14ac:dyDescent="0.25">
      <c r="A375" s="4"/>
      <c r="B375" s="43" t="s">
        <v>37</v>
      </c>
      <c r="C375" s="110">
        <f>+VLOOKUP($B375,Hoja1!$C$195:$P$213,'Tarjeta debito año 2016'!C$360,0)</f>
        <v>0</v>
      </c>
      <c r="D375" s="110">
        <f>+VLOOKUP($B375,Hoja1!$C$195:$P$213,'Tarjeta debito año 2016'!D$360,0)</f>
        <v>0</v>
      </c>
      <c r="E375" s="110">
        <f>+VLOOKUP($B375,Hoja1!$C$195:$P$213,'Tarjeta debito año 2016'!E$360,0)</f>
        <v>0</v>
      </c>
      <c r="F375" s="110">
        <f>+VLOOKUP($B375,Hoja1!$C$195:$P$213,'Tarjeta debito año 2016'!F$360,0)</f>
        <v>0</v>
      </c>
      <c r="G375" s="110">
        <f>+VLOOKUP($B375,Hoja1!$C$195:$P$213,'Tarjeta debito año 2016'!G$360,0)</f>
        <v>0</v>
      </c>
      <c r="H375" s="110">
        <f>+VLOOKUP($B375,Hoja1!$C$195:$P$213,'Tarjeta debito año 2016'!H$360,0)</f>
        <v>189.9</v>
      </c>
      <c r="I375" s="110">
        <f>+VLOOKUP($B375,Hoja1!$C$195:$P$213,'Tarjeta debito año 2016'!I$360,0)</f>
        <v>189</v>
      </c>
      <c r="J375" s="110">
        <f>+VLOOKUP($B375,Hoja1!$C$195:$P$213,'Tarjeta debito año 2016'!J$360,0)</f>
        <v>684.9</v>
      </c>
      <c r="K375" s="110">
        <f>+VLOOKUP($B375,Hoja1!$C$195:$P$213,'Tarjeta debito año 2016'!K$360,0)</f>
        <v>148.4</v>
      </c>
      <c r="L375" s="110">
        <f>+VLOOKUP($B375,Hoja1!$C$195:$P$213,'Tarjeta debito año 2016'!L$360,0)</f>
        <v>59.2</v>
      </c>
      <c r="M375" s="110">
        <f>+VLOOKUP($B375,Hoja1!$C$195:$P$213,'Tarjeta debito año 2016'!M$360,0)</f>
        <v>242.67</v>
      </c>
      <c r="N375" s="110">
        <f>+VLOOKUP($B375,Hoja1!$C$195:$P$213,'Tarjeta debito año 2016'!N$360,0)</f>
        <v>1366.1</v>
      </c>
      <c r="O375" s="111">
        <f t="shared" si="39"/>
        <v>2880.17</v>
      </c>
      <c r="P375" s="112">
        <f t="shared" si="40"/>
        <v>240.01416666666668</v>
      </c>
      <c r="Q375" s="87">
        <f t="shared" si="41"/>
        <v>2.4803761589222742E-6</v>
      </c>
    </row>
    <row r="376" spans="1:17" ht="15.75" x14ac:dyDescent="0.25">
      <c r="A376" s="4"/>
      <c r="B376" s="43" t="s">
        <v>27</v>
      </c>
      <c r="C376" s="110">
        <f>+VLOOKUP($B376,Hoja1!$C$195:$P$213,'Tarjeta debito año 2016'!C$360,0)</f>
        <v>0</v>
      </c>
      <c r="D376" s="110">
        <f>+VLOOKUP($B376,Hoja1!$C$195:$P$213,'Tarjeta debito año 2016'!D$360,0)</f>
        <v>0</v>
      </c>
      <c r="E376" s="110">
        <f>+VLOOKUP($B376,Hoja1!$C$195:$P$213,'Tarjeta debito año 2016'!E$360,0)</f>
        <v>0</v>
      </c>
      <c r="F376" s="110">
        <f>+VLOOKUP($B376,Hoja1!$C$195:$P$213,'Tarjeta debito año 2016'!F$360,0)</f>
        <v>0</v>
      </c>
      <c r="G376" s="110">
        <f>+VLOOKUP($B376,Hoja1!$C$195:$P$213,'Tarjeta debito año 2016'!G$360,0)</f>
        <v>0</v>
      </c>
      <c r="H376" s="110">
        <f>+VLOOKUP($B376,Hoja1!$C$195:$P$213,'Tarjeta debito año 2016'!H$360,0)</f>
        <v>0</v>
      </c>
      <c r="I376" s="110">
        <f>+VLOOKUP($B376,Hoja1!$C$195:$P$213,'Tarjeta debito año 2016'!I$360,0)</f>
        <v>0</v>
      </c>
      <c r="J376" s="110">
        <f>+VLOOKUP($B376,Hoja1!$C$195:$P$213,'Tarjeta debito año 2016'!J$360,0)</f>
        <v>0</v>
      </c>
      <c r="K376" s="110">
        <f>+VLOOKUP($B376,Hoja1!$C$195:$P$213,'Tarjeta debito año 2016'!K$360,0)</f>
        <v>0</v>
      </c>
      <c r="L376" s="110">
        <f>+VLOOKUP($B376,Hoja1!$C$195:$P$213,'Tarjeta debito año 2016'!L$360,0)</f>
        <v>0</v>
      </c>
      <c r="M376" s="110">
        <f>+VLOOKUP($B376,Hoja1!$C$195:$P$213,'Tarjeta debito año 2016'!M$360,0)</f>
        <v>0</v>
      </c>
      <c r="N376" s="110">
        <f>+VLOOKUP($B376,Hoja1!$C$195:$P$213,'Tarjeta debito año 2016'!N$360,0)</f>
        <v>0</v>
      </c>
      <c r="O376" s="111">
        <f t="shared" si="39"/>
        <v>0</v>
      </c>
      <c r="P376" s="112">
        <f t="shared" si="40"/>
        <v>0</v>
      </c>
      <c r="Q376" s="87">
        <f t="shared" si="41"/>
        <v>0</v>
      </c>
    </row>
    <row r="377" spans="1:17" ht="15.75" x14ac:dyDescent="0.25">
      <c r="A377" s="4"/>
      <c r="B377" s="43" t="s">
        <v>63</v>
      </c>
      <c r="C377" s="110">
        <f>+VLOOKUP($B377,Hoja1!$C$195:$P$213,'Tarjeta debito año 2016'!C$360,0)</f>
        <v>0</v>
      </c>
      <c r="D377" s="110">
        <f>+VLOOKUP($B377,Hoja1!$C$195:$P$213,'Tarjeta debito año 2016'!D$360,0)</f>
        <v>0</v>
      </c>
      <c r="E377" s="110">
        <f>+VLOOKUP($B377,Hoja1!$C$195:$P$213,'Tarjeta debito año 2016'!E$360,0)</f>
        <v>0</v>
      </c>
      <c r="F377" s="110">
        <f>+VLOOKUP($B377,Hoja1!$C$195:$P$213,'Tarjeta debito año 2016'!F$360,0)</f>
        <v>0</v>
      </c>
      <c r="G377" s="110">
        <f>+VLOOKUP($B377,Hoja1!$C$195:$P$213,'Tarjeta debito año 2016'!G$360,0)</f>
        <v>0</v>
      </c>
      <c r="H377" s="110">
        <f>+VLOOKUP($B377,Hoja1!$C$195:$P$213,'Tarjeta debito año 2016'!H$360,0)</f>
        <v>0</v>
      </c>
      <c r="I377" s="110">
        <f>+VLOOKUP($B377,Hoja1!$C$195:$P$213,'Tarjeta debito año 2016'!I$360,0)</f>
        <v>0</v>
      </c>
      <c r="J377" s="110">
        <f>+VLOOKUP($B377,Hoja1!$C$195:$P$213,'Tarjeta debito año 2016'!J$360,0)</f>
        <v>0</v>
      </c>
      <c r="K377" s="110">
        <f>+VLOOKUP($B377,Hoja1!$C$195:$P$213,'Tarjeta debito año 2016'!K$360,0)</f>
        <v>0</v>
      </c>
      <c r="L377" s="110">
        <f>+VLOOKUP($B377,Hoja1!$C$195:$P$213,'Tarjeta debito año 2016'!L$360,0)</f>
        <v>0</v>
      </c>
      <c r="M377" s="110">
        <f>+VLOOKUP($B377,Hoja1!$C$195:$P$213,'Tarjeta debito año 2016'!M$360,0)</f>
        <v>0</v>
      </c>
      <c r="N377" s="110">
        <f>+VLOOKUP($B377,Hoja1!$C$195:$P$213,'Tarjeta debito año 2016'!N$360,0)</f>
        <v>0</v>
      </c>
      <c r="O377" s="111">
        <f t="shared" si="39"/>
        <v>0</v>
      </c>
      <c r="P377" s="112">
        <f t="shared" si="40"/>
        <v>0</v>
      </c>
      <c r="Q377" s="87">
        <f t="shared" si="41"/>
        <v>0</v>
      </c>
    </row>
    <row r="378" spans="1:17" ht="15.75" x14ac:dyDescent="0.25">
      <c r="A378" s="4"/>
      <c r="B378" s="43" t="s">
        <v>23</v>
      </c>
      <c r="C378" s="110">
        <f>+VLOOKUP($B378,Hoja1!$C$195:$P$213,'Tarjeta debito año 2016'!C$360,0)</f>
        <v>0</v>
      </c>
      <c r="D378" s="110">
        <f>+VLOOKUP($B378,Hoja1!$C$195:$P$213,'Tarjeta debito año 2016'!D$360,0)</f>
        <v>0</v>
      </c>
      <c r="E378" s="110">
        <f>+VLOOKUP($B378,Hoja1!$C$195:$P$213,'Tarjeta debito año 2016'!E$360,0)</f>
        <v>0</v>
      </c>
      <c r="F378" s="110">
        <f>+VLOOKUP($B378,Hoja1!$C$195:$P$213,'Tarjeta debito año 2016'!F$360,0)</f>
        <v>0</v>
      </c>
      <c r="G378" s="110">
        <f>+VLOOKUP($B378,Hoja1!$C$195:$P$213,'Tarjeta debito año 2016'!G$360,0)</f>
        <v>0</v>
      </c>
      <c r="H378" s="110">
        <f>+VLOOKUP($B378,Hoja1!$C$195:$P$213,'Tarjeta debito año 2016'!H$360,0)</f>
        <v>0</v>
      </c>
      <c r="I378" s="110">
        <f>+VLOOKUP($B378,Hoja1!$C$195:$P$213,'Tarjeta debito año 2016'!I$360,0)</f>
        <v>0</v>
      </c>
      <c r="J378" s="110">
        <f>+VLOOKUP($B378,Hoja1!$C$195:$P$213,'Tarjeta debito año 2016'!J$360,0)</f>
        <v>0</v>
      </c>
      <c r="K378" s="110">
        <f>+VLOOKUP($B378,Hoja1!$C$195:$P$213,'Tarjeta debito año 2016'!K$360,0)</f>
        <v>0</v>
      </c>
      <c r="L378" s="110">
        <f>+VLOOKUP($B378,Hoja1!$C$195:$P$213,'Tarjeta debito año 2016'!L$360,0)</f>
        <v>0</v>
      </c>
      <c r="M378" s="110">
        <f>+VLOOKUP($B378,Hoja1!$C$195:$P$213,'Tarjeta debito año 2016'!M$360,0)</f>
        <v>0</v>
      </c>
      <c r="N378" s="110">
        <f>+VLOOKUP($B378,Hoja1!$C$195:$P$213,'Tarjeta debito año 2016'!N$360,0)</f>
        <v>0</v>
      </c>
      <c r="O378" s="111">
        <f t="shared" si="39"/>
        <v>0</v>
      </c>
      <c r="P378" s="112">
        <f t="shared" si="40"/>
        <v>0</v>
      </c>
      <c r="Q378" s="87">
        <f t="shared" si="41"/>
        <v>0</v>
      </c>
    </row>
    <row r="379" spans="1:17" ht="15.75" x14ac:dyDescent="0.25">
      <c r="A379" s="4"/>
      <c r="B379" s="43" t="s">
        <v>64</v>
      </c>
      <c r="C379" s="110">
        <f>+VLOOKUP($B379,Hoja1!$C$195:$P$213,'Tarjeta debito año 2016'!C$360,0)</f>
        <v>0</v>
      </c>
      <c r="D379" s="110">
        <f>+VLOOKUP($B379,Hoja1!$C$195:$P$213,'Tarjeta debito año 2016'!D$360,0)</f>
        <v>0</v>
      </c>
      <c r="E379" s="110">
        <f>+VLOOKUP($B379,Hoja1!$C$195:$P$213,'Tarjeta debito año 2016'!E$360,0)</f>
        <v>0</v>
      </c>
      <c r="F379" s="110">
        <f>+VLOOKUP($B379,Hoja1!$C$195:$P$213,'Tarjeta debito año 2016'!F$360,0)</f>
        <v>0</v>
      </c>
      <c r="G379" s="110">
        <f>+VLOOKUP($B379,Hoja1!$C$195:$P$213,'Tarjeta debito año 2016'!G$360,0)</f>
        <v>0</v>
      </c>
      <c r="H379" s="110">
        <f>+VLOOKUP($B379,Hoja1!$C$195:$P$213,'Tarjeta debito año 2016'!H$360,0)</f>
        <v>0</v>
      </c>
      <c r="I379" s="110">
        <f>+VLOOKUP($B379,Hoja1!$C$195:$P$213,'Tarjeta debito año 2016'!I$360,0)</f>
        <v>0</v>
      </c>
      <c r="J379" s="110">
        <f>+VLOOKUP($B379,Hoja1!$C$195:$P$213,'Tarjeta debito año 2016'!J$360,0)</f>
        <v>0</v>
      </c>
      <c r="K379" s="110">
        <f>+VLOOKUP($B379,Hoja1!$C$195:$P$213,'Tarjeta debito año 2016'!K$360,0)</f>
        <v>0</v>
      </c>
      <c r="L379" s="110">
        <f>+VLOOKUP($B379,Hoja1!$C$195:$P$213,'Tarjeta debito año 2016'!L$360,0)</f>
        <v>0</v>
      </c>
      <c r="M379" s="110">
        <f>+VLOOKUP($B379,Hoja1!$C$195:$P$213,'Tarjeta debito año 2016'!M$360,0)</f>
        <v>0</v>
      </c>
      <c r="N379" s="110">
        <f>+VLOOKUP($B379,Hoja1!$C$195:$P$213,'Tarjeta debito año 2016'!N$360,0)</f>
        <v>0</v>
      </c>
      <c r="O379" s="111">
        <f t="shared" si="39"/>
        <v>0</v>
      </c>
      <c r="P379" s="112">
        <f t="shared" si="40"/>
        <v>0</v>
      </c>
      <c r="Q379" s="87">
        <f t="shared" si="41"/>
        <v>0</v>
      </c>
    </row>
    <row r="380" spans="1:17" ht="16.5" thickBot="1" x14ac:dyDescent="0.3">
      <c r="A380" s="4"/>
      <c r="B380" s="43" t="s">
        <v>62</v>
      </c>
      <c r="C380" s="110">
        <f>+VLOOKUP($B380,Hoja1!$C$195:$P$213,'Tarjeta debito año 2016'!C$360,0)</f>
        <v>0</v>
      </c>
      <c r="D380" s="110">
        <f>+VLOOKUP($B380,Hoja1!$C$195:$P$213,'Tarjeta debito año 2016'!D$360,0)</f>
        <v>0</v>
      </c>
      <c r="E380" s="110">
        <f>+VLOOKUP($B380,Hoja1!$C$195:$P$213,'Tarjeta debito año 2016'!E$360,0)</f>
        <v>0</v>
      </c>
      <c r="F380" s="110">
        <f>+VLOOKUP($B380,Hoja1!$C$195:$P$213,'Tarjeta debito año 2016'!F$360,0)</f>
        <v>0</v>
      </c>
      <c r="G380" s="110">
        <f>+VLOOKUP($B380,Hoja1!$C$195:$P$213,'Tarjeta debito año 2016'!G$360,0)</f>
        <v>0</v>
      </c>
      <c r="H380" s="110">
        <f>+VLOOKUP($B380,Hoja1!$C$195:$P$213,'Tarjeta debito año 2016'!H$360,0)</f>
        <v>0</v>
      </c>
      <c r="I380" s="110">
        <f>+VLOOKUP($B380,Hoja1!$C$195:$P$213,'Tarjeta debito año 2016'!I$360,0)</f>
        <v>0</v>
      </c>
      <c r="J380" s="110">
        <f>+VLOOKUP($B380,Hoja1!$C$195:$P$213,'Tarjeta debito año 2016'!J$360,0)</f>
        <v>0</v>
      </c>
      <c r="K380" s="110">
        <f>+VLOOKUP($B380,Hoja1!$C$195:$P$213,'Tarjeta debito año 2016'!K$360,0)</f>
        <v>0</v>
      </c>
      <c r="L380" s="110">
        <f>+VLOOKUP($B380,Hoja1!$C$195:$P$213,'Tarjeta debito año 2016'!L$360,0)</f>
        <v>0</v>
      </c>
      <c r="M380" s="110">
        <f>+VLOOKUP($B380,Hoja1!$C$195:$P$213,'Tarjeta debito año 2016'!M$360,0)</f>
        <v>0</v>
      </c>
      <c r="N380" s="110">
        <f>+VLOOKUP($B380,Hoja1!$C$195:$P$213,'Tarjeta debito año 2016'!N$360,0)</f>
        <v>0</v>
      </c>
      <c r="O380" s="111">
        <f t="shared" si="39"/>
        <v>0</v>
      </c>
      <c r="P380" s="112">
        <f t="shared" si="40"/>
        <v>0</v>
      </c>
      <c r="Q380" s="87">
        <f t="shared" si="41"/>
        <v>0</v>
      </c>
    </row>
    <row r="381" spans="1:17" ht="16.5" thickTop="1" x14ac:dyDescent="0.25">
      <c r="A381" s="4"/>
      <c r="B381" s="99" t="s">
        <v>0</v>
      </c>
      <c r="C381" s="113">
        <f t="shared" ref="C381:Q381" si="42">SUM(C362:C380)</f>
        <v>88081526.999999985</v>
      </c>
      <c r="D381" s="113">
        <f t="shared" si="42"/>
        <v>80859760.299999997</v>
      </c>
      <c r="E381" s="113">
        <f t="shared" si="42"/>
        <v>86912040.300000027</v>
      </c>
      <c r="F381" s="113">
        <f t="shared" si="42"/>
        <v>98693205.600000009</v>
      </c>
      <c r="G381" s="113">
        <f t="shared" ref="G381:H381" si="43">SUM(G362:G380)</f>
        <v>96189913.300000012</v>
      </c>
      <c r="H381" s="113">
        <f t="shared" si="43"/>
        <v>83231033.400000021</v>
      </c>
      <c r="I381" s="113">
        <f t="shared" si="42"/>
        <v>90470815.199999988</v>
      </c>
      <c r="J381" s="113">
        <f t="shared" ref="J381:K381" si="44">SUM(J362:J380)</f>
        <v>95247349.700000003</v>
      </c>
      <c r="K381" s="113">
        <f t="shared" si="44"/>
        <v>93056975.199999988</v>
      </c>
      <c r="L381" s="113">
        <f t="shared" ref="L381:M381" si="45">SUM(L362:L380)</f>
        <v>95507389.100000009</v>
      </c>
      <c r="M381" s="113">
        <f t="shared" si="45"/>
        <v>96752074.920000002</v>
      </c>
      <c r="N381" s="113">
        <f t="shared" ref="N381" si="46">SUM(N362:N380)</f>
        <v>156180662.25</v>
      </c>
      <c r="O381" s="113">
        <f t="shared" si="42"/>
        <v>1161182746.27</v>
      </c>
      <c r="P381" s="113">
        <f t="shared" si="42"/>
        <v>96765228.855833337</v>
      </c>
      <c r="Q381" s="106">
        <f t="shared" si="42"/>
        <v>1</v>
      </c>
    </row>
    <row r="382" spans="1:17" ht="15.75" x14ac:dyDescent="0.25">
      <c r="A382" s="4"/>
      <c r="B382" s="34"/>
    </row>
    <row r="383" spans="1:17" ht="15.75" x14ac:dyDescent="0.25">
      <c r="A383" s="4"/>
      <c r="B383" s="34"/>
    </row>
    <row r="384" spans="1:17" ht="15.75" x14ac:dyDescent="0.25">
      <c r="A384" s="4"/>
      <c r="B384" s="34"/>
    </row>
    <row r="385" spans="1:2" ht="15.75" x14ac:dyDescent="0.25">
      <c r="A385" s="4"/>
      <c r="B385" s="34"/>
    </row>
    <row r="386" spans="1:2" ht="15.75" x14ac:dyDescent="0.25">
      <c r="A386" s="4"/>
      <c r="B386" s="34"/>
    </row>
    <row r="387" spans="1:2" ht="15.75" x14ac:dyDescent="0.25">
      <c r="A387" s="4"/>
      <c r="B387" s="34"/>
    </row>
    <row r="388" spans="1:2" ht="15.75" x14ac:dyDescent="0.25">
      <c r="A388" s="4"/>
      <c r="B388" s="34"/>
    </row>
    <row r="389" spans="1:2" ht="15.75" x14ac:dyDescent="0.25">
      <c r="A389" s="4"/>
      <c r="B389" s="34"/>
    </row>
    <row r="390" spans="1:2" ht="15.75" x14ac:dyDescent="0.25">
      <c r="A390" s="4"/>
      <c r="B390" s="34"/>
    </row>
    <row r="391" spans="1:2" ht="15.75" x14ac:dyDescent="0.25">
      <c r="A391" s="4"/>
      <c r="B391" s="34"/>
    </row>
    <row r="392" spans="1:2" ht="15.75" x14ac:dyDescent="0.25">
      <c r="A392" s="4"/>
      <c r="B392" s="34"/>
    </row>
    <row r="393" spans="1:2" ht="15.75" x14ac:dyDescent="0.25">
      <c r="A393" s="4"/>
      <c r="B393" s="34"/>
    </row>
    <row r="394" spans="1:2" ht="15.75" x14ac:dyDescent="0.25">
      <c r="A394" s="4"/>
      <c r="B394" s="34"/>
    </row>
    <row r="395" spans="1:2" ht="15.75" x14ac:dyDescent="0.25">
      <c r="A395" s="4"/>
      <c r="B395" s="34"/>
    </row>
    <row r="396" spans="1:2" ht="15.75" x14ac:dyDescent="0.25">
      <c r="A396" s="4"/>
      <c r="B396" s="34"/>
    </row>
    <row r="397" spans="1:2" ht="15.75" x14ac:dyDescent="0.25">
      <c r="A397" s="4"/>
      <c r="B397" s="34"/>
    </row>
    <row r="398" spans="1:2" ht="15.75" x14ac:dyDescent="0.25">
      <c r="A398" s="4"/>
      <c r="B398" s="34"/>
    </row>
    <row r="399" spans="1:2" ht="15.75" x14ac:dyDescent="0.25">
      <c r="A399" s="4"/>
      <c r="B399" s="34"/>
    </row>
    <row r="400" spans="1:2" ht="15.75" x14ac:dyDescent="0.25">
      <c r="A400" s="4"/>
      <c r="B400" s="34"/>
    </row>
    <row r="401" spans="1:17" ht="15.75" x14ac:dyDescent="0.25">
      <c r="A401" s="4"/>
      <c r="B401" s="34"/>
    </row>
    <row r="402" spans="1:17" ht="15.75" x14ac:dyDescent="0.25">
      <c r="A402" s="4"/>
      <c r="B402" s="34"/>
    </row>
    <row r="403" spans="1:17" ht="15.75" x14ac:dyDescent="0.25">
      <c r="A403" s="4"/>
      <c r="B403" s="34"/>
    </row>
    <row r="404" spans="1:17" ht="15.75" x14ac:dyDescent="0.25">
      <c r="A404" s="4"/>
      <c r="B404" s="34"/>
    </row>
    <row r="405" spans="1:17" ht="15.75" x14ac:dyDescent="0.25">
      <c r="A405" s="4"/>
      <c r="B405" s="34"/>
    </row>
    <row r="406" spans="1:17" ht="15.75" x14ac:dyDescent="0.25">
      <c r="A406" s="4"/>
      <c r="B406" s="34"/>
    </row>
    <row r="407" spans="1:17" ht="15.75" x14ac:dyDescent="0.25">
      <c r="A407" s="4"/>
      <c r="B407" s="34"/>
    </row>
    <row r="408" spans="1:17" ht="15.75" x14ac:dyDescent="0.25">
      <c r="A408" s="4"/>
      <c r="B408" s="34"/>
    </row>
    <row r="409" spans="1:17" ht="15.75" x14ac:dyDescent="0.25">
      <c r="A409" s="4"/>
      <c r="B409" s="34"/>
    </row>
    <row r="410" spans="1:17" ht="23.25" x14ac:dyDescent="0.35">
      <c r="A410" s="4"/>
      <c r="B410" s="16" t="s">
        <v>97</v>
      </c>
    </row>
    <row r="411" spans="1:17" ht="23.25" x14ac:dyDescent="0.35">
      <c r="A411" s="4"/>
      <c r="B411" s="16"/>
    </row>
    <row r="412" spans="1:17" ht="15.75" x14ac:dyDescent="0.25">
      <c r="A412" s="4"/>
      <c r="B412" s="34"/>
      <c r="C412" s="45">
        <v>3</v>
      </c>
      <c r="D412" s="45">
        <v>4</v>
      </c>
      <c r="E412" s="45">
        <v>5</v>
      </c>
      <c r="F412" s="45">
        <v>6</v>
      </c>
      <c r="G412" s="45">
        <v>7</v>
      </c>
      <c r="H412" s="45">
        <v>8</v>
      </c>
      <c r="I412" s="45">
        <v>9</v>
      </c>
      <c r="J412" s="45">
        <v>10</v>
      </c>
      <c r="K412" s="45">
        <v>11</v>
      </c>
      <c r="L412" s="45">
        <v>12</v>
      </c>
      <c r="M412" s="45">
        <v>13</v>
      </c>
      <c r="N412" s="45">
        <v>14</v>
      </c>
      <c r="O412" s="45"/>
    </row>
    <row r="413" spans="1:17" ht="32.25" thickBot="1" x14ac:dyDescent="0.3">
      <c r="A413" s="4"/>
      <c r="B413" s="95" t="s">
        <v>20</v>
      </c>
      <c r="C413" s="95" t="s">
        <v>105</v>
      </c>
      <c r="D413" s="95" t="s">
        <v>106</v>
      </c>
      <c r="E413" s="95" t="s">
        <v>107</v>
      </c>
      <c r="F413" s="95" t="s">
        <v>108</v>
      </c>
      <c r="G413" s="95" t="s">
        <v>109</v>
      </c>
      <c r="H413" s="92" t="s">
        <v>110</v>
      </c>
      <c r="I413" s="92" t="s">
        <v>111</v>
      </c>
      <c r="J413" s="92" t="s">
        <v>112</v>
      </c>
      <c r="K413" s="92" t="s">
        <v>113</v>
      </c>
      <c r="L413" s="92" t="s">
        <v>114</v>
      </c>
      <c r="M413" s="92" t="s">
        <v>115</v>
      </c>
      <c r="N413" s="92" t="s">
        <v>116</v>
      </c>
      <c r="O413" s="97" t="s">
        <v>100</v>
      </c>
      <c r="P413" s="94" t="s">
        <v>101</v>
      </c>
      <c r="Q413" s="94" t="s">
        <v>84</v>
      </c>
    </row>
    <row r="414" spans="1:17" ht="16.5" thickTop="1" x14ac:dyDescent="0.25">
      <c r="A414" s="4"/>
      <c r="B414" s="43" t="s">
        <v>33</v>
      </c>
      <c r="C414" s="110">
        <f>+VLOOKUP($B414,Hoja1!$C$221:$P$241,'Tarjeta debito año 2016'!C$412,0)</f>
        <v>28914437</v>
      </c>
      <c r="D414" s="110">
        <f>+VLOOKUP($B414,Hoja1!$C$221:$P$241,'Tarjeta debito año 2016'!D$412,0)</f>
        <v>26801328.899999999</v>
      </c>
      <c r="E414" s="110">
        <f>+VLOOKUP($B414,Hoja1!$C$221:$P$241,'Tarjeta debito año 2016'!E$412,0)</f>
        <v>27480846.100000001</v>
      </c>
      <c r="F414" s="110">
        <f>+VLOOKUP($B414,Hoja1!$C$221:$P$241,'Tarjeta debito año 2016'!F$412,0)</f>
        <v>31173305.100000001</v>
      </c>
      <c r="G414" s="110">
        <f>+VLOOKUP($B414,Hoja1!$C$221:$P$241,'Tarjeta debito año 2016'!G$412,0)</f>
        <v>31413485</v>
      </c>
      <c r="H414" s="110">
        <f>+VLOOKUP($B414,Hoja1!$C$221:$P$241,'Tarjeta debito año 2016'!H$412,0)</f>
        <v>27605680</v>
      </c>
      <c r="I414" s="110">
        <f>+VLOOKUP($B414,Hoja1!$C$221:$P$241,'Tarjeta debito año 2016'!I$412,0)</f>
        <v>29466904.899999999</v>
      </c>
      <c r="J414" s="110">
        <f>+VLOOKUP($B414,Hoja1!$C$221:$P$241,'Tarjeta debito año 2016'!J$412,0)</f>
        <v>30641976.199999999</v>
      </c>
      <c r="K414" s="110">
        <f>+VLOOKUP($B414,Hoja1!$C$221:$P$241,'Tarjeta debito año 2016'!K$412,0)</f>
        <v>28968061.5</v>
      </c>
      <c r="L414" s="110">
        <f>+VLOOKUP($B414,Hoja1!$C$221:$P$241,'Tarjeta debito año 2016'!L$412,0)</f>
        <v>30276947.100000001</v>
      </c>
      <c r="M414" s="110">
        <f>+VLOOKUP($B414,Hoja1!$C$221:$P$241,'Tarjeta debito año 2016'!M$412,0)</f>
        <v>29856418.5</v>
      </c>
      <c r="N414" s="110">
        <f>+VLOOKUP($B414,Hoja1!$C$221:$P$241,'Tarjeta debito año 2016'!N$412,0)</f>
        <v>47763489.920000002</v>
      </c>
      <c r="O414" s="120">
        <f t="shared" ref="O414:O432" si="47">+SUM(C414:N414)</f>
        <v>370362880.22000003</v>
      </c>
      <c r="P414" s="112">
        <f t="shared" ref="P414:P432" si="48">+AVERAGE(C414:N414)</f>
        <v>30863573.35166667</v>
      </c>
      <c r="Q414" s="361">
        <f t="shared" ref="Q414:Q432" si="49">+P414/$P$433</f>
        <v>0.3199790987055105</v>
      </c>
    </row>
    <row r="415" spans="1:17" ht="15.75" x14ac:dyDescent="0.25">
      <c r="A415" s="4"/>
      <c r="B415" s="43" t="s">
        <v>34</v>
      </c>
      <c r="C415" s="110">
        <f>+VLOOKUP($B415,Hoja1!$C$221:$P$241,'Tarjeta debito año 2016'!C$412,0)</f>
        <v>14793696.800000001</v>
      </c>
      <c r="D415" s="110">
        <f>+VLOOKUP($B415,Hoja1!$C$221:$P$241,'Tarjeta debito año 2016'!D$412,0)</f>
        <v>13090737.9</v>
      </c>
      <c r="E415" s="110">
        <f>+VLOOKUP($B415,Hoja1!$C$221:$P$241,'Tarjeta debito año 2016'!E$412,0)</f>
        <v>14411075</v>
      </c>
      <c r="F415" s="110">
        <f>+VLOOKUP($B415,Hoja1!$C$221:$P$241,'Tarjeta debito año 2016'!F$412,0)</f>
        <v>18766992.800000001</v>
      </c>
      <c r="G415" s="110">
        <f>+VLOOKUP($B415,Hoja1!$C$221:$P$241,'Tarjeta debito año 2016'!G$412,0)</f>
        <v>17153275.5</v>
      </c>
      <c r="H415" s="110">
        <f>+VLOOKUP($B415,Hoja1!$C$221:$P$241,'Tarjeta debito año 2016'!H$412,0)</f>
        <v>14895631.399999999</v>
      </c>
      <c r="I415" s="110">
        <f>+VLOOKUP($B415,Hoja1!$C$221:$P$241,'Tarjeta debito año 2016'!I$412,0)</f>
        <v>16459401.800000001</v>
      </c>
      <c r="J415" s="110">
        <f>+VLOOKUP($B415,Hoja1!$C$221:$P$241,'Tarjeta debito año 2016'!J$412,0)</f>
        <v>17143976.300000001</v>
      </c>
      <c r="K415" s="110">
        <f>+VLOOKUP($B415,Hoja1!$C$221:$P$241,'Tarjeta debito año 2016'!K$412,0)</f>
        <v>15879955.200000001</v>
      </c>
      <c r="L415" s="110">
        <f>+VLOOKUP($B415,Hoja1!$C$221:$P$241,'Tarjeta debito año 2016'!L$412,0)</f>
        <v>16029287</v>
      </c>
      <c r="M415" s="110">
        <f>+VLOOKUP($B415,Hoja1!$C$221:$P$241,'Tarjeta debito año 2016'!M$412,0)</f>
        <v>16682610.620000001</v>
      </c>
      <c r="N415" s="110">
        <f>+VLOOKUP($B415,Hoja1!$C$221:$P$241,'Tarjeta debito año 2016'!N$412,0)</f>
        <v>27131055.699999996</v>
      </c>
      <c r="O415" s="120">
        <f t="shared" si="47"/>
        <v>202437696.01999998</v>
      </c>
      <c r="P415" s="112">
        <f t="shared" si="48"/>
        <v>16869808.001666665</v>
      </c>
      <c r="Q415" s="361">
        <f t="shared" si="49"/>
        <v>0.17489828213351746</v>
      </c>
    </row>
    <row r="416" spans="1:17" ht="15.75" x14ac:dyDescent="0.25">
      <c r="A416" s="4"/>
      <c r="B416" s="43" t="s">
        <v>32</v>
      </c>
      <c r="C416" s="110">
        <f>+VLOOKUP($B416,Hoja1!$C$221:$P$241,'Tarjeta debito año 2016'!C$412,0)</f>
        <v>14963202.300000001</v>
      </c>
      <c r="D416" s="110">
        <f>+VLOOKUP($B416,Hoja1!$C$221:$P$241,'Tarjeta debito año 2016'!D$412,0)</f>
        <v>13485032.699999999</v>
      </c>
      <c r="E416" s="110">
        <f>+VLOOKUP($B416,Hoja1!$C$221:$P$241,'Tarjeta debito año 2016'!E$412,0)</f>
        <v>15056401.800000001</v>
      </c>
      <c r="F416" s="110">
        <f>+VLOOKUP($B416,Hoja1!$C$221:$P$241,'Tarjeta debito año 2016'!F$412,0)</f>
        <v>17308827.899999991</v>
      </c>
      <c r="G416" s="110">
        <f>+VLOOKUP($B416,Hoja1!$C$221:$P$241,'Tarjeta debito año 2016'!G$412,0)</f>
        <v>16575620.699999999</v>
      </c>
      <c r="H416" s="110">
        <f>+VLOOKUP($B416,Hoja1!$C$221:$P$241,'Tarjeta debito año 2016'!H$412,0)</f>
        <v>14044470</v>
      </c>
      <c r="I416" s="110">
        <f>+VLOOKUP($B416,Hoja1!$C$221:$P$241,'Tarjeta debito año 2016'!I$412,0)</f>
        <v>16268061.9</v>
      </c>
      <c r="J416" s="110">
        <f>+VLOOKUP($B416,Hoja1!$C$221:$P$241,'Tarjeta debito año 2016'!J$412,0)</f>
        <v>16440508.4</v>
      </c>
      <c r="K416" s="110">
        <f>+VLOOKUP($B416,Hoja1!$C$221:$P$241,'Tarjeta debito año 2016'!K$412,0)</f>
        <v>15287995.300000001</v>
      </c>
      <c r="L416" s="110">
        <f>+VLOOKUP($B416,Hoja1!$C$221:$P$241,'Tarjeta debito año 2016'!L$412,0)</f>
        <v>15802075.1</v>
      </c>
      <c r="M416" s="110">
        <f>+VLOOKUP($B416,Hoja1!$C$221:$P$241,'Tarjeta debito año 2016'!M$412,0)</f>
        <v>15896844.689999999</v>
      </c>
      <c r="N416" s="110">
        <f>+VLOOKUP($B416,Hoja1!$C$221:$P$241,'Tarjeta debito año 2016'!N$412,0)</f>
        <v>26013627.98</v>
      </c>
      <c r="O416" s="120">
        <f t="shared" si="47"/>
        <v>197142668.76999998</v>
      </c>
      <c r="P416" s="112">
        <f t="shared" si="48"/>
        <v>16428555.730833331</v>
      </c>
      <c r="Q416" s="361">
        <f t="shared" si="49"/>
        <v>0.17032358489045227</v>
      </c>
    </row>
    <row r="417" spans="1:17" ht="15.75" x14ac:dyDescent="0.25">
      <c r="A417" s="4"/>
      <c r="B417" s="43" t="s">
        <v>25</v>
      </c>
      <c r="C417" s="110">
        <f>+VLOOKUP($B417,Hoja1!$C$221:$P$241,'Tarjeta debito año 2016'!C$412,0)</f>
        <v>10334470.1</v>
      </c>
      <c r="D417" s="110">
        <f>+VLOOKUP($B417,Hoja1!$C$221:$P$241,'Tarjeta debito año 2016'!D$412,0)</f>
        <v>10464937.5</v>
      </c>
      <c r="E417" s="110">
        <f>+VLOOKUP($B417,Hoja1!$C$221:$P$241,'Tarjeta debito año 2016'!E$412,0)</f>
        <v>11333756.5</v>
      </c>
      <c r="F417" s="110">
        <f>+VLOOKUP($B417,Hoja1!$C$221:$P$241,'Tarjeta debito año 2016'!F$412,0)</f>
        <v>10418416.59999999</v>
      </c>
      <c r="G417" s="110">
        <f>+VLOOKUP($B417,Hoja1!$C$221:$P$241,'Tarjeta debito año 2016'!G$412,0)</f>
        <v>10294812.1</v>
      </c>
      <c r="H417" s="110">
        <f>+VLOOKUP($B417,Hoja1!$C$221:$P$241,'Tarjeta debito año 2016'!H$412,0)</f>
        <v>8365692</v>
      </c>
      <c r="I417" s="110">
        <f>+VLOOKUP($B417,Hoja1!$C$221:$P$241,'Tarjeta debito año 2016'!I$412,0)</f>
        <v>9374390</v>
      </c>
      <c r="J417" s="110">
        <f>+VLOOKUP($B417,Hoja1!$C$221:$P$241,'Tarjeta debito año 2016'!J$412,0)</f>
        <v>9470814.3000000007</v>
      </c>
      <c r="K417" s="110">
        <f>+VLOOKUP($B417,Hoja1!$C$221:$P$241,'Tarjeta debito año 2016'!K$412,0)</f>
        <v>12715792.9</v>
      </c>
      <c r="L417" s="110">
        <f>+VLOOKUP($B417,Hoja1!$C$221:$P$241,'Tarjeta debito año 2016'!L$412,0)</f>
        <v>12900779.800000001</v>
      </c>
      <c r="M417" s="110">
        <f>+VLOOKUP($B417,Hoja1!$C$221:$P$241,'Tarjeta debito año 2016'!M$412,0)</f>
        <v>13224542.5</v>
      </c>
      <c r="N417" s="110">
        <f>+VLOOKUP($B417,Hoja1!$C$221:$P$241,'Tarjeta debito año 2016'!N$412,0)</f>
        <v>21088986.09</v>
      </c>
      <c r="O417" s="120">
        <f t="shared" si="47"/>
        <v>139987390.38999999</v>
      </c>
      <c r="P417" s="112">
        <f t="shared" si="48"/>
        <v>11665615.865833333</v>
      </c>
      <c r="Q417" s="361">
        <f t="shared" si="49"/>
        <v>0.12094365121180889</v>
      </c>
    </row>
    <row r="418" spans="1:17" ht="15.75" x14ac:dyDescent="0.25">
      <c r="A418" s="4"/>
      <c r="B418" s="43" t="s">
        <v>26</v>
      </c>
      <c r="C418" s="110">
        <f>+VLOOKUP($B418,Hoja1!$C$221:$P$241,'Tarjeta debito año 2016'!C$412,0)</f>
        <v>8860808.1999999993</v>
      </c>
      <c r="D418" s="110">
        <f>+VLOOKUP($B418,Hoja1!$C$221:$P$241,'Tarjeta debito año 2016'!D$412,0)</f>
        <v>7424189.7000000002</v>
      </c>
      <c r="E418" s="110">
        <f>+VLOOKUP($B418,Hoja1!$C$221:$P$241,'Tarjeta debito año 2016'!E$412,0)</f>
        <v>8296627.7000000002</v>
      </c>
      <c r="F418" s="110">
        <f>+VLOOKUP($B418,Hoja1!$C$221:$P$241,'Tarjeta debito año 2016'!F$412,0)</f>
        <v>9379626.6999999974</v>
      </c>
      <c r="G418" s="110">
        <f>+VLOOKUP($B418,Hoja1!$C$221:$P$241,'Tarjeta debito año 2016'!G$412,0)</f>
        <v>9166566</v>
      </c>
      <c r="H418" s="110">
        <f>+VLOOKUP($B418,Hoja1!$C$221:$P$241,'Tarjeta debito año 2016'!H$412,0)</f>
        <v>7750116</v>
      </c>
      <c r="I418" s="110">
        <f>+VLOOKUP($B418,Hoja1!$C$221:$P$241,'Tarjeta debito año 2016'!I$412,0)</f>
        <v>7424139.5999999996</v>
      </c>
      <c r="J418" s="110">
        <f>+VLOOKUP($B418,Hoja1!$C$221:$P$241,'Tarjeta debito año 2016'!J$412,0)</f>
        <v>8693287.0999999996</v>
      </c>
      <c r="K418" s="110">
        <f>+VLOOKUP($B418,Hoja1!$C$221:$P$241,'Tarjeta debito año 2016'!K$412,0)</f>
        <v>7621384.0999999996</v>
      </c>
      <c r="L418" s="110">
        <f>+VLOOKUP($B418,Hoja1!$C$221:$P$241,'Tarjeta debito año 2016'!L$412,0)</f>
        <v>7947355.7999999989</v>
      </c>
      <c r="M418" s="110">
        <f>+VLOOKUP($B418,Hoja1!$C$221:$P$241,'Tarjeta debito año 2016'!M$412,0)</f>
        <v>8036570.6100000003</v>
      </c>
      <c r="N418" s="110">
        <f>+VLOOKUP($B418,Hoja1!$C$221:$P$241,'Tarjeta debito año 2016'!N$412,0)</f>
        <v>13175598.949999999</v>
      </c>
      <c r="O418" s="120">
        <f t="shared" si="47"/>
        <v>103776270.45999999</v>
      </c>
      <c r="P418" s="112">
        <f t="shared" si="48"/>
        <v>8648022.5383333322</v>
      </c>
      <c r="Q418" s="361">
        <f t="shared" si="49"/>
        <v>8.9658654423157041E-2</v>
      </c>
    </row>
    <row r="419" spans="1:17" ht="15.75" x14ac:dyDescent="0.25">
      <c r="A419" s="4"/>
      <c r="B419" s="43" t="s">
        <v>29</v>
      </c>
      <c r="C419" s="110">
        <f>+VLOOKUP($B419,Hoja1!$C$221:$P$241,'Tarjeta debito año 2016'!C$412,0)</f>
        <v>5313129.5</v>
      </c>
      <c r="D419" s="110">
        <f>+VLOOKUP($B419,Hoja1!$C$221:$P$241,'Tarjeta debito año 2016'!D$412,0)</f>
        <v>4880381.9000000004</v>
      </c>
      <c r="E419" s="110">
        <f>+VLOOKUP($B419,Hoja1!$C$221:$P$241,'Tarjeta debito año 2016'!E$412,0)</f>
        <v>5110015.2</v>
      </c>
      <c r="F419" s="110">
        <f>+VLOOKUP($B419,Hoja1!$C$221:$P$241,'Tarjeta debito año 2016'!F$412,0)</f>
        <v>6183549.2000000002</v>
      </c>
      <c r="G419" s="110">
        <f>+VLOOKUP($B419,Hoja1!$C$221:$P$241,'Tarjeta debito año 2016'!G$412,0)</f>
        <v>6086239.2999999998</v>
      </c>
      <c r="H419" s="110">
        <f>+VLOOKUP($B419,Hoja1!$C$221:$P$241,'Tarjeta debito año 2016'!H$412,0)</f>
        <v>5430821.7000000002</v>
      </c>
      <c r="I419" s="110">
        <f>+VLOOKUP($B419,Hoja1!$C$221:$P$241,'Tarjeta debito año 2016'!I$412,0)</f>
        <v>6126277.4000000004</v>
      </c>
      <c r="J419" s="110">
        <f>+VLOOKUP($B419,Hoja1!$C$221:$P$241,'Tarjeta debito año 2016'!J$412,0)</f>
        <v>6277237.7999999998</v>
      </c>
      <c r="K419" s="110">
        <f>+VLOOKUP($B419,Hoja1!$C$221:$P$241,'Tarjeta debito año 2016'!K$412,0)</f>
        <v>5957402.5</v>
      </c>
      <c r="L419" s="110">
        <f>+VLOOKUP($B419,Hoja1!$C$221:$P$241,'Tarjeta debito año 2016'!L$412,0)</f>
        <v>6060986.0999999996</v>
      </c>
      <c r="M419" s="110">
        <f>+VLOOKUP($B419,Hoja1!$C$221:$P$241,'Tarjeta debito año 2016'!M$412,0)</f>
        <v>5998212.0599999996</v>
      </c>
      <c r="N419" s="110">
        <f>+VLOOKUP($B419,Hoja1!$C$221:$P$241,'Tarjeta debito año 2016'!N$412,0)</f>
        <v>9967623.5500000007</v>
      </c>
      <c r="O419" s="120">
        <f t="shared" si="47"/>
        <v>73391876.210000008</v>
      </c>
      <c r="P419" s="112">
        <f t="shared" si="48"/>
        <v>6115989.6841666671</v>
      </c>
      <c r="Q419" s="361">
        <f t="shared" si="49"/>
        <v>6.3407721605449496E-2</v>
      </c>
    </row>
    <row r="420" spans="1:17" ht="15.75" x14ac:dyDescent="0.25">
      <c r="A420" s="4"/>
      <c r="B420" s="43" t="s">
        <v>28</v>
      </c>
      <c r="C420" s="110">
        <f>+VLOOKUP($B420,Hoja1!$C$221:$P$241,'Tarjeta debito año 2016'!C$412,0)</f>
        <v>3262018.6</v>
      </c>
      <c r="D420" s="110">
        <f>+VLOOKUP($B420,Hoja1!$C$221:$P$241,'Tarjeta debito año 2016'!D$412,0)</f>
        <v>3131091.2</v>
      </c>
      <c r="E420" s="110">
        <f>+VLOOKUP($B420,Hoja1!$C$221:$P$241,'Tarjeta debito año 2016'!E$412,0)</f>
        <v>3070959</v>
      </c>
      <c r="F420" s="110">
        <f>+VLOOKUP($B420,Hoja1!$C$221:$P$241,'Tarjeta debito año 2016'!F$412,0)</f>
        <v>3026059.7</v>
      </c>
      <c r="G420" s="110">
        <f>+VLOOKUP($B420,Hoja1!$C$221:$P$241,'Tarjeta debito año 2016'!G$412,0)</f>
        <v>3133674.4</v>
      </c>
      <c r="H420" s="110">
        <f>+VLOOKUP($B420,Hoja1!$C$221:$P$241,'Tarjeta debito año 2016'!H$412,0)</f>
        <v>2868347.7</v>
      </c>
      <c r="I420" s="110">
        <f>+VLOOKUP($B420,Hoja1!$C$221:$P$241,'Tarjeta debito año 2016'!I$412,0)</f>
        <v>2778759.1</v>
      </c>
      <c r="J420" s="110">
        <f>+VLOOKUP($B420,Hoja1!$C$221:$P$241,'Tarjeta debito año 2016'!J$412,0)</f>
        <v>3757605.1</v>
      </c>
      <c r="K420" s="110">
        <f>+VLOOKUP($B420,Hoja1!$C$221:$P$241,'Tarjeta debito año 2016'!K$412,0)</f>
        <v>3938574.899999999</v>
      </c>
      <c r="L420" s="110">
        <f>+VLOOKUP($B420,Hoja1!$C$221:$P$241,'Tarjeta debito año 2016'!L$412,0)</f>
        <v>3767017.8</v>
      </c>
      <c r="M420" s="110">
        <f>+VLOOKUP($B420,Hoja1!$C$221:$P$241,'Tarjeta debito año 2016'!M$412,0)</f>
        <v>4057761.51</v>
      </c>
      <c r="N420" s="110">
        <f>+VLOOKUP($B420,Hoja1!$C$221:$P$241,'Tarjeta debito año 2016'!N$412,0)</f>
        <v>6662962.4699999997</v>
      </c>
      <c r="O420" s="120">
        <f t="shared" si="47"/>
        <v>43454831.480000004</v>
      </c>
      <c r="P420" s="112">
        <f t="shared" si="48"/>
        <v>3621235.956666667</v>
      </c>
      <c r="Q420" s="361">
        <f t="shared" si="49"/>
        <v>3.7543281343720848E-2</v>
      </c>
    </row>
    <row r="421" spans="1:17" ht="15.75" x14ac:dyDescent="0.25">
      <c r="A421" s="4"/>
      <c r="B421" s="43" t="s">
        <v>38</v>
      </c>
      <c r="C421" s="110">
        <f>+VLOOKUP($B421,Hoja1!$C$221:$P$241,'Tarjeta debito año 2016'!C$412,0)</f>
        <v>237</v>
      </c>
      <c r="D421" s="110">
        <f>+VLOOKUP($B421,Hoja1!$C$221:$P$241,'Tarjeta debito año 2016'!D$412,0)</f>
        <v>481855.2</v>
      </c>
      <c r="E421" s="110">
        <f>+VLOOKUP($B421,Hoja1!$C$221:$P$241,'Tarjeta debito año 2016'!E$412,0)</f>
        <v>634028.30000000005</v>
      </c>
      <c r="F421" s="110">
        <f>+VLOOKUP($B421,Hoja1!$C$221:$P$241,'Tarjeta debito año 2016'!F$412,0)</f>
        <v>722384</v>
      </c>
      <c r="G421" s="110">
        <f>+VLOOKUP($B421,Hoja1!$C$221:$P$241,'Tarjeta debito año 2016'!G$412,0)</f>
        <v>689021.3</v>
      </c>
      <c r="H421" s="110">
        <f>+VLOOKUP($B421,Hoja1!$C$221:$P$241,'Tarjeta debito año 2016'!H$412,0)</f>
        <v>670685.5</v>
      </c>
      <c r="I421" s="110">
        <f>+VLOOKUP($B421,Hoja1!$C$221:$P$241,'Tarjeta debito año 2016'!I$412,0)</f>
        <v>717843.1</v>
      </c>
      <c r="J421" s="110">
        <f>+VLOOKUP($B421,Hoja1!$C$221:$P$241,'Tarjeta debito año 2016'!J$412,0)</f>
        <v>878580.7</v>
      </c>
      <c r="K421" s="110">
        <f>+VLOOKUP($B421,Hoja1!$C$221:$P$241,'Tarjeta debito año 2016'!K$412,0)</f>
        <v>773780.5</v>
      </c>
      <c r="L421" s="110">
        <f>+VLOOKUP($B421,Hoja1!$C$221:$P$241,'Tarjeta debito año 2016'!L$412,0)</f>
        <v>874459.2</v>
      </c>
      <c r="M421" s="110">
        <f>+VLOOKUP($B421,Hoja1!$C$221:$P$241,'Tarjeta debito año 2016'!M$412,0)</f>
        <v>920427.93</v>
      </c>
      <c r="N421" s="110">
        <f>+VLOOKUP($B421,Hoja1!$C$221:$P$241,'Tarjeta debito año 2016'!N$412,0)</f>
        <v>1122841.6399999999</v>
      </c>
      <c r="O421" s="120">
        <f t="shared" si="47"/>
        <v>8486144.3699999992</v>
      </c>
      <c r="P421" s="112">
        <f t="shared" si="48"/>
        <v>707178.69749999989</v>
      </c>
      <c r="Q421" s="361">
        <f t="shared" si="49"/>
        <v>7.3316981048005348E-3</v>
      </c>
    </row>
    <row r="422" spans="1:17" ht="15.75" x14ac:dyDescent="0.25">
      <c r="A422" s="4"/>
      <c r="B422" s="43" t="s">
        <v>31</v>
      </c>
      <c r="C422" s="110">
        <f>+VLOOKUP($B422,Hoja1!$C$221:$P$241,'Tarjeta debito año 2016'!C$412,0)</f>
        <v>410963.6</v>
      </c>
      <c r="D422" s="110">
        <f>+VLOOKUP($B422,Hoja1!$C$221:$P$241,'Tarjeta debito año 2016'!D$412,0)</f>
        <v>409168.8</v>
      </c>
      <c r="E422" s="110">
        <f>+VLOOKUP($B422,Hoja1!$C$221:$P$241,'Tarjeta debito año 2016'!E$412,0)</f>
        <v>557499.4</v>
      </c>
      <c r="F422" s="110">
        <f>+VLOOKUP($B422,Hoja1!$C$221:$P$241,'Tarjeta debito año 2016'!F$412,0)</f>
        <v>541754.4</v>
      </c>
      <c r="G422" s="110">
        <f>+VLOOKUP($B422,Hoja1!$C$221:$P$241,'Tarjeta debito año 2016'!G$412,0)</f>
        <v>522061.7</v>
      </c>
      <c r="H422" s="110">
        <f>+VLOOKUP($B422,Hoja1!$C$221:$P$241,'Tarjeta debito año 2016'!H$412,0)</f>
        <v>540531.80000000005</v>
      </c>
      <c r="I422" s="110">
        <f>+VLOOKUP($B422,Hoja1!$C$221:$P$241,'Tarjeta debito año 2016'!I$412,0)</f>
        <v>584581.19999999995</v>
      </c>
      <c r="J422" s="110">
        <f>+VLOOKUP($B422,Hoja1!$C$221:$P$241,'Tarjeta debito año 2016'!J$412,0)</f>
        <v>627044.69999999995</v>
      </c>
      <c r="K422" s="110">
        <f>+VLOOKUP($B422,Hoja1!$C$221:$P$241,'Tarjeta debito año 2016'!K$412,0)</f>
        <v>635666.1</v>
      </c>
      <c r="L422" s="110">
        <f>+VLOOKUP($B422,Hoja1!$C$221:$P$241,'Tarjeta debito año 2016'!L$412,0)</f>
        <v>647092.69999999995</v>
      </c>
      <c r="M422" s="110">
        <f>+VLOOKUP($B422,Hoja1!$C$221:$P$241,'Tarjeta debito año 2016'!M$412,0)</f>
        <v>754153.03</v>
      </c>
      <c r="N422" s="110">
        <f>+VLOOKUP($B422,Hoja1!$C$221:$P$241,'Tarjeta debito año 2016'!N$412,0)</f>
        <v>1061375.8700000001</v>
      </c>
      <c r="O422" s="120">
        <f t="shared" si="47"/>
        <v>7291893.3000000007</v>
      </c>
      <c r="P422" s="112">
        <f t="shared" si="48"/>
        <v>607657.77500000002</v>
      </c>
      <c r="Q422" s="361">
        <f t="shared" si="49"/>
        <v>6.2999117098472982E-3</v>
      </c>
    </row>
    <row r="423" spans="1:17" ht="15.75" x14ac:dyDescent="0.25">
      <c r="A423" s="4"/>
      <c r="B423" s="43" t="s">
        <v>30</v>
      </c>
      <c r="C423" s="110">
        <f>+VLOOKUP($B423,Hoja1!$C$221:$P$241,'Tarjeta debito año 2016'!C$412,0)</f>
        <v>259756.6</v>
      </c>
      <c r="D423" s="110">
        <f>+VLOOKUP($B423,Hoja1!$C$221:$P$241,'Tarjeta debito año 2016'!D$412,0)</f>
        <v>261574.9</v>
      </c>
      <c r="E423" s="110">
        <f>+VLOOKUP($B423,Hoja1!$C$221:$P$241,'Tarjeta debito año 2016'!E$412,0)</f>
        <v>295208.90000000002</v>
      </c>
      <c r="F423" s="110">
        <f>+VLOOKUP($B423,Hoja1!$C$221:$P$241,'Tarjeta debito año 2016'!F$412,0)</f>
        <v>357549.9</v>
      </c>
      <c r="G423" s="110">
        <f>+VLOOKUP($B423,Hoja1!$C$221:$P$241,'Tarjeta debito año 2016'!G$412,0)</f>
        <v>366645.2</v>
      </c>
      <c r="H423" s="110">
        <f>+VLOOKUP($B423,Hoja1!$C$221:$P$241,'Tarjeta debito año 2016'!H$412,0)</f>
        <v>352854.6</v>
      </c>
      <c r="I423" s="110">
        <f>+VLOOKUP($B423,Hoja1!$C$221:$P$241,'Tarjeta debito año 2016'!I$412,0)</f>
        <v>469215.8</v>
      </c>
      <c r="J423" s="110">
        <f>+VLOOKUP($B423,Hoja1!$C$221:$P$241,'Tarjeta debito año 2016'!J$412,0)</f>
        <v>537118.1</v>
      </c>
      <c r="K423" s="110">
        <f>+VLOOKUP($B423,Hoja1!$C$221:$P$241,'Tarjeta debito año 2016'!K$412,0)</f>
        <v>512785.6</v>
      </c>
      <c r="L423" s="110">
        <f>+VLOOKUP($B423,Hoja1!$C$221:$P$241,'Tarjeta debito año 2016'!L$412,0)</f>
        <v>524264</v>
      </c>
      <c r="M423" s="110">
        <f>+VLOOKUP($B423,Hoja1!$C$221:$P$241,'Tarjeta debito año 2016'!M$412,0)</f>
        <v>533708.73</v>
      </c>
      <c r="N423" s="110">
        <f>+VLOOKUP($B423,Hoja1!$C$221:$P$241,'Tarjeta debito año 2016'!N$412,0)</f>
        <v>972995.72</v>
      </c>
      <c r="O423" s="120">
        <f t="shared" si="47"/>
        <v>5443678.0499999998</v>
      </c>
      <c r="P423" s="112">
        <f t="shared" si="48"/>
        <v>453639.83749999997</v>
      </c>
      <c r="Q423" s="361">
        <f t="shared" si="49"/>
        <v>4.7031257426426833E-3</v>
      </c>
    </row>
    <row r="424" spans="1:17" ht="15.75" x14ac:dyDescent="0.25">
      <c r="A424" s="4"/>
      <c r="B424" s="43" t="s">
        <v>24</v>
      </c>
      <c r="C424" s="110">
        <f>+VLOOKUP($B424,Hoja1!$C$221:$P$241,'Tarjeta debito año 2016'!C$412,0)</f>
        <v>0</v>
      </c>
      <c r="D424" s="110">
        <f>+VLOOKUP($B424,Hoja1!$C$221:$P$241,'Tarjeta debito año 2016'!D$412,0)</f>
        <v>0</v>
      </c>
      <c r="E424" s="110">
        <f>+VLOOKUP($B424,Hoja1!$C$221:$P$241,'Tarjeta debito año 2016'!E$412,0)</f>
        <v>395859.20000000001</v>
      </c>
      <c r="F424" s="110">
        <f>+VLOOKUP($B424,Hoja1!$C$221:$P$241,'Tarjeta debito año 2016'!F$412,0)</f>
        <v>475804.6</v>
      </c>
      <c r="G424" s="110">
        <f>+VLOOKUP($B424,Hoja1!$C$221:$P$241,'Tarjeta debito año 2016'!G$412,0)</f>
        <v>487155.20000000001</v>
      </c>
      <c r="H424" s="110">
        <f>+VLOOKUP($B424,Hoja1!$C$221:$P$241,'Tarjeta debito año 2016'!H$412,0)</f>
        <v>442049.9</v>
      </c>
      <c r="I424" s="110">
        <f>+VLOOKUP($B424,Hoja1!$C$221:$P$241,'Tarjeta debito año 2016'!I$412,0)</f>
        <v>514939</v>
      </c>
      <c r="J424" s="110">
        <f>+VLOOKUP($B424,Hoja1!$C$221:$P$241,'Tarjeta debito año 2016'!J$412,0)</f>
        <v>484396.4</v>
      </c>
      <c r="K424" s="110">
        <f>+VLOOKUP($B424,Hoja1!$C$221:$P$241,'Tarjeta debito año 2016'!K$412,0)</f>
        <v>460288.5</v>
      </c>
      <c r="L424" s="110">
        <f>+VLOOKUP($B424,Hoja1!$C$221:$P$241,'Tarjeta debito año 2016'!L$412,0)</f>
        <v>476912.8</v>
      </c>
      <c r="M424" s="110">
        <f>+VLOOKUP($B424,Hoja1!$C$221:$P$241,'Tarjeta debito año 2016'!M$412,0)</f>
        <v>469550.99</v>
      </c>
      <c r="N424" s="110">
        <f>+VLOOKUP($B424,Hoja1!$C$221:$P$241,'Tarjeta debito año 2016'!N$412,0)</f>
        <v>912941.39</v>
      </c>
      <c r="O424" s="120">
        <f t="shared" si="47"/>
        <v>5119897.9799999995</v>
      </c>
      <c r="P424" s="112">
        <f t="shared" si="48"/>
        <v>426658.16499999998</v>
      </c>
      <c r="Q424" s="361">
        <f t="shared" si="49"/>
        <v>4.4233923770422593E-3</v>
      </c>
    </row>
    <row r="425" spans="1:17" ht="15.75" x14ac:dyDescent="0.25">
      <c r="A425" s="4"/>
      <c r="B425" s="43" t="s">
        <v>35</v>
      </c>
      <c r="C425" s="110">
        <f>+VLOOKUP($B425,Hoja1!$C$221:$P$241,'Tarjeta debito año 2016'!C$412,0)</f>
        <v>0</v>
      </c>
      <c r="D425" s="110">
        <f>+VLOOKUP($B425,Hoja1!$C$221:$P$241,'Tarjeta debito año 2016'!D$412,0)</f>
        <v>0</v>
      </c>
      <c r="E425" s="110">
        <f>+VLOOKUP($B425,Hoja1!$C$221:$P$241,'Tarjeta debito año 2016'!E$412,0)</f>
        <v>0</v>
      </c>
      <c r="F425" s="110">
        <f>+VLOOKUP($B425,Hoja1!$C$221:$P$241,'Tarjeta debito año 2016'!F$412,0)</f>
        <v>0</v>
      </c>
      <c r="G425" s="110">
        <f>+VLOOKUP($B425,Hoja1!$C$221:$P$241,'Tarjeta debito año 2016'!G$412,0)</f>
        <v>0</v>
      </c>
      <c r="H425" s="110">
        <f>+VLOOKUP($B425,Hoja1!$C$221:$P$241,'Tarjeta debito año 2016'!H$412,0)</f>
        <v>0</v>
      </c>
      <c r="I425" s="110">
        <f>+VLOOKUP($B425,Hoja1!$C$221:$P$241,'Tarjeta debito año 2016'!I$412,0)</f>
        <v>0</v>
      </c>
      <c r="J425" s="110">
        <f>+VLOOKUP($B425,Hoja1!$C$221:$P$241,'Tarjeta debito año 2016'!J$412,0)</f>
        <v>0</v>
      </c>
      <c r="K425" s="110">
        <f>+VLOOKUP($B425,Hoja1!$C$221:$P$241,'Tarjeta debito año 2016'!K$412,0)</f>
        <v>0</v>
      </c>
      <c r="L425" s="110">
        <f>+VLOOKUP($B425,Hoja1!$C$221:$P$241,'Tarjeta debito año 2016'!L$412,0)</f>
        <v>116661.4</v>
      </c>
      <c r="M425" s="110">
        <f>+VLOOKUP($B425,Hoja1!$C$221:$P$241,'Tarjeta debito año 2016'!M$412,0)</f>
        <v>0</v>
      </c>
      <c r="N425" s="110">
        <f>+VLOOKUP($B425,Hoja1!$C$221:$P$241,'Tarjeta debito año 2016'!N$412,0)</f>
        <v>219827</v>
      </c>
      <c r="O425" s="120">
        <f t="shared" si="47"/>
        <v>336488.4</v>
      </c>
      <c r="P425" s="112">
        <f t="shared" si="48"/>
        <v>28040.7</v>
      </c>
      <c r="Q425" s="361">
        <f t="shared" si="49"/>
        <v>2.9071286758787073E-4</v>
      </c>
    </row>
    <row r="426" spans="1:17" ht="15.75" x14ac:dyDescent="0.25">
      <c r="A426" s="4"/>
      <c r="B426" s="43" t="s">
        <v>36</v>
      </c>
      <c r="C426" s="110">
        <f>+VLOOKUP($B426,Hoja1!$C$221:$P$241,'Tarjeta debito año 2016'!C$412,0)</f>
        <v>0</v>
      </c>
      <c r="D426" s="110">
        <f>+VLOOKUP($B426,Hoja1!$C$221:$P$241,'Tarjeta debito año 2016'!D$412,0)</f>
        <v>0</v>
      </c>
      <c r="E426" s="110">
        <f>+VLOOKUP($B426,Hoja1!$C$221:$P$241,'Tarjeta debito año 2016'!E$412,0)</f>
        <v>0</v>
      </c>
      <c r="F426" s="110">
        <f>+VLOOKUP($B426,Hoja1!$C$221:$P$241,'Tarjeta debito año 2016'!F$412,0)</f>
        <v>0</v>
      </c>
      <c r="G426" s="110">
        <f>+VLOOKUP($B426,Hoja1!$C$221:$P$241,'Tarjeta debito año 2016'!G$412,0)</f>
        <v>0</v>
      </c>
      <c r="H426" s="110">
        <f>+VLOOKUP($B426,Hoja1!$C$221:$P$241,'Tarjeta debito año 2016'!H$412,0)</f>
        <v>0</v>
      </c>
      <c r="I426" s="110">
        <f>+VLOOKUP($B426,Hoja1!$C$221:$P$241,'Tarjeta debito año 2016'!I$412,0)</f>
        <v>2469.5</v>
      </c>
      <c r="J426" s="110">
        <f>+VLOOKUP($B426,Hoja1!$C$221:$P$241,'Tarjeta debito año 2016'!J$412,0)</f>
        <v>8427.5</v>
      </c>
      <c r="K426" s="110">
        <f>+VLOOKUP($B426,Hoja1!$C$221:$P$241,'Tarjeta debito año 2016'!K$412,0)</f>
        <v>31824.7</v>
      </c>
      <c r="L426" s="110">
        <f>+VLOOKUP($B426,Hoja1!$C$221:$P$241,'Tarjeta debito año 2016'!L$412,0)</f>
        <v>47560.4</v>
      </c>
      <c r="M426" s="110">
        <f>+VLOOKUP($B426,Hoja1!$C$221:$P$241,'Tarjeta debito año 2016'!M$412,0)</f>
        <v>61921.94</v>
      </c>
      <c r="N426" s="110">
        <f>+VLOOKUP($B426,Hoja1!$C$221:$P$241,'Tarjeta debito año 2016'!N$412,0)</f>
        <v>75682.259999999995</v>
      </c>
      <c r="O426" s="120">
        <f t="shared" si="47"/>
        <v>227886.3</v>
      </c>
      <c r="P426" s="112">
        <f t="shared" si="48"/>
        <v>18990.524999999998</v>
      </c>
      <c r="Q426" s="361">
        <f t="shared" si="49"/>
        <v>1.9688488446255436E-4</v>
      </c>
    </row>
    <row r="427" spans="1:17" ht="15.75" x14ac:dyDescent="0.25">
      <c r="A427" s="4"/>
      <c r="B427" s="43" t="s">
        <v>37</v>
      </c>
      <c r="C427" s="110">
        <f>+VLOOKUP($B427,Hoja1!$C$221:$P$241,'Tarjeta debito año 2016'!C$412,0)</f>
        <v>0</v>
      </c>
      <c r="D427" s="110">
        <f>+VLOOKUP($B427,Hoja1!$C$221:$P$241,'Tarjeta debito año 2016'!D$412,0)</f>
        <v>0</v>
      </c>
      <c r="E427" s="110">
        <f>+VLOOKUP($B427,Hoja1!$C$221:$P$241,'Tarjeta debito año 2016'!E$412,0)</f>
        <v>0</v>
      </c>
      <c r="F427" s="110">
        <f>+VLOOKUP($B427,Hoja1!$C$221:$P$241,'Tarjeta debito año 2016'!F$412,0)</f>
        <v>0</v>
      </c>
      <c r="G427" s="110">
        <f>+VLOOKUP($B427,Hoja1!$C$221:$P$241,'Tarjeta debito año 2016'!G$412,0)</f>
        <v>0</v>
      </c>
      <c r="H427" s="110">
        <f>+VLOOKUP($B427,Hoja1!$C$221:$P$241,'Tarjeta debito año 2016'!H$412,0)</f>
        <v>0</v>
      </c>
      <c r="I427" s="110">
        <f>+VLOOKUP($B427,Hoja1!$C$221:$P$241,'Tarjeta debito año 2016'!I$412,0)</f>
        <v>0</v>
      </c>
      <c r="J427" s="110">
        <f>+VLOOKUP($B427,Hoja1!$C$221:$P$241,'Tarjeta debito año 2016'!J$412,0)</f>
        <v>0</v>
      </c>
      <c r="K427" s="110">
        <f>+VLOOKUP($B427,Hoja1!$C$221:$P$241,'Tarjeta debito año 2016'!K$412,0)</f>
        <v>0</v>
      </c>
      <c r="L427" s="110">
        <f>+VLOOKUP($B427,Hoja1!$C$221:$P$241,'Tarjeta debito año 2016'!L$412,0)</f>
        <v>0</v>
      </c>
      <c r="M427" s="110">
        <f>+VLOOKUP($B427,Hoja1!$C$221:$P$241,'Tarjeta debito año 2016'!M$412,0)</f>
        <v>0</v>
      </c>
      <c r="N427" s="110">
        <f>+VLOOKUP($B427,Hoja1!$C$221:$P$241,'Tarjeta debito año 2016'!N$412,0)</f>
        <v>0</v>
      </c>
      <c r="O427" s="120">
        <f t="shared" si="47"/>
        <v>0</v>
      </c>
      <c r="P427" s="112">
        <f t="shared" si="48"/>
        <v>0</v>
      </c>
      <c r="Q427" s="361">
        <f t="shared" si="49"/>
        <v>0</v>
      </c>
    </row>
    <row r="428" spans="1:17" ht="15.75" x14ac:dyDescent="0.25">
      <c r="A428" s="4"/>
      <c r="B428" s="43" t="s">
        <v>27</v>
      </c>
      <c r="C428" s="110">
        <f>+VLOOKUP($B428,Hoja1!$C$221:$P$241,'Tarjeta debito año 2016'!C$412,0)</f>
        <v>0</v>
      </c>
      <c r="D428" s="110">
        <f>+VLOOKUP($B428,Hoja1!$C$221:$P$241,'Tarjeta debito año 2016'!D$412,0)</f>
        <v>0</v>
      </c>
      <c r="E428" s="110">
        <f>+VLOOKUP($B428,Hoja1!$C$221:$P$241,'Tarjeta debito año 2016'!E$412,0)</f>
        <v>0</v>
      </c>
      <c r="F428" s="110">
        <f>+VLOOKUP($B428,Hoja1!$C$221:$P$241,'Tarjeta debito año 2016'!F$412,0)</f>
        <v>0</v>
      </c>
      <c r="G428" s="110">
        <f>+VLOOKUP($B428,Hoja1!$C$221:$P$241,'Tarjeta debito año 2016'!G$412,0)</f>
        <v>0</v>
      </c>
      <c r="H428" s="110">
        <f>+VLOOKUP($B428,Hoja1!$C$221:$P$241,'Tarjeta debito año 2016'!H$412,0)</f>
        <v>0</v>
      </c>
      <c r="I428" s="110">
        <f>+VLOOKUP($B428,Hoja1!$C$221:$P$241,'Tarjeta debito año 2016'!I$412,0)</f>
        <v>0</v>
      </c>
      <c r="J428" s="110">
        <f>+VLOOKUP($B428,Hoja1!$C$221:$P$241,'Tarjeta debito año 2016'!J$412,0)</f>
        <v>0</v>
      </c>
      <c r="K428" s="110">
        <f>+VLOOKUP($B428,Hoja1!$C$221:$P$241,'Tarjeta debito año 2016'!K$412,0)</f>
        <v>0</v>
      </c>
      <c r="L428" s="110">
        <f>+VLOOKUP($B428,Hoja1!$C$221:$P$241,'Tarjeta debito año 2016'!L$412,0)</f>
        <v>0</v>
      </c>
      <c r="M428" s="110">
        <f>+VLOOKUP($B428,Hoja1!$C$221:$P$241,'Tarjeta debito año 2016'!M$412,0)</f>
        <v>0</v>
      </c>
      <c r="N428" s="110">
        <f>+VLOOKUP($B428,Hoja1!$C$221:$P$241,'Tarjeta debito año 2016'!N$412,0)</f>
        <v>0</v>
      </c>
      <c r="O428" s="120">
        <f t="shared" si="47"/>
        <v>0</v>
      </c>
      <c r="P428" s="112">
        <f t="shared" si="48"/>
        <v>0</v>
      </c>
      <c r="Q428" s="361">
        <f t="shared" si="49"/>
        <v>0</v>
      </c>
    </row>
    <row r="429" spans="1:17" ht="15.75" x14ac:dyDescent="0.25">
      <c r="A429" s="4"/>
      <c r="B429" s="43" t="s">
        <v>63</v>
      </c>
      <c r="C429" s="110">
        <f>+VLOOKUP($B429,Hoja1!$C$221:$P$241,'Tarjeta debito año 2016'!C$412,0)</f>
        <v>0</v>
      </c>
      <c r="D429" s="110">
        <f>+VLOOKUP($B429,Hoja1!$C$221:$P$241,'Tarjeta debito año 2016'!D$412,0)</f>
        <v>0</v>
      </c>
      <c r="E429" s="110">
        <f>+VLOOKUP($B429,Hoja1!$C$221:$P$241,'Tarjeta debito año 2016'!E$412,0)</f>
        <v>0</v>
      </c>
      <c r="F429" s="110">
        <f>+VLOOKUP($B429,Hoja1!$C$221:$P$241,'Tarjeta debito año 2016'!F$412,0)</f>
        <v>0</v>
      </c>
      <c r="G429" s="110">
        <f>+VLOOKUP($B429,Hoja1!$C$221:$P$241,'Tarjeta debito año 2016'!G$412,0)</f>
        <v>0</v>
      </c>
      <c r="H429" s="110">
        <f>+VLOOKUP($B429,Hoja1!$C$221:$P$241,'Tarjeta debito año 2016'!H$412,0)</f>
        <v>0</v>
      </c>
      <c r="I429" s="110">
        <f>+VLOOKUP($B429,Hoja1!$C$221:$P$241,'Tarjeta debito año 2016'!I$412,0)</f>
        <v>0</v>
      </c>
      <c r="J429" s="110">
        <f>+VLOOKUP($B429,Hoja1!$C$221:$P$241,'Tarjeta debito año 2016'!J$412,0)</f>
        <v>0</v>
      </c>
      <c r="K429" s="110">
        <f>+VLOOKUP($B429,Hoja1!$C$221:$P$241,'Tarjeta debito año 2016'!K$412,0)</f>
        <v>0</v>
      </c>
      <c r="L429" s="110">
        <f>+VLOOKUP($B429,Hoja1!$C$221:$P$241,'Tarjeta debito año 2016'!L$412,0)</f>
        <v>0</v>
      </c>
      <c r="M429" s="110">
        <f>+VLOOKUP($B429,Hoja1!$C$221:$P$241,'Tarjeta debito año 2016'!M$412,0)</f>
        <v>0</v>
      </c>
      <c r="N429" s="110">
        <f>+VLOOKUP($B429,Hoja1!$C$221:$P$241,'Tarjeta debito año 2016'!N$412,0)</f>
        <v>0</v>
      </c>
      <c r="O429" s="120">
        <f t="shared" si="47"/>
        <v>0</v>
      </c>
      <c r="P429" s="112">
        <f t="shared" si="48"/>
        <v>0</v>
      </c>
      <c r="Q429" s="361">
        <f t="shared" si="49"/>
        <v>0</v>
      </c>
    </row>
    <row r="430" spans="1:17" ht="15.75" x14ac:dyDescent="0.25">
      <c r="A430" s="4"/>
      <c r="B430" s="43" t="s">
        <v>23</v>
      </c>
      <c r="C430" s="110">
        <f>+VLOOKUP($B430,Hoja1!$C$221:$P$241,'Tarjeta debito año 2016'!C$412,0)</f>
        <v>0</v>
      </c>
      <c r="D430" s="110">
        <f>+VLOOKUP($B430,Hoja1!$C$221:$P$241,'Tarjeta debito año 2016'!D$412,0)</f>
        <v>0</v>
      </c>
      <c r="E430" s="110">
        <f>+VLOOKUP($B430,Hoja1!$C$221:$P$241,'Tarjeta debito año 2016'!E$412,0)</f>
        <v>0</v>
      </c>
      <c r="F430" s="110">
        <f>+VLOOKUP($B430,Hoja1!$C$221:$P$241,'Tarjeta debito año 2016'!F$412,0)</f>
        <v>0</v>
      </c>
      <c r="G430" s="110">
        <f>+VLOOKUP($B430,Hoja1!$C$221:$P$241,'Tarjeta debito año 2016'!G$412,0)</f>
        <v>0</v>
      </c>
      <c r="H430" s="110">
        <f>+VLOOKUP($B430,Hoja1!$C$221:$P$241,'Tarjeta debito año 2016'!H$412,0)</f>
        <v>0</v>
      </c>
      <c r="I430" s="110">
        <f>+VLOOKUP($B430,Hoja1!$C$221:$P$241,'Tarjeta debito año 2016'!I$412,0)</f>
        <v>0</v>
      </c>
      <c r="J430" s="110">
        <f>+VLOOKUP($B430,Hoja1!$C$221:$P$241,'Tarjeta debito año 2016'!J$412,0)</f>
        <v>0</v>
      </c>
      <c r="K430" s="110">
        <f>+VLOOKUP($B430,Hoja1!$C$221:$P$241,'Tarjeta debito año 2016'!K$412,0)</f>
        <v>0</v>
      </c>
      <c r="L430" s="110">
        <f>+VLOOKUP($B430,Hoja1!$C$221:$P$241,'Tarjeta debito año 2016'!L$412,0)</f>
        <v>0</v>
      </c>
      <c r="M430" s="110">
        <f>+VLOOKUP($B430,Hoja1!$C$221:$P$241,'Tarjeta debito año 2016'!M$412,0)</f>
        <v>0</v>
      </c>
      <c r="N430" s="110">
        <f>+VLOOKUP($B430,Hoja1!$C$221:$P$241,'Tarjeta debito año 2016'!N$412,0)</f>
        <v>0</v>
      </c>
      <c r="O430" s="120">
        <f t="shared" si="47"/>
        <v>0</v>
      </c>
      <c r="P430" s="112">
        <f t="shared" si="48"/>
        <v>0</v>
      </c>
      <c r="Q430" s="361">
        <f t="shared" si="49"/>
        <v>0</v>
      </c>
    </row>
    <row r="431" spans="1:17" ht="15.75" x14ac:dyDescent="0.25">
      <c r="A431" s="4"/>
      <c r="B431" s="43" t="s">
        <v>64</v>
      </c>
      <c r="C431" s="110">
        <f>+VLOOKUP($B431,Hoja1!$C$221:$P$241,'Tarjeta debito año 2016'!C$412,0)</f>
        <v>0</v>
      </c>
      <c r="D431" s="110">
        <f>+VLOOKUP($B431,Hoja1!$C$221:$P$241,'Tarjeta debito año 2016'!D$412,0)</f>
        <v>0</v>
      </c>
      <c r="E431" s="110">
        <f>+VLOOKUP($B431,Hoja1!$C$221:$P$241,'Tarjeta debito año 2016'!E$412,0)</f>
        <v>0</v>
      </c>
      <c r="F431" s="110">
        <f>+VLOOKUP($B431,Hoja1!$C$221:$P$241,'Tarjeta debito año 2016'!F$412,0)</f>
        <v>0</v>
      </c>
      <c r="G431" s="110">
        <f>+VLOOKUP($B431,Hoja1!$C$221:$P$241,'Tarjeta debito año 2016'!G$412,0)</f>
        <v>0</v>
      </c>
      <c r="H431" s="110">
        <f>+VLOOKUP($B431,Hoja1!$C$221:$P$241,'Tarjeta debito año 2016'!H$412,0)</f>
        <v>0</v>
      </c>
      <c r="I431" s="110">
        <f>+VLOOKUP($B431,Hoja1!$C$221:$P$241,'Tarjeta debito año 2016'!I$412,0)</f>
        <v>0</v>
      </c>
      <c r="J431" s="110">
        <f>+VLOOKUP($B431,Hoja1!$C$221:$P$241,'Tarjeta debito año 2016'!J$412,0)</f>
        <v>0</v>
      </c>
      <c r="K431" s="110">
        <f>+VLOOKUP($B431,Hoja1!$C$221:$P$241,'Tarjeta debito año 2016'!K$412,0)</f>
        <v>0</v>
      </c>
      <c r="L431" s="110">
        <f>+VLOOKUP($B431,Hoja1!$C$221:$P$241,'Tarjeta debito año 2016'!L$412,0)</f>
        <v>0</v>
      </c>
      <c r="M431" s="110">
        <f>+VLOOKUP($B431,Hoja1!$C$221:$P$241,'Tarjeta debito año 2016'!M$412,0)</f>
        <v>0</v>
      </c>
      <c r="N431" s="110">
        <f>+VLOOKUP($B431,Hoja1!$C$221:$P$241,'Tarjeta debito año 2016'!N$412,0)</f>
        <v>0</v>
      </c>
      <c r="O431" s="120">
        <f t="shared" si="47"/>
        <v>0</v>
      </c>
      <c r="P431" s="112">
        <f t="shared" si="48"/>
        <v>0</v>
      </c>
      <c r="Q431" s="361">
        <f t="shared" si="49"/>
        <v>0</v>
      </c>
    </row>
    <row r="432" spans="1:17" ht="16.5" thickBot="1" x14ac:dyDescent="0.3">
      <c r="A432" s="4"/>
      <c r="B432" s="43" t="s">
        <v>62</v>
      </c>
      <c r="C432" s="110">
        <f>+VLOOKUP($B432,Hoja1!$C$221:$P$241,'Tarjeta debito año 2016'!C$412,0)</f>
        <v>0</v>
      </c>
      <c r="D432" s="110">
        <f>+VLOOKUP($B432,Hoja1!$C$221:$P$241,'Tarjeta debito año 2016'!D$412,0)</f>
        <v>0</v>
      </c>
      <c r="E432" s="110">
        <f>+VLOOKUP($B432,Hoja1!$C$221:$P$241,'Tarjeta debito año 2016'!E$412,0)</f>
        <v>0</v>
      </c>
      <c r="F432" s="110">
        <f>+VLOOKUP($B432,Hoja1!$C$221:$P$241,'Tarjeta debito año 2016'!F$412,0)</f>
        <v>0</v>
      </c>
      <c r="G432" s="110">
        <f>+VLOOKUP($B432,Hoja1!$C$221:$P$241,'Tarjeta debito año 2016'!G$412,0)</f>
        <v>0</v>
      </c>
      <c r="H432" s="110">
        <f>+VLOOKUP($B432,Hoja1!$C$221:$P$241,'Tarjeta debito año 2016'!H$412,0)</f>
        <v>0</v>
      </c>
      <c r="I432" s="110">
        <f>+VLOOKUP($B432,Hoja1!$C$221:$P$241,'Tarjeta debito año 2016'!I$412,0)</f>
        <v>0</v>
      </c>
      <c r="J432" s="110">
        <f>+VLOOKUP($B432,Hoja1!$C$221:$P$241,'Tarjeta debito año 2016'!J$412,0)</f>
        <v>0</v>
      </c>
      <c r="K432" s="110">
        <f>+VLOOKUP($B432,Hoja1!$C$221:$P$241,'Tarjeta debito año 2016'!K$412,0)</f>
        <v>0</v>
      </c>
      <c r="L432" s="110">
        <f>+VLOOKUP($B432,Hoja1!$C$221:$P$241,'Tarjeta debito año 2016'!L$412,0)</f>
        <v>0</v>
      </c>
      <c r="M432" s="110">
        <f>+VLOOKUP($B432,Hoja1!$C$221:$P$241,'Tarjeta debito año 2016'!M$412,0)</f>
        <v>0</v>
      </c>
      <c r="N432" s="110">
        <f>+VLOOKUP($B432,Hoja1!$C$221:$P$241,'Tarjeta debito año 2016'!N$412,0)</f>
        <v>0</v>
      </c>
      <c r="O432" s="120">
        <f t="shared" si="47"/>
        <v>0</v>
      </c>
      <c r="P432" s="112">
        <f t="shared" si="48"/>
        <v>0</v>
      </c>
      <c r="Q432" s="361">
        <f t="shared" si="49"/>
        <v>0</v>
      </c>
    </row>
    <row r="433" spans="1:17" ht="16.5" thickTop="1" x14ac:dyDescent="0.25">
      <c r="A433" s="4"/>
      <c r="B433" s="99" t="s">
        <v>0</v>
      </c>
      <c r="C433" s="113">
        <f>SUM(C414:C432)</f>
        <v>87112719.699999973</v>
      </c>
      <c r="D433" s="113">
        <f t="shared" ref="D433:P433" si="50">SUM(D414:D432)</f>
        <v>80430298.700000018</v>
      </c>
      <c r="E433" s="113">
        <f t="shared" si="50"/>
        <v>86642277.100000024</v>
      </c>
      <c r="F433" s="113">
        <f t="shared" si="50"/>
        <v>98354270.900000006</v>
      </c>
      <c r="G433" s="113">
        <f t="shared" ref="G433:H433" si="51">SUM(G414:G432)</f>
        <v>95888556.400000006</v>
      </c>
      <c r="H433" s="113">
        <f t="shared" si="51"/>
        <v>82966880.600000009</v>
      </c>
      <c r="I433" s="113">
        <f t="shared" si="50"/>
        <v>90186983.299999982</v>
      </c>
      <c r="J433" s="113">
        <f t="shared" ref="J433:K433" si="52">SUM(J414:J432)</f>
        <v>94960972.599999994</v>
      </c>
      <c r="K433" s="113">
        <f t="shared" si="52"/>
        <v>92783511.799999997</v>
      </c>
      <c r="L433" s="113">
        <f t="shared" ref="L433:M433" si="53">SUM(L414:L432)</f>
        <v>95471399.200000003</v>
      </c>
      <c r="M433" s="113">
        <f t="shared" si="53"/>
        <v>96492723.110000014</v>
      </c>
      <c r="N433" s="113">
        <f t="shared" ref="N433" si="54">SUM(N414:N432)</f>
        <v>156169008.53999999</v>
      </c>
      <c r="O433" s="113">
        <f t="shared" si="50"/>
        <v>1157459601.9499998</v>
      </c>
      <c r="P433" s="113">
        <f t="shared" si="50"/>
        <v>96454966.829166695</v>
      </c>
      <c r="Q433" s="106">
        <f>SUM(Q414:Q432)</f>
        <v>0.99999999999999967</v>
      </c>
    </row>
    <row r="434" spans="1:17" ht="15.75" x14ac:dyDescent="0.25">
      <c r="A434" s="4"/>
      <c r="B434" s="34"/>
    </row>
    <row r="435" spans="1:17" ht="15.75" x14ac:dyDescent="0.25">
      <c r="A435" s="4"/>
      <c r="B435" s="34"/>
    </row>
    <row r="436" spans="1:17" ht="15.75" x14ac:dyDescent="0.25">
      <c r="A436" s="4"/>
      <c r="B436" s="34"/>
    </row>
    <row r="437" spans="1:17" ht="15.75" x14ac:dyDescent="0.25">
      <c r="A437" s="4"/>
      <c r="B437" s="34"/>
    </row>
    <row r="438" spans="1:17" ht="15.75" x14ac:dyDescent="0.25">
      <c r="A438" s="4"/>
      <c r="B438" s="34"/>
    </row>
    <row r="439" spans="1:17" ht="15.75" x14ac:dyDescent="0.25">
      <c r="A439" s="4"/>
      <c r="B439" s="34"/>
    </row>
    <row r="440" spans="1:17" ht="15.75" x14ac:dyDescent="0.25">
      <c r="A440" s="4"/>
      <c r="B440" s="34"/>
    </row>
    <row r="441" spans="1:17" ht="15.75" x14ac:dyDescent="0.25">
      <c r="A441" s="4"/>
      <c r="B441" s="34"/>
    </row>
    <row r="442" spans="1:17" ht="15.75" x14ac:dyDescent="0.25">
      <c r="A442" s="4"/>
      <c r="B442" s="34"/>
    </row>
    <row r="443" spans="1:17" ht="15.75" x14ac:dyDescent="0.25">
      <c r="A443" s="4"/>
      <c r="B443" s="34"/>
    </row>
    <row r="444" spans="1:17" ht="15.75" x14ac:dyDescent="0.25">
      <c r="A444" s="4"/>
      <c r="B444" s="34"/>
    </row>
    <row r="445" spans="1:17" ht="15.75" x14ac:dyDescent="0.25">
      <c r="A445" s="4"/>
      <c r="B445" s="34"/>
    </row>
    <row r="446" spans="1:17" ht="15.75" x14ac:dyDescent="0.25">
      <c r="A446" s="4"/>
      <c r="B446" s="34"/>
    </row>
    <row r="447" spans="1:17" ht="15.75" x14ac:dyDescent="0.25">
      <c r="A447" s="4"/>
      <c r="B447" s="34"/>
    </row>
    <row r="448" spans="1:17" ht="15.75" x14ac:dyDescent="0.25">
      <c r="A448" s="4"/>
      <c r="B448" s="34"/>
    </row>
    <row r="449" spans="1:15" ht="15.75" x14ac:dyDescent="0.25">
      <c r="A449" s="4"/>
      <c r="B449" s="34"/>
    </row>
    <row r="450" spans="1:15" ht="15.75" x14ac:dyDescent="0.25">
      <c r="A450" s="4"/>
      <c r="B450" s="34"/>
    </row>
    <row r="451" spans="1:15" ht="15.75" x14ac:dyDescent="0.25">
      <c r="A451" s="4"/>
      <c r="B451" s="34"/>
    </row>
    <row r="452" spans="1:15" ht="15.75" x14ac:dyDescent="0.25">
      <c r="A452" s="4"/>
      <c r="B452" s="34"/>
    </row>
    <row r="453" spans="1:15" ht="15.75" x14ac:dyDescent="0.25">
      <c r="A453" s="4"/>
      <c r="B453" s="34"/>
    </row>
    <row r="454" spans="1:15" ht="15.75" x14ac:dyDescent="0.25">
      <c r="A454" s="4"/>
      <c r="B454" s="34"/>
    </row>
    <row r="455" spans="1:15" ht="15.75" x14ac:dyDescent="0.25">
      <c r="A455" s="4"/>
      <c r="B455" s="34"/>
    </row>
    <row r="456" spans="1:15" ht="15.75" x14ac:dyDescent="0.25">
      <c r="A456" s="4"/>
      <c r="B456" s="34"/>
    </row>
    <row r="457" spans="1:15" ht="15.75" x14ac:dyDescent="0.25">
      <c r="A457" s="4"/>
      <c r="B457" s="34"/>
    </row>
    <row r="458" spans="1:15" ht="15.75" x14ac:dyDescent="0.25">
      <c r="A458" s="4"/>
      <c r="B458" s="34"/>
    </row>
    <row r="459" spans="1:15" ht="15.75" x14ac:dyDescent="0.25">
      <c r="A459" s="4"/>
      <c r="B459" s="34"/>
    </row>
    <row r="460" spans="1:15" ht="15.75" x14ac:dyDescent="0.25">
      <c r="A460" s="4"/>
      <c r="B460" s="34"/>
    </row>
    <row r="461" spans="1:15" ht="15.75" x14ac:dyDescent="0.25">
      <c r="A461" s="4"/>
      <c r="B461" s="34"/>
    </row>
    <row r="462" spans="1:15" ht="23.25" x14ac:dyDescent="0.35">
      <c r="A462" s="4"/>
      <c r="B462" s="16" t="s">
        <v>98</v>
      </c>
    </row>
    <row r="463" spans="1:15" ht="23.25" x14ac:dyDescent="0.35">
      <c r="A463" s="4"/>
      <c r="B463" s="16"/>
    </row>
    <row r="464" spans="1:15" ht="15.75" x14ac:dyDescent="0.25">
      <c r="A464" s="4"/>
      <c r="B464" s="34"/>
      <c r="C464" s="45">
        <v>3</v>
      </c>
      <c r="D464" s="45">
        <v>4</v>
      </c>
      <c r="E464" s="45">
        <v>5</v>
      </c>
      <c r="F464" s="45">
        <v>6</v>
      </c>
      <c r="G464" s="45">
        <v>7</v>
      </c>
      <c r="H464" s="45">
        <v>8</v>
      </c>
      <c r="I464" s="45">
        <v>9</v>
      </c>
      <c r="J464" s="45">
        <v>10</v>
      </c>
      <c r="K464" s="45">
        <v>11</v>
      </c>
      <c r="L464" s="45">
        <v>12</v>
      </c>
      <c r="M464" s="45">
        <v>13</v>
      </c>
      <c r="N464" s="45">
        <v>14</v>
      </c>
      <c r="O464" s="45"/>
    </row>
    <row r="465" spans="1:17" ht="32.25" thickBot="1" x14ac:dyDescent="0.3">
      <c r="A465" s="4"/>
      <c r="B465" s="95" t="s">
        <v>20</v>
      </c>
      <c r="C465" s="95" t="s">
        <v>105</v>
      </c>
      <c r="D465" s="95" t="s">
        <v>106</v>
      </c>
      <c r="E465" s="95" t="s">
        <v>107</v>
      </c>
      <c r="F465" s="95" t="s">
        <v>108</v>
      </c>
      <c r="G465" s="95" t="s">
        <v>109</v>
      </c>
      <c r="H465" s="92" t="s">
        <v>110</v>
      </c>
      <c r="I465" s="92" t="s">
        <v>111</v>
      </c>
      <c r="J465" s="92" t="s">
        <v>112</v>
      </c>
      <c r="K465" s="92" t="s">
        <v>113</v>
      </c>
      <c r="L465" s="92" t="s">
        <v>114</v>
      </c>
      <c r="M465" s="92" t="s">
        <v>115</v>
      </c>
      <c r="N465" s="92" t="s">
        <v>116</v>
      </c>
      <c r="O465" s="97" t="s">
        <v>100</v>
      </c>
      <c r="P465" s="94" t="s">
        <v>101</v>
      </c>
      <c r="Q465" s="94" t="s">
        <v>84</v>
      </c>
    </row>
    <row r="466" spans="1:17" ht="16.5" thickTop="1" x14ac:dyDescent="0.25">
      <c r="A466" s="4"/>
      <c r="B466" s="43" t="s">
        <v>35</v>
      </c>
      <c r="C466" s="110">
        <f>+VLOOKUP($B466,Hoja1!$C$250:$P$270,'Tarjeta debito año 2016'!C$464,0)</f>
        <v>178638.1</v>
      </c>
      <c r="D466" s="110">
        <f>+VLOOKUP($B466,Hoja1!$C$250:$P$270,'Tarjeta debito año 2016'!D$464,0)</f>
        <v>146630.79999999999</v>
      </c>
      <c r="E466" s="110">
        <f>+VLOOKUP($B466,Hoja1!$C$250:$P$270,'Tarjeta debito año 2016'!E$464,0)</f>
        <v>185120.3</v>
      </c>
      <c r="F466" s="110">
        <f>+VLOOKUP($B466,Hoja1!$C$250:$P$270,'Tarjeta debito año 2016'!F$464,0)</f>
        <v>248727.6</v>
      </c>
      <c r="G466" s="110">
        <f>+VLOOKUP($B466,Hoja1!$C$250:$P$270,'Tarjeta debito año 2016'!G$464,0)</f>
        <v>228254.8</v>
      </c>
      <c r="H466" s="110">
        <f>+VLOOKUP($B466,Hoja1!$C$250:$P$270,'Tarjeta debito año 2016'!H$464,0)</f>
        <v>225761.4</v>
      </c>
      <c r="I466" s="110">
        <f>+VLOOKUP($B466,Hoja1!$C$250:$P$270,'Tarjeta debito año 2016'!I$464,0)</f>
        <v>242652.6</v>
      </c>
      <c r="J466" s="110">
        <f>+VLOOKUP($B466,Hoja1!$C$250:$P$270,'Tarjeta debito año 2016'!J$464,0)</f>
        <v>239269.7</v>
      </c>
      <c r="K466" s="110">
        <f>+VLOOKUP($B466,Hoja1!$C$250:$P$270,'Tarjeta debito año 2016'!K$464,0)</f>
        <v>241360.3</v>
      </c>
      <c r="L466" s="110">
        <f>+VLOOKUP($B466,Hoja1!$C$250:$P$270,'Tarjeta debito año 2016'!L$464,0)</f>
        <v>1693.6</v>
      </c>
      <c r="M466" s="110">
        <f>+VLOOKUP($B466,Hoja1!$C$250:$P$270,'Tarjeta debito año 2016'!M$464,0)</f>
        <v>241894.3</v>
      </c>
      <c r="N466" s="110">
        <f>+VLOOKUP($B466,Hoja1!$C$250:$P$270,'Tarjeta debito año 2016'!N$464,0)</f>
        <v>1866.98</v>
      </c>
      <c r="O466" s="110">
        <f t="shared" ref="O466:O484" si="55">+SUM(C466:N466)</f>
        <v>2181870.48</v>
      </c>
      <c r="P466" s="112">
        <f t="shared" ref="P466:P484" si="56">+AVERAGE(C466:N466)</f>
        <v>181822.54</v>
      </c>
      <c r="Q466" s="90">
        <f t="shared" ref="Q466:Q484" si="57">+P466/$P$485</f>
        <v>0.58602898315797758</v>
      </c>
    </row>
    <row r="467" spans="1:17" ht="15.75" x14ac:dyDescent="0.25">
      <c r="A467" s="4"/>
      <c r="B467" s="43" t="s">
        <v>24</v>
      </c>
      <c r="C467" s="110">
        <f>+VLOOKUP($B467,Hoja1!$C$250:$P$270,'Tarjeta debito año 2016'!C$464,0)</f>
        <v>205414.1</v>
      </c>
      <c r="D467" s="110">
        <f>+VLOOKUP($B467,Hoja1!$C$250:$P$270,'Tarjeta debito año 2016'!D$464,0)</f>
        <v>222324.6</v>
      </c>
      <c r="E467" s="110">
        <f>+VLOOKUP($B467,Hoja1!$C$250:$P$270,'Tarjeta debito año 2016'!E$464,0)</f>
        <v>42213.7</v>
      </c>
      <c r="F467" s="110">
        <f>+VLOOKUP($B467,Hoja1!$C$250:$P$270,'Tarjeta debito año 2016'!F$464,0)</f>
        <v>43755.8</v>
      </c>
      <c r="G467" s="110">
        <f>+VLOOKUP($B467,Hoja1!$C$250:$P$270,'Tarjeta debito año 2016'!G$464,0)</f>
        <v>40527.199999999997</v>
      </c>
      <c r="H467" s="110">
        <f>+VLOOKUP($B467,Hoja1!$C$250:$P$270,'Tarjeta debito año 2016'!H$464,0)</f>
        <v>30376</v>
      </c>
      <c r="I467" s="110">
        <f>+VLOOKUP($B467,Hoja1!$C$250:$P$270,'Tarjeta debito año 2016'!I$464,0)</f>
        <v>33133.599999999999</v>
      </c>
      <c r="J467" s="110">
        <f>+VLOOKUP($B467,Hoja1!$C$250:$P$270,'Tarjeta debito año 2016'!J$464,0)</f>
        <v>33197</v>
      </c>
      <c r="K467" s="110">
        <f>+VLOOKUP($B467,Hoja1!$C$250:$P$270,'Tarjeta debito año 2016'!K$464,0)</f>
        <v>28665.599999999999</v>
      </c>
      <c r="L467" s="110">
        <f>+VLOOKUP($B467,Hoja1!$C$250:$P$270,'Tarjeta debito año 2016'!L$464,0)</f>
        <v>24949.7</v>
      </c>
      <c r="M467" s="110">
        <f>+VLOOKUP($B467,Hoja1!$C$250:$P$270,'Tarjeta debito año 2016'!M$464,0)</f>
        <v>14664.22</v>
      </c>
      <c r="N467" s="110">
        <f>+VLOOKUP($B467,Hoja1!$C$250:$P$270,'Tarjeta debito año 2016'!N$464,0)</f>
        <v>6879.77</v>
      </c>
      <c r="O467" s="110">
        <f t="shared" si="55"/>
        <v>726101.28999999992</v>
      </c>
      <c r="P467" s="112">
        <f t="shared" si="56"/>
        <v>60508.440833333327</v>
      </c>
      <c r="Q467" s="90">
        <f t="shared" si="57"/>
        <v>0.19502367557967776</v>
      </c>
    </row>
    <row r="468" spans="1:17" ht="15.75" x14ac:dyDescent="0.25">
      <c r="A468" s="4"/>
      <c r="B468" s="43" t="s">
        <v>38</v>
      </c>
      <c r="C468" s="110">
        <f>+VLOOKUP($B468,Hoja1!$C$250:$P$270,'Tarjeta debito año 2016'!C$464,0)</f>
        <v>523589.9</v>
      </c>
      <c r="D468" s="110">
        <f>+VLOOKUP($B468,Hoja1!$C$250:$P$270,'Tarjeta debito año 2016'!D$464,0)</f>
        <v>45924</v>
      </c>
      <c r="E468" s="110">
        <f>+VLOOKUP($B468,Hoja1!$C$250:$P$270,'Tarjeta debito año 2016'!E$464,0)</f>
        <v>30109.599999999999</v>
      </c>
      <c r="F468" s="110">
        <f>+VLOOKUP($B468,Hoja1!$C$250:$P$270,'Tarjeta debito año 2016'!F$464,0)</f>
        <v>35156</v>
      </c>
      <c r="G468" s="110">
        <f>+VLOOKUP($B468,Hoja1!$C$250:$P$270,'Tarjeta debito año 2016'!G$464,0)</f>
        <v>24753.7</v>
      </c>
      <c r="H468" s="110">
        <f>+VLOOKUP($B468,Hoja1!$C$250:$P$270,'Tarjeta debito año 2016'!H$464,0)</f>
        <v>388.4</v>
      </c>
      <c r="I468" s="110">
        <f>+VLOOKUP($B468,Hoja1!$C$250:$P$270,'Tarjeta debito año 2016'!I$464,0)</f>
        <v>2765.8</v>
      </c>
      <c r="J468" s="110">
        <f>+VLOOKUP($B468,Hoja1!$C$250:$P$270,'Tarjeta debito año 2016'!J$464,0)</f>
        <v>8988.2000000000007</v>
      </c>
      <c r="K468" s="110">
        <f>+VLOOKUP($B468,Hoja1!$C$250:$P$270,'Tarjeta debito año 2016'!K$464,0)</f>
        <v>2749.3</v>
      </c>
      <c r="L468" s="110">
        <f>+VLOOKUP($B468,Hoja1!$C$250:$P$270,'Tarjeta debito año 2016'!L$464,0)</f>
        <v>9213.5</v>
      </c>
      <c r="M468" s="110">
        <f>+VLOOKUP($B468,Hoja1!$C$250:$P$270,'Tarjeta debito año 2016'!M$464,0)</f>
        <v>2392.16</v>
      </c>
      <c r="N468" s="110">
        <f>+VLOOKUP($B468,Hoja1!$C$250:$P$270,'Tarjeta debito año 2016'!N$464,0)</f>
        <v>1540.86</v>
      </c>
      <c r="O468" s="110">
        <f t="shared" si="55"/>
        <v>687571.42</v>
      </c>
      <c r="P468" s="112">
        <f t="shared" si="56"/>
        <v>57297.618333333339</v>
      </c>
      <c r="Q468" s="90">
        <f t="shared" si="57"/>
        <v>0.18467493089282128</v>
      </c>
    </row>
    <row r="469" spans="1:17" ht="15.75" x14ac:dyDescent="0.25">
      <c r="A469" s="4"/>
      <c r="B469" s="43" t="s">
        <v>25</v>
      </c>
      <c r="C469" s="110">
        <f>+VLOOKUP($B469,Hoja1!$C$250:$P$270,'Tarjeta debito año 2016'!C$464,0)</f>
        <v>57881.3</v>
      </c>
      <c r="D469" s="110">
        <f>+VLOOKUP($B469,Hoja1!$C$250:$P$270,'Tarjeta debito año 2016'!D$464,0)</f>
        <v>14092.9</v>
      </c>
      <c r="E469" s="110">
        <f>+VLOOKUP($B469,Hoja1!$C$250:$P$270,'Tarjeta debito año 2016'!E$464,0)</f>
        <v>11503.5</v>
      </c>
      <c r="F469" s="110">
        <f>+VLOOKUP($B469,Hoja1!$C$250:$P$270,'Tarjeta debito año 2016'!F$464,0)</f>
        <v>10798.1</v>
      </c>
      <c r="G469" s="110">
        <f>+VLOOKUP($B469,Hoja1!$C$250:$P$270,'Tarjeta debito año 2016'!G$464,0)</f>
        <v>7491.9</v>
      </c>
      <c r="H469" s="110">
        <f>+VLOOKUP($B469,Hoja1!$C$250:$P$270,'Tarjeta debito año 2016'!H$464,0)</f>
        <v>6976.2</v>
      </c>
      <c r="I469" s="110">
        <f>+VLOOKUP($B469,Hoja1!$C$250:$P$270,'Tarjeta debito año 2016'!I$464,0)</f>
        <v>4788.6000000000004</v>
      </c>
      <c r="J469" s="110">
        <f>+VLOOKUP($B469,Hoja1!$C$250:$P$270,'Tarjeta debito año 2016'!J$464,0)</f>
        <v>3977.7</v>
      </c>
      <c r="K469" s="110">
        <f>+VLOOKUP($B469,Hoja1!$C$250:$P$270,'Tarjeta debito año 2016'!K$464,0)</f>
        <v>0</v>
      </c>
      <c r="L469" s="110">
        <f>+VLOOKUP($B469,Hoja1!$C$250:$P$270,'Tarjeta debito año 2016'!L$464,0)</f>
        <v>0</v>
      </c>
      <c r="M469" s="110">
        <f>+VLOOKUP($B469,Hoja1!$C$250:$P$270,'Tarjeta debito año 2016'!M$464,0)</f>
        <v>0</v>
      </c>
      <c r="N469" s="110">
        <f>+VLOOKUP($B469,Hoja1!$C$250:$P$270,'Tarjeta debito año 2016'!N$464,0)</f>
        <v>0</v>
      </c>
      <c r="O469" s="110">
        <f t="shared" si="55"/>
        <v>117510.2</v>
      </c>
      <c r="P469" s="112">
        <f t="shared" si="56"/>
        <v>9792.5166666666664</v>
      </c>
      <c r="Q469" s="90">
        <f t="shared" si="57"/>
        <v>3.1562085672789605E-2</v>
      </c>
    </row>
    <row r="470" spans="1:17" ht="15.75" x14ac:dyDescent="0.25">
      <c r="A470" s="4"/>
      <c r="B470" s="43" t="s">
        <v>32</v>
      </c>
      <c r="C470" s="110">
        <f>+VLOOKUP($B470,Hoja1!$C$250:$P$270,'Tarjeta debito año 2016'!C$464,0)</f>
        <v>2921.8</v>
      </c>
      <c r="D470" s="110">
        <f>+VLOOKUP($B470,Hoja1!$C$250:$P$270,'Tarjeta debito año 2016'!D$464,0)</f>
        <v>253.4</v>
      </c>
      <c r="E470" s="110">
        <f>+VLOOKUP($B470,Hoja1!$C$250:$P$270,'Tarjeta debito año 2016'!E$464,0)</f>
        <v>415.1</v>
      </c>
      <c r="F470" s="110">
        <f>+VLOOKUP($B470,Hoja1!$C$250:$P$270,'Tarjeta debito año 2016'!F$464,0)</f>
        <v>422.4</v>
      </c>
      <c r="G470" s="110">
        <f>+VLOOKUP($B470,Hoja1!$C$250:$P$270,'Tarjeta debito año 2016'!G$464,0)</f>
        <v>329.3</v>
      </c>
      <c r="H470" s="110">
        <f>+VLOOKUP($B470,Hoja1!$C$250:$P$270,'Tarjeta debito año 2016'!H$464,0)</f>
        <v>29.9</v>
      </c>
      <c r="I470" s="110">
        <f>+VLOOKUP($B470,Hoja1!$C$250:$P$270,'Tarjeta debito año 2016'!I$464,0)</f>
        <v>0</v>
      </c>
      <c r="J470" s="110">
        <f>+VLOOKUP($B470,Hoja1!$C$250:$P$270,'Tarjeta debito año 2016'!J$464,0)</f>
        <v>0</v>
      </c>
      <c r="K470" s="110">
        <f>+VLOOKUP($B470,Hoja1!$C$250:$P$270,'Tarjeta debito año 2016'!K$464,0)</f>
        <v>0</v>
      </c>
      <c r="L470" s="110">
        <f>+VLOOKUP($B470,Hoja1!$C$250:$P$270,'Tarjeta debito año 2016'!L$464,0)</f>
        <v>0</v>
      </c>
      <c r="M470" s="110">
        <f>+VLOOKUP($B470,Hoja1!$C$250:$P$270,'Tarjeta debito año 2016'!M$464,0)</f>
        <v>0</v>
      </c>
      <c r="N470" s="110">
        <f>+VLOOKUP($B470,Hoja1!$C$250:$P$270,'Tarjeta debito año 2016'!N$464,0)</f>
        <v>0</v>
      </c>
      <c r="O470" s="110">
        <f t="shared" si="55"/>
        <v>4371.8999999999996</v>
      </c>
      <c r="P470" s="112">
        <f t="shared" si="56"/>
        <v>364.32499999999999</v>
      </c>
      <c r="Q470" s="90">
        <f t="shared" si="57"/>
        <v>1.1742494043314442E-3</v>
      </c>
    </row>
    <row r="471" spans="1:17" ht="15.75" x14ac:dyDescent="0.25">
      <c r="A471" s="4"/>
      <c r="B471" s="43" t="s">
        <v>37</v>
      </c>
      <c r="C471" s="110">
        <f>+VLOOKUP($B471,Hoja1!$C$250:$P$270,'Tarjeta debito año 2016'!C$464,0)</f>
        <v>0</v>
      </c>
      <c r="D471" s="110">
        <f>+VLOOKUP($B471,Hoja1!$C$250:$P$270,'Tarjeta debito año 2016'!D$464,0)</f>
        <v>0</v>
      </c>
      <c r="E471" s="110">
        <f>+VLOOKUP($B471,Hoja1!$C$250:$P$270,'Tarjeta debito año 2016'!E$464,0)</f>
        <v>0</v>
      </c>
      <c r="F471" s="110">
        <f>+VLOOKUP($B471,Hoja1!$C$250:$P$270,'Tarjeta debito año 2016'!F$464,0)</f>
        <v>0</v>
      </c>
      <c r="G471" s="110">
        <f>+VLOOKUP($B471,Hoja1!$C$250:$P$270,'Tarjeta debito año 2016'!G$464,0)</f>
        <v>0</v>
      </c>
      <c r="H471" s="110">
        <f>+VLOOKUP($B471,Hoja1!$C$250:$P$270,'Tarjeta debito año 2016'!H$464,0)</f>
        <v>189.9</v>
      </c>
      <c r="I471" s="110">
        <f>+VLOOKUP($B471,Hoja1!$C$250:$P$270,'Tarjeta debito año 2016'!I$464,0)</f>
        <v>189</v>
      </c>
      <c r="J471" s="110">
        <f>+VLOOKUP($B471,Hoja1!$C$250:$P$270,'Tarjeta debito año 2016'!J$464,0)</f>
        <v>684.9</v>
      </c>
      <c r="K471" s="110">
        <f>+VLOOKUP($B471,Hoja1!$C$250:$P$270,'Tarjeta debito año 2016'!K$464,0)</f>
        <v>148.4</v>
      </c>
      <c r="L471" s="110">
        <f>+VLOOKUP($B471,Hoja1!$C$250:$P$270,'Tarjeta debito año 2016'!L$464,0)</f>
        <v>59.2</v>
      </c>
      <c r="M471" s="110">
        <f>+VLOOKUP($B471,Hoja1!$C$250:$P$270,'Tarjeta debito año 2016'!M$464,0)</f>
        <v>242.67</v>
      </c>
      <c r="N471" s="110">
        <f>+VLOOKUP($B471,Hoja1!$C$250:$P$270,'Tarjeta debito año 2016'!N$464,0)</f>
        <v>1366.1</v>
      </c>
      <c r="O471" s="110">
        <f t="shared" si="55"/>
        <v>2880.17</v>
      </c>
      <c r="P471" s="112">
        <f t="shared" si="56"/>
        <v>240.01416666666668</v>
      </c>
      <c r="Q471" s="90">
        <f t="shared" si="57"/>
        <v>7.7358537635199701E-4</v>
      </c>
    </row>
    <row r="472" spans="1:17" ht="15.75" x14ac:dyDescent="0.25">
      <c r="A472" s="4"/>
      <c r="B472" s="43" t="s">
        <v>33</v>
      </c>
      <c r="C472" s="110">
        <f>+VLOOKUP($B472,Hoja1!$C$250:$P$270,'Tarjeta debito año 2016'!C$464,0)</f>
        <v>362.1</v>
      </c>
      <c r="D472" s="110">
        <f>+VLOOKUP($B472,Hoja1!$C$250:$P$270,'Tarjeta debito año 2016'!D$464,0)</f>
        <v>235.9</v>
      </c>
      <c r="E472" s="110">
        <f>+VLOOKUP($B472,Hoja1!$C$250:$P$270,'Tarjeta debito año 2016'!E$464,0)</f>
        <v>401</v>
      </c>
      <c r="F472" s="110">
        <f>+VLOOKUP($B472,Hoja1!$C$250:$P$270,'Tarjeta debito año 2016'!F$464,0)</f>
        <v>74.8</v>
      </c>
      <c r="G472" s="110">
        <f>+VLOOKUP($B472,Hoja1!$C$250:$P$270,'Tarjeta debito año 2016'!G$464,0)</f>
        <v>0</v>
      </c>
      <c r="H472" s="110">
        <f>+VLOOKUP($B472,Hoja1!$C$250:$P$270,'Tarjeta debito año 2016'!H$464,0)</f>
        <v>431</v>
      </c>
      <c r="I472" s="110">
        <f>+VLOOKUP($B472,Hoja1!$C$250:$P$270,'Tarjeta debito año 2016'!I$464,0)</f>
        <v>302.3</v>
      </c>
      <c r="J472" s="110">
        <f>+VLOOKUP($B472,Hoja1!$C$250:$P$270,'Tarjeta debito año 2016'!J$464,0)</f>
        <v>259.60000000000002</v>
      </c>
      <c r="K472" s="110">
        <f>+VLOOKUP($B472,Hoja1!$C$250:$P$270,'Tarjeta debito año 2016'!K$464,0)</f>
        <v>539.79999999999995</v>
      </c>
      <c r="L472" s="110">
        <f>+VLOOKUP($B472,Hoja1!$C$250:$P$270,'Tarjeta debito año 2016'!L$464,0)</f>
        <v>73.900000000000006</v>
      </c>
      <c r="M472" s="110">
        <f>+VLOOKUP($B472,Hoja1!$C$250:$P$270,'Tarjeta debito año 2016'!M$464,0)</f>
        <v>158.46</v>
      </c>
      <c r="N472" s="110">
        <f>+VLOOKUP($B472,Hoja1!$C$250:$P$270,'Tarjeta debito año 2016'!N$464,0)</f>
        <v>0</v>
      </c>
      <c r="O472" s="110">
        <f t="shared" si="55"/>
        <v>2838.86</v>
      </c>
      <c r="P472" s="112">
        <f t="shared" si="56"/>
        <v>236.57166666666669</v>
      </c>
      <c r="Q472" s="90">
        <f t="shared" si="57"/>
        <v>7.6248991605031317E-4</v>
      </c>
    </row>
    <row r="473" spans="1:17" ht="15.75" x14ac:dyDescent="0.25">
      <c r="A473" s="4"/>
      <c r="B473" s="43" t="s">
        <v>26</v>
      </c>
      <c r="C473" s="110">
        <f>+VLOOKUP($B473,Hoja1!$C$250:$P$270,'Tarjeta debito año 2016'!C$464,0)</f>
        <v>0</v>
      </c>
      <c r="D473" s="110">
        <f>+VLOOKUP($B473,Hoja1!$C$250:$P$270,'Tarjeta debito año 2016'!D$464,0)</f>
        <v>0</v>
      </c>
      <c r="E473" s="110">
        <f>+VLOOKUP($B473,Hoja1!$C$250:$P$270,'Tarjeta debito año 2016'!E$464,0)</f>
        <v>0</v>
      </c>
      <c r="F473" s="110">
        <f>+VLOOKUP($B473,Hoja1!$C$250:$P$270,'Tarjeta debito año 2016'!F$464,0)</f>
        <v>0</v>
      </c>
      <c r="G473" s="110">
        <f>+VLOOKUP($B473,Hoja1!$C$250:$P$270,'Tarjeta debito año 2016'!G$464,0)</f>
        <v>0</v>
      </c>
      <c r="H473" s="110">
        <f>+VLOOKUP($B473,Hoja1!$C$250:$P$270,'Tarjeta debito año 2016'!H$464,0)</f>
        <v>0</v>
      </c>
      <c r="I473" s="110">
        <f>+VLOOKUP($B473,Hoja1!$C$250:$P$270,'Tarjeta debito año 2016'!I$464,0)</f>
        <v>0</v>
      </c>
      <c r="J473" s="110">
        <f>+VLOOKUP($B473,Hoja1!$C$250:$P$270,'Tarjeta debito año 2016'!J$464,0)</f>
        <v>0</v>
      </c>
      <c r="K473" s="110">
        <f>+VLOOKUP($B473,Hoja1!$C$250:$P$270,'Tarjeta debito año 2016'!K$464,0)</f>
        <v>0</v>
      </c>
      <c r="L473" s="110">
        <f>+VLOOKUP($B473,Hoja1!$C$250:$P$270,'Tarjeta debito año 2016'!L$464,0)</f>
        <v>0</v>
      </c>
      <c r="M473" s="110">
        <f>+VLOOKUP($B473,Hoja1!$C$250:$P$270,'Tarjeta debito año 2016'!M$464,0)</f>
        <v>0</v>
      </c>
      <c r="N473" s="110">
        <f>+VLOOKUP($B473,Hoja1!$C$250:$P$270,'Tarjeta debito año 2016'!N$464,0)</f>
        <v>0</v>
      </c>
      <c r="O473" s="110">
        <f t="shared" si="55"/>
        <v>0</v>
      </c>
      <c r="P473" s="112">
        <f t="shared" si="56"/>
        <v>0</v>
      </c>
      <c r="Q473" s="90">
        <f t="shared" si="57"/>
        <v>0</v>
      </c>
    </row>
    <row r="474" spans="1:17" ht="15.75" x14ac:dyDescent="0.25">
      <c r="A474" s="4"/>
      <c r="B474" s="43" t="s">
        <v>34</v>
      </c>
      <c r="C474" s="110">
        <f>+VLOOKUP($B474,Hoja1!$C$250:$P$270,'Tarjeta debito año 2016'!C$464,0)</f>
        <v>0</v>
      </c>
      <c r="D474" s="110">
        <f>+VLOOKUP($B474,Hoja1!$C$250:$P$270,'Tarjeta debito año 2016'!D$464,0)</f>
        <v>0</v>
      </c>
      <c r="E474" s="110">
        <f>+VLOOKUP($B474,Hoja1!$C$250:$P$270,'Tarjeta debito año 2016'!E$464,0)</f>
        <v>0</v>
      </c>
      <c r="F474" s="110">
        <f>+VLOOKUP($B474,Hoja1!$C$250:$P$270,'Tarjeta debito año 2016'!F$464,0)</f>
        <v>0</v>
      </c>
      <c r="G474" s="110">
        <f>+VLOOKUP($B474,Hoja1!$C$250:$P$270,'Tarjeta debito año 2016'!G$464,0)</f>
        <v>0</v>
      </c>
      <c r="H474" s="110">
        <f>+VLOOKUP($B474,Hoja1!$C$250:$P$270,'Tarjeta debito año 2016'!H$464,0)</f>
        <v>0</v>
      </c>
      <c r="I474" s="110">
        <f>+VLOOKUP($B474,Hoja1!$C$250:$P$270,'Tarjeta debito año 2016'!I$464,0)</f>
        <v>0</v>
      </c>
      <c r="J474" s="110">
        <f>+VLOOKUP($B474,Hoja1!$C$250:$P$270,'Tarjeta debito año 2016'!J$464,0)</f>
        <v>0</v>
      </c>
      <c r="K474" s="110">
        <f>+VLOOKUP($B474,Hoja1!$C$250:$P$270,'Tarjeta debito año 2016'!K$464,0)</f>
        <v>0</v>
      </c>
      <c r="L474" s="110">
        <f>+VLOOKUP($B474,Hoja1!$C$250:$P$270,'Tarjeta debito año 2016'!L$464,0)</f>
        <v>0</v>
      </c>
      <c r="M474" s="110">
        <f>+VLOOKUP($B474,Hoja1!$C$250:$P$270,'Tarjeta debito año 2016'!M$464,0)</f>
        <v>0</v>
      </c>
      <c r="N474" s="110">
        <f>+VLOOKUP($B474,Hoja1!$C$250:$P$270,'Tarjeta debito año 2016'!N$464,0)</f>
        <v>0</v>
      </c>
      <c r="O474" s="110">
        <f t="shared" si="55"/>
        <v>0</v>
      </c>
      <c r="P474" s="112">
        <f t="shared" si="56"/>
        <v>0</v>
      </c>
      <c r="Q474" s="90">
        <f t="shared" si="57"/>
        <v>0</v>
      </c>
    </row>
    <row r="475" spans="1:17" ht="15.75" x14ac:dyDescent="0.25">
      <c r="A475" s="4"/>
      <c r="B475" s="43" t="s">
        <v>29</v>
      </c>
      <c r="C475" s="110">
        <f>+VLOOKUP($B475,Hoja1!$C$250:$P$270,'Tarjeta debito año 2016'!C$464,0)</f>
        <v>0</v>
      </c>
      <c r="D475" s="110">
        <f>+VLOOKUP($B475,Hoja1!$C$250:$P$270,'Tarjeta debito año 2016'!D$464,0)</f>
        <v>0</v>
      </c>
      <c r="E475" s="110">
        <f>+VLOOKUP($B475,Hoja1!$C$250:$P$270,'Tarjeta debito año 2016'!E$464,0)</f>
        <v>0</v>
      </c>
      <c r="F475" s="110">
        <f>+VLOOKUP($B475,Hoja1!$C$250:$P$270,'Tarjeta debito año 2016'!F$464,0)</f>
        <v>0</v>
      </c>
      <c r="G475" s="110">
        <f>+VLOOKUP($B475,Hoja1!$C$250:$P$270,'Tarjeta debito año 2016'!G$464,0)</f>
        <v>0</v>
      </c>
      <c r="H475" s="110">
        <f>+VLOOKUP($B475,Hoja1!$C$250:$P$270,'Tarjeta debito año 2016'!H$464,0)</f>
        <v>0</v>
      </c>
      <c r="I475" s="110">
        <f>+VLOOKUP($B475,Hoja1!$C$250:$P$270,'Tarjeta debito año 2016'!I$464,0)</f>
        <v>0</v>
      </c>
      <c r="J475" s="110">
        <f>+VLOOKUP($B475,Hoja1!$C$250:$P$270,'Tarjeta debito año 2016'!J$464,0)</f>
        <v>0</v>
      </c>
      <c r="K475" s="110">
        <f>+VLOOKUP($B475,Hoja1!$C$250:$P$270,'Tarjeta debito año 2016'!K$464,0)</f>
        <v>0</v>
      </c>
      <c r="L475" s="110">
        <f>+VLOOKUP($B475,Hoja1!$C$250:$P$270,'Tarjeta debito año 2016'!L$464,0)</f>
        <v>0</v>
      </c>
      <c r="M475" s="110">
        <f>+VLOOKUP($B475,Hoja1!$C$250:$P$270,'Tarjeta debito año 2016'!M$464,0)</f>
        <v>0</v>
      </c>
      <c r="N475" s="110">
        <f>+VLOOKUP($B475,Hoja1!$C$250:$P$270,'Tarjeta debito año 2016'!N$464,0)</f>
        <v>0</v>
      </c>
      <c r="O475" s="110">
        <f t="shared" si="55"/>
        <v>0</v>
      </c>
      <c r="P475" s="112">
        <f t="shared" si="56"/>
        <v>0</v>
      </c>
      <c r="Q475" s="90">
        <f t="shared" si="57"/>
        <v>0</v>
      </c>
    </row>
    <row r="476" spans="1:17" ht="15.75" x14ac:dyDescent="0.25">
      <c r="A476" s="4"/>
      <c r="B476" s="43" t="s">
        <v>28</v>
      </c>
      <c r="C476" s="110">
        <f>+VLOOKUP($B476,Hoja1!$C$250:$P$270,'Tarjeta debito año 2016'!C$464,0)</f>
        <v>0</v>
      </c>
      <c r="D476" s="110">
        <f>+VLOOKUP($B476,Hoja1!$C$250:$P$270,'Tarjeta debito año 2016'!D$464,0)</f>
        <v>0</v>
      </c>
      <c r="E476" s="110">
        <f>+VLOOKUP($B476,Hoja1!$C$250:$P$270,'Tarjeta debito año 2016'!E$464,0)</f>
        <v>0</v>
      </c>
      <c r="F476" s="110">
        <f>+VLOOKUP($B476,Hoja1!$C$250:$P$270,'Tarjeta debito año 2016'!F$464,0)</f>
        <v>0</v>
      </c>
      <c r="G476" s="110">
        <f>+VLOOKUP($B476,Hoja1!$C$250:$P$270,'Tarjeta debito año 2016'!G$464,0)</f>
        <v>0</v>
      </c>
      <c r="H476" s="110">
        <f>+VLOOKUP($B476,Hoja1!$C$250:$P$270,'Tarjeta debito año 2016'!H$464,0)</f>
        <v>0</v>
      </c>
      <c r="I476" s="110">
        <f>+VLOOKUP($B476,Hoja1!$C$250:$P$270,'Tarjeta debito año 2016'!I$464,0)</f>
        <v>0</v>
      </c>
      <c r="J476" s="110">
        <f>+VLOOKUP($B476,Hoja1!$C$250:$P$270,'Tarjeta debito año 2016'!J$464,0)</f>
        <v>0</v>
      </c>
      <c r="K476" s="110">
        <f>+VLOOKUP($B476,Hoja1!$C$250:$P$270,'Tarjeta debito año 2016'!K$464,0)</f>
        <v>0</v>
      </c>
      <c r="L476" s="110">
        <f>+VLOOKUP($B476,Hoja1!$C$250:$P$270,'Tarjeta debito año 2016'!L$464,0)</f>
        <v>0</v>
      </c>
      <c r="M476" s="110">
        <f>+VLOOKUP($B476,Hoja1!$C$250:$P$270,'Tarjeta debito año 2016'!M$464,0)</f>
        <v>0</v>
      </c>
      <c r="N476" s="110">
        <f>+VLOOKUP($B476,Hoja1!$C$250:$P$270,'Tarjeta debito año 2016'!N$464,0)</f>
        <v>0</v>
      </c>
      <c r="O476" s="110">
        <f t="shared" si="55"/>
        <v>0</v>
      </c>
      <c r="P476" s="112">
        <f t="shared" si="56"/>
        <v>0</v>
      </c>
      <c r="Q476" s="90">
        <f t="shared" si="57"/>
        <v>0</v>
      </c>
    </row>
    <row r="477" spans="1:17" ht="15.75" x14ac:dyDescent="0.25">
      <c r="A477" s="4"/>
      <c r="B477" s="43" t="s">
        <v>31</v>
      </c>
      <c r="C477" s="110">
        <f>+VLOOKUP($B477,Hoja1!$C$250:$P$270,'Tarjeta debito año 2016'!C$464,0)</f>
        <v>0</v>
      </c>
      <c r="D477" s="110">
        <f>+VLOOKUP($B477,Hoja1!$C$250:$P$270,'Tarjeta debito año 2016'!D$464,0)</f>
        <v>0</v>
      </c>
      <c r="E477" s="110">
        <f>+VLOOKUP($B477,Hoja1!$C$250:$P$270,'Tarjeta debito año 2016'!E$464,0)</f>
        <v>0</v>
      </c>
      <c r="F477" s="110">
        <f>+VLOOKUP($B477,Hoja1!$C$250:$P$270,'Tarjeta debito año 2016'!F$464,0)</f>
        <v>0</v>
      </c>
      <c r="G477" s="110">
        <f>+VLOOKUP($B477,Hoja1!$C$250:$P$270,'Tarjeta debito año 2016'!G$464,0)</f>
        <v>0</v>
      </c>
      <c r="H477" s="110">
        <f>+VLOOKUP($B477,Hoja1!$C$250:$P$270,'Tarjeta debito año 2016'!H$464,0)</f>
        <v>0</v>
      </c>
      <c r="I477" s="110">
        <f>+VLOOKUP($B477,Hoja1!$C$250:$P$270,'Tarjeta debito año 2016'!I$464,0)</f>
        <v>0</v>
      </c>
      <c r="J477" s="110">
        <f>+VLOOKUP($B477,Hoja1!$C$250:$P$270,'Tarjeta debito año 2016'!J$464,0)</f>
        <v>0</v>
      </c>
      <c r="K477" s="110">
        <f>+VLOOKUP($B477,Hoja1!$C$250:$P$270,'Tarjeta debito año 2016'!K$464,0)</f>
        <v>0</v>
      </c>
      <c r="L477" s="110">
        <f>+VLOOKUP($B477,Hoja1!$C$250:$P$270,'Tarjeta debito año 2016'!L$464,0)</f>
        <v>0</v>
      </c>
      <c r="M477" s="110">
        <f>+VLOOKUP($B477,Hoja1!$C$250:$P$270,'Tarjeta debito año 2016'!M$464,0)</f>
        <v>0</v>
      </c>
      <c r="N477" s="110">
        <f>+VLOOKUP($B477,Hoja1!$C$250:$P$270,'Tarjeta debito año 2016'!N$464,0)</f>
        <v>0</v>
      </c>
      <c r="O477" s="110">
        <f t="shared" si="55"/>
        <v>0</v>
      </c>
      <c r="P477" s="112">
        <f t="shared" si="56"/>
        <v>0</v>
      </c>
      <c r="Q477" s="90">
        <f t="shared" si="57"/>
        <v>0</v>
      </c>
    </row>
    <row r="478" spans="1:17" ht="15.75" x14ac:dyDescent="0.25">
      <c r="A478" s="4"/>
      <c r="B478" s="43" t="s">
        <v>30</v>
      </c>
      <c r="C478" s="110">
        <f>+VLOOKUP($B478,Hoja1!$C$250:$P$270,'Tarjeta debito año 2016'!C$464,0)</f>
        <v>0</v>
      </c>
      <c r="D478" s="110">
        <f>+VLOOKUP($B478,Hoja1!$C$250:$P$270,'Tarjeta debito año 2016'!D$464,0)</f>
        <v>0</v>
      </c>
      <c r="E478" s="110">
        <f>+VLOOKUP($B478,Hoja1!$C$250:$P$270,'Tarjeta debito año 2016'!E$464,0)</f>
        <v>0</v>
      </c>
      <c r="F478" s="110">
        <f>+VLOOKUP($B478,Hoja1!$C$250:$P$270,'Tarjeta debito año 2016'!F$464,0)</f>
        <v>0</v>
      </c>
      <c r="G478" s="110">
        <f>+VLOOKUP($B478,Hoja1!$C$250:$P$270,'Tarjeta debito año 2016'!G$464,0)</f>
        <v>0</v>
      </c>
      <c r="H478" s="110">
        <f>+VLOOKUP($B478,Hoja1!$C$250:$P$270,'Tarjeta debito año 2016'!H$464,0)</f>
        <v>0</v>
      </c>
      <c r="I478" s="110">
        <f>+VLOOKUP($B478,Hoja1!$C$250:$P$270,'Tarjeta debito año 2016'!I$464,0)</f>
        <v>0</v>
      </c>
      <c r="J478" s="110">
        <f>+VLOOKUP($B478,Hoja1!$C$250:$P$270,'Tarjeta debito año 2016'!J$464,0)</f>
        <v>0</v>
      </c>
      <c r="K478" s="110">
        <f>+VLOOKUP($B478,Hoja1!$C$250:$P$270,'Tarjeta debito año 2016'!K$464,0)</f>
        <v>0</v>
      </c>
      <c r="L478" s="110">
        <f>+VLOOKUP($B478,Hoja1!$C$250:$P$270,'Tarjeta debito año 2016'!L$464,0)</f>
        <v>0</v>
      </c>
      <c r="M478" s="110">
        <f>+VLOOKUP($B478,Hoja1!$C$250:$P$270,'Tarjeta debito año 2016'!M$464,0)</f>
        <v>0</v>
      </c>
      <c r="N478" s="110">
        <f>+VLOOKUP($B478,Hoja1!$C$250:$P$270,'Tarjeta debito año 2016'!N$464,0)</f>
        <v>0</v>
      </c>
      <c r="O478" s="110">
        <f t="shared" si="55"/>
        <v>0</v>
      </c>
      <c r="P478" s="112">
        <f t="shared" si="56"/>
        <v>0</v>
      </c>
      <c r="Q478" s="90">
        <f t="shared" si="57"/>
        <v>0</v>
      </c>
    </row>
    <row r="479" spans="1:17" ht="15.75" x14ac:dyDescent="0.25">
      <c r="A479" s="4"/>
      <c r="B479" s="43" t="s">
        <v>27</v>
      </c>
      <c r="C479" s="110">
        <f>+VLOOKUP($B479,Hoja1!$C$250:$P$270,'Tarjeta debito año 2016'!C$464,0)</f>
        <v>0</v>
      </c>
      <c r="D479" s="110">
        <f>+VLOOKUP($B479,Hoja1!$C$250:$P$270,'Tarjeta debito año 2016'!D$464,0)</f>
        <v>0</v>
      </c>
      <c r="E479" s="110">
        <f>+VLOOKUP($B479,Hoja1!$C$250:$P$270,'Tarjeta debito año 2016'!E$464,0)</f>
        <v>0</v>
      </c>
      <c r="F479" s="110">
        <f>+VLOOKUP($B479,Hoja1!$C$250:$P$270,'Tarjeta debito año 2016'!F$464,0)</f>
        <v>0</v>
      </c>
      <c r="G479" s="110">
        <f>+VLOOKUP($B479,Hoja1!$C$250:$P$270,'Tarjeta debito año 2016'!G$464,0)</f>
        <v>0</v>
      </c>
      <c r="H479" s="110">
        <f>+VLOOKUP($B479,Hoja1!$C$250:$P$270,'Tarjeta debito año 2016'!H$464,0)</f>
        <v>0</v>
      </c>
      <c r="I479" s="110">
        <f>+VLOOKUP($B479,Hoja1!$C$250:$P$270,'Tarjeta debito año 2016'!I$464,0)</f>
        <v>0</v>
      </c>
      <c r="J479" s="110">
        <f>+VLOOKUP($B479,Hoja1!$C$250:$P$270,'Tarjeta debito año 2016'!J$464,0)</f>
        <v>0</v>
      </c>
      <c r="K479" s="110">
        <f>+VLOOKUP($B479,Hoja1!$C$250:$P$270,'Tarjeta debito año 2016'!K$464,0)</f>
        <v>0</v>
      </c>
      <c r="L479" s="110">
        <f>+VLOOKUP($B479,Hoja1!$C$250:$P$270,'Tarjeta debito año 2016'!L$464,0)</f>
        <v>0</v>
      </c>
      <c r="M479" s="110">
        <f>+VLOOKUP($B479,Hoja1!$C$250:$P$270,'Tarjeta debito año 2016'!M$464,0)</f>
        <v>0</v>
      </c>
      <c r="N479" s="110">
        <f>+VLOOKUP($B479,Hoja1!$C$250:$P$270,'Tarjeta debito año 2016'!N$464,0)</f>
        <v>0</v>
      </c>
      <c r="O479" s="110">
        <f t="shared" si="55"/>
        <v>0</v>
      </c>
      <c r="P479" s="112">
        <f t="shared" si="56"/>
        <v>0</v>
      </c>
      <c r="Q479" s="90">
        <f t="shared" si="57"/>
        <v>0</v>
      </c>
    </row>
    <row r="480" spans="1:17" ht="15.75" x14ac:dyDescent="0.25">
      <c r="A480" s="4"/>
      <c r="B480" s="43" t="s">
        <v>36</v>
      </c>
      <c r="C480" s="110">
        <f>+VLOOKUP($B480,Hoja1!$C$250:$P$270,'Tarjeta debito año 2016'!C$464,0)</f>
        <v>0</v>
      </c>
      <c r="D480" s="110">
        <f>+VLOOKUP($B480,Hoja1!$C$250:$P$270,'Tarjeta debito año 2016'!D$464,0)</f>
        <v>0</v>
      </c>
      <c r="E480" s="110">
        <f>+VLOOKUP($B480,Hoja1!$C$250:$P$270,'Tarjeta debito año 2016'!E$464,0)</f>
        <v>0</v>
      </c>
      <c r="F480" s="110">
        <f>+VLOOKUP($B480,Hoja1!$C$250:$P$270,'Tarjeta debito año 2016'!F$464,0)</f>
        <v>0</v>
      </c>
      <c r="G480" s="110">
        <f>+VLOOKUP($B480,Hoja1!$C$250:$P$270,'Tarjeta debito año 2016'!G$464,0)</f>
        <v>0</v>
      </c>
      <c r="H480" s="110">
        <f>+VLOOKUP($B480,Hoja1!$C$250:$P$270,'Tarjeta debito año 2016'!H$464,0)</f>
        <v>0</v>
      </c>
      <c r="I480" s="110">
        <f>+VLOOKUP($B480,Hoja1!$C$250:$P$270,'Tarjeta debito año 2016'!I$464,0)</f>
        <v>0</v>
      </c>
      <c r="J480" s="110">
        <f>+VLOOKUP($B480,Hoja1!$C$250:$P$270,'Tarjeta debito año 2016'!J$464,0)</f>
        <v>0</v>
      </c>
      <c r="K480" s="110">
        <f>+VLOOKUP($B480,Hoja1!$C$250:$P$270,'Tarjeta debito año 2016'!K$464,0)</f>
        <v>0</v>
      </c>
      <c r="L480" s="110">
        <f>+VLOOKUP($B480,Hoja1!$C$250:$P$270,'Tarjeta debito año 2016'!L$464,0)</f>
        <v>0</v>
      </c>
      <c r="M480" s="110">
        <f>+VLOOKUP($B480,Hoja1!$C$250:$P$270,'Tarjeta debito año 2016'!M$464,0)</f>
        <v>0</v>
      </c>
      <c r="N480" s="110">
        <f>+VLOOKUP($B480,Hoja1!$C$250:$P$270,'Tarjeta debito año 2016'!N$464,0)</f>
        <v>0</v>
      </c>
      <c r="O480" s="110">
        <f t="shared" si="55"/>
        <v>0</v>
      </c>
      <c r="P480" s="112">
        <f t="shared" si="56"/>
        <v>0</v>
      </c>
      <c r="Q480" s="90">
        <f t="shared" si="57"/>
        <v>0</v>
      </c>
    </row>
    <row r="481" spans="1:17" ht="15.75" x14ac:dyDescent="0.25">
      <c r="A481" s="4"/>
      <c r="B481" s="43" t="s">
        <v>63</v>
      </c>
      <c r="C481" s="110">
        <f>+VLOOKUP($B481,Hoja1!$C$250:$P$270,'Tarjeta debito año 2016'!C$464,0)</f>
        <v>0</v>
      </c>
      <c r="D481" s="110">
        <f>+VLOOKUP($B481,Hoja1!$C$250:$P$270,'Tarjeta debito año 2016'!D$464,0)</f>
        <v>0</v>
      </c>
      <c r="E481" s="110">
        <f>+VLOOKUP($B481,Hoja1!$C$250:$P$270,'Tarjeta debito año 2016'!E$464,0)</f>
        <v>0</v>
      </c>
      <c r="F481" s="110">
        <f>+VLOOKUP($B481,Hoja1!$C$250:$P$270,'Tarjeta debito año 2016'!F$464,0)</f>
        <v>0</v>
      </c>
      <c r="G481" s="110">
        <f>+VLOOKUP($B481,Hoja1!$C$250:$P$270,'Tarjeta debito año 2016'!G$464,0)</f>
        <v>0</v>
      </c>
      <c r="H481" s="110">
        <f>+VLOOKUP($B481,Hoja1!$C$250:$P$270,'Tarjeta debito año 2016'!H$464,0)</f>
        <v>0</v>
      </c>
      <c r="I481" s="110">
        <f>+VLOOKUP($B481,Hoja1!$C$250:$P$270,'Tarjeta debito año 2016'!I$464,0)</f>
        <v>0</v>
      </c>
      <c r="J481" s="110">
        <f>+VLOOKUP($B481,Hoja1!$C$250:$P$270,'Tarjeta debito año 2016'!J$464,0)</f>
        <v>0</v>
      </c>
      <c r="K481" s="110">
        <f>+VLOOKUP($B481,Hoja1!$C$250:$P$270,'Tarjeta debito año 2016'!K$464,0)</f>
        <v>0</v>
      </c>
      <c r="L481" s="110">
        <f>+VLOOKUP($B481,Hoja1!$C$250:$P$270,'Tarjeta debito año 2016'!L$464,0)</f>
        <v>0</v>
      </c>
      <c r="M481" s="110">
        <f>+VLOOKUP($B481,Hoja1!$C$250:$P$270,'Tarjeta debito año 2016'!M$464,0)</f>
        <v>0</v>
      </c>
      <c r="N481" s="110">
        <f>+VLOOKUP($B481,Hoja1!$C$250:$P$270,'Tarjeta debito año 2016'!N$464,0)</f>
        <v>0</v>
      </c>
      <c r="O481" s="110">
        <f t="shared" si="55"/>
        <v>0</v>
      </c>
      <c r="P481" s="112">
        <f t="shared" si="56"/>
        <v>0</v>
      </c>
      <c r="Q481" s="90">
        <f t="shared" si="57"/>
        <v>0</v>
      </c>
    </row>
    <row r="482" spans="1:17" ht="15.75" x14ac:dyDescent="0.25">
      <c r="A482" s="4"/>
      <c r="B482" s="43" t="s">
        <v>23</v>
      </c>
      <c r="C482" s="110">
        <f>+VLOOKUP($B482,Hoja1!$C$250:$P$270,'Tarjeta debito año 2016'!C$464,0)</f>
        <v>0</v>
      </c>
      <c r="D482" s="110">
        <f>+VLOOKUP($B482,Hoja1!$C$250:$P$270,'Tarjeta debito año 2016'!D$464,0)</f>
        <v>0</v>
      </c>
      <c r="E482" s="110">
        <f>+VLOOKUP($B482,Hoja1!$C$250:$P$270,'Tarjeta debito año 2016'!E$464,0)</f>
        <v>0</v>
      </c>
      <c r="F482" s="110">
        <f>+VLOOKUP($B482,Hoja1!$C$250:$P$270,'Tarjeta debito año 2016'!F$464,0)</f>
        <v>0</v>
      </c>
      <c r="G482" s="110">
        <f>+VLOOKUP($B482,Hoja1!$C$250:$P$270,'Tarjeta debito año 2016'!G$464,0)</f>
        <v>0</v>
      </c>
      <c r="H482" s="110">
        <f>+VLOOKUP($B482,Hoja1!$C$250:$P$270,'Tarjeta debito año 2016'!H$464,0)</f>
        <v>0</v>
      </c>
      <c r="I482" s="110">
        <f>+VLOOKUP($B482,Hoja1!$C$250:$P$270,'Tarjeta debito año 2016'!I$464,0)</f>
        <v>0</v>
      </c>
      <c r="J482" s="110">
        <f>+VLOOKUP($B482,Hoja1!$C$250:$P$270,'Tarjeta debito año 2016'!J$464,0)</f>
        <v>0</v>
      </c>
      <c r="K482" s="110">
        <f>+VLOOKUP($B482,Hoja1!$C$250:$P$270,'Tarjeta debito año 2016'!K$464,0)</f>
        <v>0</v>
      </c>
      <c r="L482" s="110">
        <f>+VLOOKUP($B482,Hoja1!$C$250:$P$270,'Tarjeta debito año 2016'!L$464,0)</f>
        <v>0</v>
      </c>
      <c r="M482" s="110">
        <f>+VLOOKUP($B482,Hoja1!$C$250:$P$270,'Tarjeta debito año 2016'!M$464,0)</f>
        <v>0</v>
      </c>
      <c r="N482" s="110">
        <f>+VLOOKUP($B482,Hoja1!$C$250:$P$270,'Tarjeta debito año 2016'!N$464,0)</f>
        <v>0</v>
      </c>
      <c r="O482" s="110">
        <f t="shared" si="55"/>
        <v>0</v>
      </c>
      <c r="P482" s="112">
        <f t="shared" si="56"/>
        <v>0</v>
      </c>
      <c r="Q482" s="90">
        <f t="shared" si="57"/>
        <v>0</v>
      </c>
    </row>
    <row r="483" spans="1:17" ht="15.75" x14ac:dyDescent="0.25">
      <c r="A483" s="4"/>
      <c r="B483" s="43" t="s">
        <v>64</v>
      </c>
      <c r="C483" s="110">
        <f>+VLOOKUP($B483,Hoja1!$C$250:$P$270,'Tarjeta debito año 2016'!C$464,0)</f>
        <v>0</v>
      </c>
      <c r="D483" s="110">
        <f>+VLOOKUP($B483,Hoja1!$C$250:$P$270,'Tarjeta debito año 2016'!D$464,0)</f>
        <v>0</v>
      </c>
      <c r="E483" s="110">
        <f>+VLOOKUP($B483,Hoja1!$C$250:$P$270,'Tarjeta debito año 2016'!E$464,0)</f>
        <v>0</v>
      </c>
      <c r="F483" s="110">
        <f>+VLOOKUP($B483,Hoja1!$C$250:$P$270,'Tarjeta debito año 2016'!F$464,0)</f>
        <v>0</v>
      </c>
      <c r="G483" s="110">
        <f>+VLOOKUP($B483,Hoja1!$C$250:$P$270,'Tarjeta debito año 2016'!G$464,0)</f>
        <v>0</v>
      </c>
      <c r="H483" s="110">
        <f>+VLOOKUP($B483,Hoja1!$C$250:$P$270,'Tarjeta debito año 2016'!H$464,0)</f>
        <v>0</v>
      </c>
      <c r="I483" s="110">
        <f>+VLOOKUP($B483,Hoja1!$C$250:$P$270,'Tarjeta debito año 2016'!I$464,0)</f>
        <v>0</v>
      </c>
      <c r="J483" s="110">
        <f>+VLOOKUP($B483,Hoja1!$C$250:$P$270,'Tarjeta debito año 2016'!J$464,0)</f>
        <v>0</v>
      </c>
      <c r="K483" s="110">
        <f>+VLOOKUP($B483,Hoja1!$C$250:$P$270,'Tarjeta debito año 2016'!K$464,0)</f>
        <v>0</v>
      </c>
      <c r="L483" s="110">
        <f>+VLOOKUP($B483,Hoja1!$C$250:$P$270,'Tarjeta debito año 2016'!L$464,0)</f>
        <v>0</v>
      </c>
      <c r="M483" s="110">
        <f>+VLOOKUP($B483,Hoja1!$C$250:$P$270,'Tarjeta debito año 2016'!M$464,0)</f>
        <v>0</v>
      </c>
      <c r="N483" s="110">
        <f>+VLOOKUP($B483,Hoja1!$C$250:$P$270,'Tarjeta debito año 2016'!N$464,0)</f>
        <v>0</v>
      </c>
      <c r="O483" s="110">
        <f t="shared" si="55"/>
        <v>0</v>
      </c>
      <c r="P483" s="112">
        <f t="shared" si="56"/>
        <v>0</v>
      </c>
      <c r="Q483" s="90">
        <f t="shared" si="57"/>
        <v>0</v>
      </c>
    </row>
    <row r="484" spans="1:17" ht="16.5" thickBot="1" x14ac:dyDescent="0.3">
      <c r="A484" s="4"/>
      <c r="B484" s="43" t="s">
        <v>62</v>
      </c>
      <c r="C484" s="114">
        <f>+VLOOKUP($B484,Hoja1!$C$250:$P$270,'Tarjeta debito año 2016'!C$464,0)</f>
        <v>0</v>
      </c>
      <c r="D484" s="114">
        <f>+VLOOKUP($B484,Hoja1!$C$250:$P$270,'Tarjeta debito año 2016'!D$464,0)</f>
        <v>0</v>
      </c>
      <c r="E484" s="114">
        <f>+VLOOKUP($B484,Hoja1!$C$250:$P$270,'Tarjeta debito año 2016'!E$464,0)</f>
        <v>0</v>
      </c>
      <c r="F484" s="114">
        <f>+VLOOKUP($B484,Hoja1!$C$250:$P$270,'Tarjeta debito año 2016'!F$464,0)</f>
        <v>0</v>
      </c>
      <c r="G484" s="114">
        <f>+VLOOKUP($B484,Hoja1!$C$250:$P$270,'Tarjeta debito año 2016'!G$464,0)</f>
        <v>0</v>
      </c>
      <c r="H484" s="114">
        <f>+VLOOKUP($B484,Hoja1!$C$250:$P$270,'Tarjeta debito año 2016'!H$464,0)</f>
        <v>0</v>
      </c>
      <c r="I484" s="114">
        <f>+VLOOKUP($B484,Hoja1!$C$250:$P$270,'Tarjeta debito año 2016'!I$464,0)</f>
        <v>0</v>
      </c>
      <c r="J484" s="114">
        <f>+VLOOKUP($B484,Hoja1!$C$250:$P$270,'Tarjeta debito año 2016'!J$464,0)</f>
        <v>0</v>
      </c>
      <c r="K484" s="114">
        <f>+VLOOKUP($B484,Hoja1!$C$250:$P$270,'Tarjeta debito año 2016'!K$464,0)</f>
        <v>0</v>
      </c>
      <c r="L484" s="114">
        <f>+VLOOKUP($B484,Hoja1!$C$250:$P$270,'Tarjeta debito año 2016'!L$464,0)</f>
        <v>0</v>
      </c>
      <c r="M484" s="114">
        <f>+VLOOKUP($B484,Hoja1!$C$250:$P$270,'Tarjeta debito año 2016'!M$464,0)</f>
        <v>0</v>
      </c>
      <c r="N484" s="114">
        <f>+VLOOKUP($B484,Hoja1!$C$250:$P$270,'Tarjeta debito año 2016'!N$464,0)</f>
        <v>0</v>
      </c>
      <c r="O484" s="114">
        <f t="shared" si="55"/>
        <v>0</v>
      </c>
      <c r="P484" s="112">
        <f t="shared" si="56"/>
        <v>0</v>
      </c>
      <c r="Q484" s="90">
        <f t="shared" si="57"/>
        <v>0</v>
      </c>
    </row>
    <row r="485" spans="1:17" ht="16.5" thickTop="1" x14ac:dyDescent="0.25">
      <c r="A485" s="4"/>
      <c r="B485" s="99" t="s">
        <v>0</v>
      </c>
      <c r="C485" s="113">
        <f t="shared" ref="C485:P485" si="58">SUM(C466:C484)</f>
        <v>968807.30000000016</v>
      </c>
      <c r="D485" s="113">
        <f t="shared" si="58"/>
        <v>429461.60000000009</v>
      </c>
      <c r="E485" s="113">
        <f t="shared" si="58"/>
        <v>269763.19999999995</v>
      </c>
      <c r="F485" s="113">
        <f t="shared" si="58"/>
        <v>338934.7</v>
      </c>
      <c r="G485" s="113">
        <f t="shared" si="58"/>
        <v>301356.90000000002</v>
      </c>
      <c r="H485" s="113">
        <f t="shared" ref="H485" si="59">SUM(H466:H484)</f>
        <v>264152.80000000005</v>
      </c>
      <c r="I485" s="113">
        <f t="shared" si="58"/>
        <v>283831.89999999997</v>
      </c>
      <c r="J485" s="113">
        <f t="shared" ref="J485:K485" si="60">SUM(J466:J484)</f>
        <v>286377.10000000003</v>
      </c>
      <c r="K485" s="113">
        <f t="shared" si="60"/>
        <v>273463.39999999997</v>
      </c>
      <c r="L485" s="113">
        <f t="shared" ref="L485:M485" si="61">SUM(L466:L484)</f>
        <v>35989.9</v>
      </c>
      <c r="M485" s="113">
        <f t="shared" si="61"/>
        <v>259351.81</v>
      </c>
      <c r="N485" s="113">
        <f t="shared" ref="N485" si="62">SUM(N466:N484)</f>
        <v>11653.710000000001</v>
      </c>
      <c r="O485" s="113">
        <f t="shared" si="58"/>
        <v>3723144.32</v>
      </c>
      <c r="P485" s="113">
        <f t="shared" si="58"/>
        <v>310262.02666666667</v>
      </c>
      <c r="Q485" s="106">
        <f t="shared" ref="Q485" si="63">+P485/$P$485</f>
        <v>1</v>
      </c>
    </row>
    <row r="486" spans="1:17" ht="15.75" x14ac:dyDescent="0.25">
      <c r="A486" s="4"/>
      <c r="B486" s="34"/>
    </row>
    <row r="487" spans="1:17" ht="15.75" x14ac:dyDescent="0.25">
      <c r="A487" s="4"/>
      <c r="B487" s="34"/>
    </row>
    <row r="488" spans="1:17" ht="15.75" x14ac:dyDescent="0.25">
      <c r="A488" s="4"/>
      <c r="B488" s="34"/>
    </row>
    <row r="489" spans="1:17" ht="15.75" x14ac:dyDescent="0.25">
      <c r="A489" s="4"/>
      <c r="B489" s="34"/>
    </row>
    <row r="490" spans="1:17" ht="15.75" x14ac:dyDescent="0.25">
      <c r="A490" s="4"/>
      <c r="B490" s="34"/>
    </row>
    <row r="491" spans="1:17" ht="15.75" x14ac:dyDescent="0.25">
      <c r="A491" s="4"/>
      <c r="B491" s="34"/>
    </row>
    <row r="492" spans="1:17" ht="15.75" x14ac:dyDescent="0.25">
      <c r="A492" s="4"/>
      <c r="B492" s="34"/>
    </row>
    <row r="493" spans="1:17" ht="15.75" x14ac:dyDescent="0.25">
      <c r="A493" s="4"/>
      <c r="B493" s="34"/>
    </row>
    <row r="494" spans="1:17" ht="15.75" x14ac:dyDescent="0.25">
      <c r="A494" s="4"/>
      <c r="B494" s="34"/>
    </row>
    <row r="495" spans="1:17" ht="15.75" x14ac:dyDescent="0.25">
      <c r="A495" s="4"/>
      <c r="B495" s="34"/>
    </row>
    <row r="496" spans="1:17" ht="15.75" x14ac:dyDescent="0.25">
      <c r="A496" s="4"/>
      <c r="B496" s="34"/>
    </row>
    <row r="497" spans="1:2" ht="15.75" x14ac:dyDescent="0.25">
      <c r="A497" s="4"/>
      <c r="B497" s="34"/>
    </row>
    <row r="498" spans="1:2" ht="15.75" x14ac:dyDescent="0.25">
      <c r="A498" s="4"/>
      <c r="B498" s="34"/>
    </row>
    <row r="499" spans="1:2" ht="15.75" x14ac:dyDescent="0.25">
      <c r="A499" s="4"/>
      <c r="B499" s="34"/>
    </row>
    <row r="500" spans="1:2" ht="15.75" x14ac:dyDescent="0.25">
      <c r="A500" s="4"/>
      <c r="B500" s="34"/>
    </row>
    <row r="501" spans="1:2" ht="15.75" x14ac:dyDescent="0.25">
      <c r="A501" s="4"/>
      <c r="B501" s="34"/>
    </row>
    <row r="502" spans="1:2" ht="15.75" x14ac:dyDescent="0.25">
      <c r="A502" s="4"/>
      <c r="B502" s="34"/>
    </row>
    <row r="503" spans="1:2" ht="15.75" x14ac:dyDescent="0.25">
      <c r="A503" s="4"/>
      <c r="B503" s="34"/>
    </row>
    <row r="504" spans="1:2" ht="15.75" x14ac:dyDescent="0.25">
      <c r="A504" s="4"/>
      <c r="B504" s="34"/>
    </row>
    <row r="505" spans="1:2" ht="15.75" x14ac:dyDescent="0.25">
      <c r="A505" s="4"/>
      <c r="B505" s="34"/>
    </row>
    <row r="506" spans="1:2" ht="15.75" x14ac:dyDescent="0.25">
      <c r="A506" s="4"/>
      <c r="B506" s="34"/>
    </row>
    <row r="507" spans="1:2" ht="15.75" x14ac:dyDescent="0.25">
      <c r="A507" s="4"/>
      <c r="B507" s="34"/>
    </row>
    <row r="508" spans="1:2" ht="15.75" x14ac:dyDescent="0.25">
      <c r="A508" s="4"/>
      <c r="B508" s="34"/>
    </row>
    <row r="509" spans="1:2" ht="15.75" x14ac:dyDescent="0.25">
      <c r="A509" s="4"/>
      <c r="B509" s="34"/>
    </row>
    <row r="510" spans="1:2" ht="15.75" x14ac:dyDescent="0.25">
      <c r="A510" s="4"/>
      <c r="B510" s="34"/>
    </row>
    <row r="511" spans="1:2" ht="15.75" x14ac:dyDescent="0.25">
      <c r="A511" s="4"/>
      <c r="B511" s="34"/>
    </row>
    <row r="512" spans="1:2" ht="26.25" x14ac:dyDescent="0.25">
      <c r="A512" s="4"/>
      <c r="B512" s="41" t="s">
        <v>93</v>
      </c>
    </row>
    <row r="513" spans="1:8" ht="15.75" x14ac:dyDescent="0.25">
      <c r="A513" s="4"/>
      <c r="B513" s="34"/>
    </row>
    <row r="514" spans="1:8" ht="23.25" x14ac:dyDescent="0.35">
      <c r="A514" s="4"/>
      <c r="B514" s="16" t="s">
        <v>94</v>
      </c>
    </row>
    <row r="515" spans="1:8" s="35" customFormat="1" ht="15.75" x14ac:dyDescent="0.25">
      <c r="A515" s="36"/>
      <c r="B515" s="50"/>
    </row>
    <row r="516" spans="1:8" s="35" customFormat="1" ht="15.75" x14ac:dyDescent="0.25">
      <c r="A516" s="36"/>
      <c r="B516" s="50"/>
    </row>
    <row r="517" spans="1:8" s="35" customFormat="1" ht="15.75" x14ac:dyDescent="0.25">
      <c r="A517" s="36"/>
      <c r="B517" s="40" t="s">
        <v>117</v>
      </c>
      <c r="C517" s="69">
        <v>14</v>
      </c>
    </row>
    <row r="518" spans="1:8" s="35" customFormat="1" ht="48" thickBot="1" x14ac:dyDescent="0.3">
      <c r="A518" s="36"/>
      <c r="B518" s="98" t="s">
        <v>20</v>
      </c>
      <c r="C518" s="98" t="s">
        <v>68</v>
      </c>
      <c r="D518" s="98" t="s">
        <v>67</v>
      </c>
      <c r="E518" s="98" t="s">
        <v>66</v>
      </c>
      <c r="F518" s="98" t="s">
        <v>69</v>
      </c>
      <c r="G518" s="98" t="s">
        <v>86</v>
      </c>
      <c r="H518" s="98" t="s">
        <v>87</v>
      </c>
    </row>
    <row r="519" spans="1:8" s="35" customFormat="1" ht="16.5" thickTop="1" x14ac:dyDescent="0.25">
      <c r="A519" s="36"/>
      <c r="B519" s="43" t="s">
        <v>33</v>
      </c>
      <c r="C519" s="51">
        <f t="shared" ref="C519:C537" si="64">+VLOOKUP($B519,$B$50:$O$68,$C$517,0)</f>
        <v>2046714.75</v>
      </c>
      <c r="D519" s="51">
        <f t="shared" ref="D519:D537" si="65">+VLOOKUP($B519,$B$205:$O$223,$C$517,0)</f>
        <v>8586827</v>
      </c>
      <c r="E519" s="121">
        <f t="shared" ref="E519:E537" si="66">+VLOOKUP($B519,$B$362:$P$380,$C$517,0)</f>
        <v>370365719.08000004</v>
      </c>
      <c r="F519" s="72">
        <f t="shared" ref="F519:F536" si="67">+D519/C519</f>
        <v>4.1954195131490604</v>
      </c>
      <c r="G519" s="121">
        <f t="shared" ref="G519:G536" si="68">+E519/C519</f>
        <v>180.95619777010941</v>
      </c>
      <c r="H519" s="72">
        <f t="shared" ref="H519:H530" si="69">+E519/D519</f>
        <v>43.131848246156586</v>
      </c>
    </row>
    <row r="520" spans="1:8" s="35" customFormat="1" ht="15.75" x14ac:dyDescent="0.25">
      <c r="A520" s="36"/>
      <c r="B520" s="43" t="s">
        <v>34</v>
      </c>
      <c r="C520" s="51">
        <f t="shared" si="64"/>
        <v>391242.16666666669</v>
      </c>
      <c r="D520" s="51">
        <f t="shared" si="65"/>
        <v>5809869</v>
      </c>
      <c r="E520" s="121">
        <f t="shared" si="66"/>
        <v>202437696.01999998</v>
      </c>
      <c r="F520" s="72">
        <f t="shared" si="67"/>
        <v>14.849802743654505</v>
      </c>
      <c r="G520" s="121">
        <f t="shared" si="68"/>
        <v>517.42300106540995</v>
      </c>
      <c r="H520" s="72">
        <f t="shared" si="69"/>
        <v>34.843762573648384</v>
      </c>
    </row>
    <row r="521" spans="1:8" s="35" customFormat="1" ht="15.75" x14ac:dyDescent="0.25">
      <c r="A521" s="36"/>
      <c r="B521" s="43" t="s">
        <v>32</v>
      </c>
      <c r="C521" s="51">
        <f t="shared" si="64"/>
        <v>770520.33333333337</v>
      </c>
      <c r="D521" s="51">
        <f t="shared" si="65"/>
        <v>4943049</v>
      </c>
      <c r="E521" s="121">
        <f t="shared" si="66"/>
        <v>197147040.67000002</v>
      </c>
      <c r="F521" s="72">
        <f t="shared" si="67"/>
        <v>6.4152090297422388</v>
      </c>
      <c r="G521" s="121">
        <f t="shared" si="68"/>
        <v>255.86221692181172</v>
      </c>
      <c r="H521" s="72">
        <f t="shared" si="69"/>
        <v>39.883691355274856</v>
      </c>
    </row>
    <row r="522" spans="1:8" s="35" customFormat="1" ht="15.75" x14ac:dyDescent="0.25">
      <c r="A522" s="36"/>
      <c r="B522" s="43" t="s">
        <v>25</v>
      </c>
      <c r="C522" s="51">
        <f t="shared" si="64"/>
        <v>630822.16666666663</v>
      </c>
      <c r="D522" s="51">
        <f t="shared" si="65"/>
        <v>3829995</v>
      </c>
      <c r="E522" s="121">
        <f t="shared" si="66"/>
        <v>140104900.59</v>
      </c>
      <c r="F522" s="72">
        <f t="shared" si="67"/>
        <v>6.0714337611788638</v>
      </c>
      <c r="G522" s="121">
        <f t="shared" si="68"/>
        <v>222.09888617315025</v>
      </c>
      <c r="H522" s="72">
        <f t="shared" si="69"/>
        <v>36.580961747991836</v>
      </c>
    </row>
    <row r="523" spans="1:8" s="35" customFormat="1" ht="15.75" x14ac:dyDescent="0.25">
      <c r="A523" s="36"/>
      <c r="B523" s="43" t="s">
        <v>26</v>
      </c>
      <c r="C523" s="51">
        <f t="shared" si="64"/>
        <v>374387.66666666669</v>
      </c>
      <c r="D523" s="51">
        <f t="shared" si="65"/>
        <v>3608334</v>
      </c>
      <c r="E523" s="121">
        <f t="shared" si="66"/>
        <v>103776270.45999999</v>
      </c>
      <c r="F523" s="72">
        <f t="shared" si="67"/>
        <v>9.6379617206051122</v>
      </c>
      <c r="G523" s="121">
        <f t="shared" si="68"/>
        <v>277.18934062108525</v>
      </c>
      <c r="H523" s="72">
        <f t="shared" si="69"/>
        <v>28.760162019369602</v>
      </c>
    </row>
    <row r="524" spans="1:8" s="35" customFormat="1" ht="15.75" x14ac:dyDescent="0.25">
      <c r="A524" s="36"/>
      <c r="B524" s="43" t="s">
        <v>29</v>
      </c>
      <c r="C524" s="51">
        <f t="shared" si="64"/>
        <v>299302.41666666669</v>
      </c>
      <c r="D524" s="51">
        <f t="shared" si="65"/>
        <v>1917399</v>
      </c>
      <c r="E524" s="121">
        <f t="shared" si="66"/>
        <v>73391876.210000008</v>
      </c>
      <c r="F524" s="72">
        <f t="shared" si="67"/>
        <v>6.4062262555514495</v>
      </c>
      <c r="G524" s="121">
        <f t="shared" si="68"/>
        <v>245.20976819153651</v>
      </c>
      <c r="H524" s="72">
        <f t="shared" si="69"/>
        <v>38.276788613116004</v>
      </c>
    </row>
    <row r="525" spans="1:8" s="35" customFormat="1" ht="15.75" x14ac:dyDescent="0.25">
      <c r="A525" s="36"/>
      <c r="B525" s="43" t="s">
        <v>28</v>
      </c>
      <c r="C525" s="51">
        <f t="shared" si="64"/>
        <v>155862.83333333334</v>
      </c>
      <c r="D525" s="51">
        <f t="shared" si="65"/>
        <v>953353</v>
      </c>
      <c r="E525" s="121">
        <f t="shared" si="66"/>
        <v>43454831.480000004</v>
      </c>
      <c r="F525" s="72">
        <f t="shared" si="67"/>
        <v>6.1166153573066913</v>
      </c>
      <c r="G525" s="121">
        <f t="shared" si="68"/>
        <v>278.80175504744022</v>
      </c>
      <c r="H525" s="72">
        <f t="shared" si="69"/>
        <v>45.581050754547377</v>
      </c>
    </row>
    <row r="526" spans="1:8" s="35" customFormat="1" ht="15.75" x14ac:dyDescent="0.25">
      <c r="A526" s="36"/>
      <c r="B526" s="43" t="s">
        <v>38</v>
      </c>
      <c r="C526" s="51">
        <f t="shared" si="64"/>
        <v>33379.333333333336</v>
      </c>
      <c r="D526" s="51">
        <f t="shared" si="65"/>
        <v>181457</v>
      </c>
      <c r="E526" s="121">
        <f t="shared" si="66"/>
        <v>9173715.7899999991</v>
      </c>
      <c r="F526" s="72">
        <f t="shared" si="67"/>
        <v>5.4362080329145774</v>
      </c>
      <c r="G526" s="121">
        <f t="shared" si="68"/>
        <v>274.83220525674562</v>
      </c>
      <c r="H526" s="72">
        <f t="shared" si="69"/>
        <v>50.555866072953918</v>
      </c>
    </row>
    <row r="527" spans="1:8" s="35" customFormat="1" ht="15.75" x14ac:dyDescent="0.25">
      <c r="A527" s="36"/>
      <c r="B527" s="43" t="s">
        <v>31</v>
      </c>
      <c r="C527" s="51">
        <f t="shared" si="64"/>
        <v>69216</v>
      </c>
      <c r="D527" s="51">
        <f t="shared" si="65"/>
        <v>175734</v>
      </c>
      <c r="E527" s="121">
        <f t="shared" si="66"/>
        <v>7291893.3000000007</v>
      </c>
      <c r="F527" s="72">
        <f t="shared" si="67"/>
        <v>2.5389216366158114</v>
      </c>
      <c r="G527" s="121">
        <f t="shared" si="68"/>
        <v>105.34982229542304</v>
      </c>
      <c r="H527" s="72">
        <f t="shared" si="69"/>
        <v>41.493924340195981</v>
      </c>
    </row>
    <row r="528" spans="1:8" s="35" customFormat="1" ht="15.75" x14ac:dyDescent="0.25">
      <c r="A528" s="36"/>
      <c r="B528" s="43" t="s">
        <v>24</v>
      </c>
      <c r="C528" s="51">
        <f t="shared" si="64"/>
        <v>193262.66666666666</v>
      </c>
      <c r="D528" s="51">
        <f t="shared" si="65"/>
        <v>125906</v>
      </c>
      <c r="E528" s="121">
        <f t="shared" si="66"/>
        <v>5845999.2700000005</v>
      </c>
      <c r="F528" s="72">
        <f t="shared" si="67"/>
        <v>0.65147605676557641</v>
      </c>
      <c r="G528" s="121">
        <f t="shared" si="68"/>
        <v>30.248983783727848</v>
      </c>
      <c r="H528" s="72">
        <f t="shared" si="69"/>
        <v>46.431458945562568</v>
      </c>
    </row>
    <row r="529" spans="1:10" s="35" customFormat="1" ht="15.75" x14ac:dyDescent="0.25">
      <c r="A529" s="36"/>
      <c r="B529" s="43" t="s">
        <v>30</v>
      </c>
      <c r="C529" s="51">
        <f t="shared" si="64"/>
        <v>51243.5</v>
      </c>
      <c r="D529" s="51">
        <f t="shared" si="65"/>
        <v>129200</v>
      </c>
      <c r="E529" s="121">
        <f t="shared" si="66"/>
        <v>5443678.0499999998</v>
      </c>
      <c r="F529" s="72">
        <f t="shared" si="67"/>
        <v>2.5212953838047754</v>
      </c>
      <c r="G529" s="121">
        <f t="shared" si="68"/>
        <v>106.23158156644257</v>
      </c>
      <c r="H529" s="72">
        <f t="shared" si="69"/>
        <v>42.133731037151705</v>
      </c>
    </row>
    <row r="530" spans="1:10" s="35" customFormat="1" ht="15.75" x14ac:dyDescent="0.25">
      <c r="A530" s="36"/>
      <c r="B530" s="43" t="s">
        <v>35</v>
      </c>
      <c r="C530" s="51">
        <f t="shared" si="64"/>
        <v>29676.083333333332</v>
      </c>
      <c r="D530" s="51">
        <f t="shared" si="65"/>
        <v>66847</v>
      </c>
      <c r="E530" s="121">
        <f t="shared" si="66"/>
        <v>2518358.88</v>
      </c>
      <c r="F530" s="72">
        <f t="shared" si="67"/>
        <v>2.2525546666367138</v>
      </c>
      <c r="G530" s="121">
        <f t="shared" si="68"/>
        <v>84.861565177345398</v>
      </c>
      <c r="H530" s="72">
        <f t="shared" si="69"/>
        <v>37.673476446212995</v>
      </c>
    </row>
    <row r="531" spans="1:10" s="35" customFormat="1" ht="15.75" x14ac:dyDescent="0.25">
      <c r="A531" s="36"/>
      <c r="B531" s="43" t="s">
        <v>36</v>
      </c>
      <c r="C531" s="51">
        <f t="shared" si="64"/>
        <v>12490.166666666666</v>
      </c>
      <c r="D531" s="51">
        <f t="shared" si="65"/>
        <v>6029</v>
      </c>
      <c r="E531" s="121">
        <f t="shared" si="66"/>
        <v>227886.3</v>
      </c>
      <c r="F531" s="72">
        <f t="shared" si="67"/>
        <v>0.48269972378270909</v>
      </c>
      <c r="G531" s="121">
        <f t="shared" si="68"/>
        <v>18.245256935455892</v>
      </c>
      <c r="H531" s="72">
        <f t="shared" ref="H531:H532" si="70">+E531/D531</f>
        <v>37.798357936639576</v>
      </c>
    </row>
    <row r="532" spans="1:10" s="35" customFormat="1" ht="15.75" x14ac:dyDescent="0.25">
      <c r="A532" s="36"/>
      <c r="B532" s="43" t="s">
        <v>37</v>
      </c>
      <c r="C532" s="51">
        <f t="shared" si="64"/>
        <v>70195</v>
      </c>
      <c r="D532" s="51">
        <f t="shared" si="65"/>
        <v>5</v>
      </c>
      <c r="E532" s="121">
        <f t="shared" si="66"/>
        <v>2880.17</v>
      </c>
      <c r="F532" s="72">
        <f t="shared" si="67"/>
        <v>7.1230144597193533E-5</v>
      </c>
      <c r="G532" s="121">
        <f t="shared" si="68"/>
        <v>4.1030985112899779E-2</v>
      </c>
      <c r="H532" s="72">
        <f t="shared" si="70"/>
        <v>576.03399999999999</v>
      </c>
    </row>
    <row r="533" spans="1:10" s="35" customFormat="1" ht="15.75" x14ac:dyDescent="0.25">
      <c r="A533" s="36"/>
      <c r="B533" s="43" t="s">
        <v>27</v>
      </c>
      <c r="C533" s="51">
        <f t="shared" si="64"/>
        <v>17343.833333333332</v>
      </c>
      <c r="D533" s="51">
        <f t="shared" si="65"/>
        <v>0</v>
      </c>
      <c r="E533" s="121">
        <f t="shared" si="66"/>
        <v>0</v>
      </c>
      <c r="F533" s="72">
        <f t="shared" si="67"/>
        <v>0</v>
      </c>
      <c r="G533" s="121">
        <f t="shared" si="68"/>
        <v>0</v>
      </c>
      <c r="H533" s="72"/>
    </row>
    <row r="534" spans="1:10" s="35" customFormat="1" ht="15.75" x14ac:dyDescent="0.25">
      <c r="A534" s="36"/>
      <c r="B534" s="43" t="s">
        <v>63</v>
      </c>
      <c r="C534" s="51">
        <f t="shared" si="64"/>
        <v>6745.916666666667</v>
      </c>
      <c r="D534" s="51">
        <f t="shared" si="65"/>
        <v>0</v>
      </c>
      <c r="E534" s="121">
        <f t="shared" si="66"/>
        <v>0</v>
      </c>
      <c r="F534" s="72">
        <f t="shared" si="67"/>
        <v>0</v>
      </c>
      <c r="G534" s="121">
        <f t="shared" si="68"/>
        <v>0</v>
      </c>
      <c r="H534" s="72"/>
    </row>
    <row r="535" spans="1:10" s="35" customFormat="1" ht="15.75" x14ac:dyDescent="0.25">
      <c r="A535" s="36"/>
      <c r="B535" s="43" t="s">
        <v>23</v>
      </c>
      <c r="C535" s="51">
        <f t="shared" si="64"/>
        <v>6080.833333333333</v>
      </c>
      <c r="D535" s="51">
        <f t="shared" si="65"/>
        <v>0</v>
      </c>
      <c r="E535" s="121">
        <f t="shared" si="66"/>
        <v>0</v>
      </c>
      <c r="F535" s="72">
        <f t="shared" si="67"/>
        <v>0</v>
      </c>
      <c r="G535" s="121">
        <f t="shared" si="68"/>
        <v>0</v>
      </c>
      <c r="H535" s="72"/>
    </row>
    <row r="536" spans="1:10" s="35" customFormat="1" ht="15.75" x14ac:dyDescent="0.25">
      <c r="A536" s="36"/>
      <c r="B536" s="43" t="s">
        <v>64</v>
      </c>
      <c r="C536" s="51">
        <f t="shared" si="64"/>
        <v>7714.416666666667</v>
      </c>
      <c r="D536" s="51">
        <f t="shared" si="65"/>
        <v>0</v>
      </c>
      <c r="E536" s="121">
        <f t="shared" si="66"/>
        <v>0</v>
      </c>
      <c r="F536" s="72">
        <f t="shared" si="67"/>
        <v>0</v>
      </c>
      <c r="G536" s="121">
        <f t="shared" si="68"/>
        <v>0</v>
      </c>
      <c r="H536" s="72"/>
    </row>
    <row r="537" spans="1:10" s="35" customFormat="1" ht="16.5" thickBot="1" x14ac:dyDescent="0.3">
      <c r="A537" s="36"/>
      <c r="B537" s="102" t="s">
        <v>62</v>
      </c>
      <c r="C537" s="103">
        <f t="shared" si="64"/>
        <v>0</v>
      </c>
      <c r="D537" s="103">
        <f t="shared" si="65"/>
        <v>0</v>
      </c>
      <c r="E537" s="122">
        <f t="shared" si="66"/>
        <v>0</v>
      </c>
      <c r="F537" s="104"/>
      <c r="G537" s="122"/>
      <c r="H537" s="104"/>
    </row>
    <row r="538" spans="1:10" s="35" customFormat="1" ht="16.5" thickTop="1" x14ac:dyDescent="0.25">
      <c r="A538" s="36"/>
      <c r="B538" s="99" t="s">
        <v>0</v>
      </c>
      <c r="C538" s="100">
        <f>SUM(C519:C537)</f>
        <v>5166200.083333333</v>
      </c>
      <c r="D538" s="100">
        <f t="shared" ref="D538:E538" si="71">SUM(D519:D537)</f>
        <v>30334004</v>
      </c>
      <c r="E538" s="123">
        <f t="shared" si="71"/>
        <v>1161182746.27</v>
      </c>
      <c r="F538" s="101">
        <f>+D538/C538</f>
        <v>5.8716277942583881</v>
      </c>
      <c r="G538" s="123">
        <f>+E538/C538</f>
        <v>224.76534542595226</v>
      </c>
      <c r="H538" s="101">
        <f>+E538/D538</f>
        <v>38.279903512572886</v>
      </c>
    </row>
    <row r="539" spans="1:10" ht="15.75" x14ac:dyDescent="0.25">
      <c r="A539" s="4"/>
      <c r="B539" s="34"/>
      <c r="I539" s="35"/>
      <c r="J539" s="35"/>
    </row>
    <row r="540" spans="1:10" ht="15.75" x14ac:dyDescent="0.25">
      <c r="A540" s="4"/>
      <c r="B540" s="34"/>
    </row>
    <row r="541" spans="1:10" ht="15.75" x14ac:dyDescent="0.25">
      <c r="A541" s="4"/>
      <c r="B541" s="34"/>
    </row>
    <row r="542" spans="1:10" ht="15.75" x14ac:dyDescent="0.25">
      <c r="A542" s="4"/>
      <c r="B542" s="34"/>
    </row>
    <row r="543" spans="1:10" ht="15.75" x14ac:dyDescent="0.25">
      <c r="A543" s="4"/>
      <c r="B543" s="34"/>
    </row>
    <row r="544" spans="1:10" ht="15.75" x14ac:dyDescent="0.25">
      <c r="A544" s="4"/>
      <c r="B544" s="34"/>
    </row>
    <row r="545" spans="1:7" ht="15.75" x14ac:dyDescent="0.25">
      <c r="A545" s="4"/>
      <c r="B545" s="34"/>
    </row>
    <row r="546" spans="1:7" ht="15.75" x14ac:dyDescent="0.25">
      <c r="A546" s="4"/>
      <c r="B546" s="34"/>
    </row>
    <row r="547" spans="1:7" ht="15.75" x14ac:dyDescent="0.25">
      <c r="A547" s="4"/>
      <c r="B547" s="34"/>
    </row>
    <row r="548" spans="1:7" ht="15.75" x14ac:dyDescent="0.25">
      <c r="A548" s="4"/>
      <c r="B548" s="34"/>
    </row>
    <row r="549" spans="1:7" ht="15.75" x14ac:dyDescent="0.25">
      <c r="A549" s="4"/>
      <c r="B549" s="34"/>
    </row>
    <row r="550" spans="1:7" ht="15.75" x14ac:dyDescent="0.25">
      <c r="A550" s="4"/>
      <c r="B550" s="34"/>
    </row>
    <row r="551" spans="1:7" ht="15.75" x14ac:dyDescent="0.25">
      <c r="A551" s="4"/>
      <c r="B551" s="34"/>
    </row>
    <row r="552" spans="1:7" ht="15.75" x14ac:dyDescent="0.25">
      <c r="A552" s="4"/>
      <c r="B552" s="34"/>
    </row>
    <row r="553" spans="1:7" ht="15.75" x14ac:dyDescent="0.25">
      <c r="A553" s="4"/>
      <c r="B553" s="34"/>
    </row>
    <row r="554" spans="1:7" ht="15.75" x14ac:dyDescent="0.25">
      <c r="A554" s="4"/>
      <c r="B554" s="34"/>
    </row>
    <row r="555" spans="1:7" ht="15.75" x14ac:dyDescent="0.25">
      <c r="A555" s="4"/>
      <c r="B555" s="34"/>
    </row>
    <row r="556" spans="1:7" ht="15.75" x14ac:dyDescent="0.25">
      <c r="A556" s="4"/>
      <c r="B556" s="34"/>
    </row>
    <row r="557" spans="1:7" ht="15.75" x14ac:dyDescent="0.25">
      <c r="A557" s="4"/>
      <c r="B557" s="34"/>
    </row>
    <row r="558" spans="1:7" ht="15.75" x14ac:dyDescent="0.25">
      <c r="A558" s="4"/>
      <c r="B558" s="34"/>
    </row>
    <row r="559" spans="1:7" ht="15.75" x14ac:dyDescent="0.25">
      <c r="A559" s="4"/>
      <c r="B559" s="34"/>
    </row>
    <row r="560" spans="1:7" ht="15.75" x14ac:dyDescent="0.25">
      <c r="A560" s="4"/>
      <c r="B560" s="34"/>
      <c r="G560" s="1" t="s">
        <v>85</v>
      </c>
    </row>
    <row r="561" spans="1:23" ht="15.75" x14ac:dyDescent="0.25">
      <c r="A561" s="4"/>
      <c r="B561" s="34"/>
    </row>
    <row r="562" spans="1:23" ht="15.75" x14ac:dyDescent="0.25">
      <c r="A562" s="4"/>
      <c r="B562" s="34"/>
    </row>
    <row r="563" spans="1:23" ht="15.75" x14ac:dyDescent="0.25">
      <c r="A563" s="4"/>
      <c r="B563" s="34"/>
    </row>
    <row r="564" spans="1:23" ht="15.75" x14ac:dyDescent="0.25">
      <c r="A564" s="4"/>
      <c r="B564" s="34"/>
    </row>
    <row r="565" spans="1:23" ht="15.75" x14ac:dyDescent="0.25">
      <c r="A565" s="4"/>
      <c r="B565" s="34"/>
    </row>
    <row r="566" spans="1:23" ht="15" x14ac:dyDescent="0.2">
      <c r="B566" s="34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</row>
    <row r="567" spans="1:23" ht="26.25" x14ac:dyDescent="0.2">
      <c r="B567" s="41" t="s">
        <v>95</v>
      </c>
    </row>
    <row r="568" spans="1:23" ht="97.5" customHeight="1" x14ac:dyDescent="0.2">
      <c r="B568" s="395" t="s">
        <v>99</v>
      </c>
      <c r="C568" s="395"/>
      <c r="D568" s="395"/>
      <c r="E568" s="395"/>
      <c r="F568" s="395"/>
      <c r="G568" s="395"/>
      <c r="H568" s="395"/>
      <c r="I568" s="395"/>
      <c r="J568" s="395"/>
      <c r="K568" s="395"/>
      <c r="L568" s="31"/>
      <c r="M568" s="31"/>
      <c r="N568" s="31"/>
      <c r="O568" s="31"/>
      <c r="P568" s="31"/>
      <c r="Q568" s="31"/>
      <c r="R568" s="31"/>
      <c r="S568" s="31"/>
      <c r="T568" s="31"/>
      <c r="U568" s="31"/>
      <c r="V568" s="31"/>
      <c r="W568" s="31"/>
    </row>
    <row r="570" spans="1:23" ht="26.25" x14ac:dyDescent="0.2">
      <c r="B570" s="41" t="s">
        <v>96</v>
      </c>
    </row>
    <row r="571" spans="1:23" ht="23.25" x14ac:dyDescent="0.35">
      <c r="A571" s="16"/>
    </row>
    <row r="572" spans="1:23" ht="121.5" customHeight="1" x14ac:dyDescent="0.2">
      <c r="A572" s="396" t="s">
        <v>43</v>
      </c>
      <c r="B572" s="396"/>
      <c r="C572" s="396"/>
      <c r="D572" s="396"/>
      <c r="E572" s="396"/>
      <c r="F572" s="396"/>
      <c r="G572" s="396"/>
      <c r="H572" s="396"/>
      <c r="I572" s="396"/>
      <c r="J572" s="396"/>
      <c r="K572" s="396"/>
    </row>
  </sheetData>
  <sheetProtection password="E335" sheet="1" objects="1" scenarios="1"/>
  <sortState ref="B466:Q484">
    <sortCondition descending="1" ref="Q466:Q484"/>
  </sortState>
  <mergeCells count="5">
    <mergeCell ref="B1:P1"/>
    <mergeCell ref="B5:P5"/>
    <mergeCell ref="B6:P6"/>
    <mergeCell ref="B568:K568"/>
    <mergeCell ref="A572:K572"/>
  </mergeCells>
  <pageMargins left="0.70866141732283472" right="0.70866141732283472" top="1.1417322834645669" bottom="0.74803149606299213" header="0.31496062992125984" footer="0.31496062992125984"/>
  <pageSetup paperSize="9" scale="20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Hoja1</vt:lpstr>
      <vt:lpstr>Contenido</vt:lpstr>
      <vt:lpstr>Tarjeta debito año 2016</vt:lpstr>
      <vt:lpstr>Contenido!Área_de_impresión</vt:lpstr>
      <vt:lpstr>'Tarjeta debito año 2016'!Área_de_impresión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Daniel Saraguro</cp:lastModifiedBy>
  <cp:lastPrinted>2015-09-28T19:31:56Z</cp:lastPrinted>
  <dcterms:created xsi:type="dcterms:W3CDTF">2015-08-20T22:02:19Z</dcterms:created>
  <dcterms:modified xsi:type="dcterms:W3CDTF">2017-02-21T17:31:32Z</dcterms:modified>
</cp:coreProperties>
</file>