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1760" windowHeight="4950" activeTab="1"/>
  </bookViews>
  <sheets>
    <sheet name="Contenido" sheetId="1" r:id="rId1"/>
    <sheet name="Año 2017" sheetId="2" r:id="rId2"/>
  </sheets>
  <definedNames>
    <definedName name="_xlnm._FilterDatabase" localSheetId="1" hidden="1">'Año 2017'!#REF!</definedName>
    <definedName name="_xlnm.Print_Area" localSheetId="0">Contenido!$A$1:$O$36</definedName>
  </definedNames>
  <calcPr calcId="145621"/>
</workbook>
</file>

<file path=xl/calcChain.xml><?xml version="1.0" encoding="utf-8"?>
<calcChain xmlns="http://schemas.openxmlformats.org/spreadsheetml/2006/main">
  <c r="O564" i="2" l="1"/>
  <c r="N564" i="2"/>
  <c r="M564" i="2"/>
  <c r="L564" i="2"/>
  <c r="K564" i="2"/>
  <c r="J564" i="2"/>
  <c r="P563" i="2"/>
  <c r="P562" i="2"/>
  <c r="E387" i="2"/>
  <c r="F387" i="2" s="1"/>
  <c r="N338" i="2"/>
  <c r="M338" i="2"/>
  <c r="L338" i="2"/>
  <c r="K338" i="2"/>
  <c r="J338" i="2"/>
  <c r="I338" i="2"/>
  <c r="O337" i="2"/>
  <c r="O286" i="2" l="1"/>
  <c r="O285" i="2"/>
  <c r="O284" i="2"/>
  <c r="O283" i="2"/>
  <c r="O282" i="2"/>
  <c r="D387" i="2" s="1"/>
  <c r="G387" i="2" s="1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144" i="2"/>
  <c r="E186" i="2" s="1"/>
  <c r="O143" i="2"/>
  <c r="E185" i="2" s="1"/>
  <c r="O142" i="2"/>
  <c r="E184" i="2" s="1"/>
  <c r="O141" i="2"/>
  <c r="E183" i="2" s="1"/>
  <c r="O140" i="2"/>
  <c r="E182" i="2" s="1"/>
  <c r="O139" i="2"/>
  <c r="E181" i="2" s="1"/>
  <c r="O138" i="2"/>
  <c r="E180" i="2" s="1"/>
  <c r="O137" i="2"/>
  <c r="E179" i="2" s="1"/>
  <c r="O136" i="2"/>
  <c r="E178" i="2" s="1"/>
  <c r="O135" i="2"/>
  <c r="E177" i="2" s="1"/>
  <c r="O134" i="2"/>
  <c r="E176" i="2" s="1"/>
  <c r="O133" i="2"/>
  <c r="E175" i="2" s="1"/>
  <c r="O132" i="2"/>
  <c r="E174" i="2" s="1"/>
  <c r="O131" i="2"/>
  <c r="E173" i="2" s="1"/>
  <c r="O130" i="2"/>
  <c r="E172" i="2" s="1"/>
  <c r="O129" i="2"/>
  <c r="E171" i="2" s="1"/>
  <c r="O102" i="2"/>
  <c r="D186" i="2" s="1"/>
  <c r="O101" i="2"/>
  <c r="D185" i="2" s="1"/>
  <c r="O100" i="2"/>
  <c r="D184" i="2" s="1"/>
  <c r="O99" i="2"/>
  <c r="D183" i="2" s="1"/>
  <c r="O98" i="2"/>
  <c r="D182" i="2" s="1"/>
  <c r="O97" i="2"/>
  <c r="D179" i="2" s="1"/>
  <c r="O96" i="2"/>
  <c r="D177" i="2" s="1"/>
  <c r="O95" i="2"/>
  <c r="D175" i="2" s="1"/>
  <c r="O94" i="2"/>
  <c r="D174" i="2" s="1"/>
  <c r="O93" i="2"/>
  <c r="D171" i="2" s="1"/>
  <c r="O92" i="2"/>
  <c r="D181" i="2" s="1"/>
  <c r="O91" i="2"/>
  <c r="D180" i="2" s="1"/>
  <c r="O90" i="2"/>
  <c r="D178" i="2" s="1"/>
  <c r="O89" i="2"/>
  <c r="D176" i="2" s="1"/>
  <c r="O88" i="2"/>
  <c r="D173" i="2" s="1"/>
  <c r="O87" i="2"/>
  <c r="D172" i="2" s="1"/>
  <c r="O60" i="2"/>
  <c r="C186" i="2" s="1"/>
  <c r="O59" i="2"/>
  <c r="C185" i="2" s="1"/>
  <c r="O58" i="2"/>
  <c r="C184" i="2" s="1"/>
  <c r="O57" i="2"/>
  <c r="C183" i="2" s="1"/>
  <c r="O56" i="2"/>
  <c r="C182" i="2" s="1"/>
  <c r="O55" i="2"/>
  <c r="C181" i="2" s="1"/>
  <c r="O54" i="2"/>
  <c r="C180" i="2" s="1"/>
  <c r="O53" i="2"/>
  <c r="C179" i="2" s="1"/>
  <c r="O52" i="2"/>
  <c r="C178" i="2" s="1"/>
  <c r="O51" i="2"/>
  <c r="C177" i="2" s="1"/>
  <c r="O50" i="2"/>
  <c r="C176" i="2" s="1"/>
  <c r="O49" i="2"/>
  <c r="C175" i="2" s="1"/>
  <c r="O48" i="2"/>
  <c r="C174" i="2" s="1"/>
  <c r="O47" i="2"/>
  <c r="C173" i="2" s="1"/>
  <c r="O46" i="2"/>
  <c r="C172" i="2" s="1"/>
  <c r="O45" i="2"/>
  <c r="C171" i="2" s="1"/>
  <c r="J437" i="2" l="1"/>
  <c r="O630" i="2"/>
  <c r="N630" i="2"/>
  <c r="M630" i="2"/>
  <c r="O652" i="2"/>
  <c r="N652" i="2"/>
  <c r="M652" i="2"/>
  <c r="O642" i="2"/>
  <c r="N642" i="2"/>
  <c r="M642" i="2"/>
  <c r="L642" i="2"/>
  <c r="O638" i="2"/>
  <c r="N638" i="2"/>
  <c r="M638" i="2"/>
  <c r="P635" i="2"/>
  <c r="P634" i="2"/>
  <c r="O620" i="2"/>
  <c r="N620" i="2"/>
  <c r="M620" i="2"/>
  <c r="O598" i="2"/>
  <c r="N598" i="2"/>
  <c r="M598" i="2"/>
  <c r="L598" i="2"/>
  <c r="K598" i="2"/>
  <c r="P595" i="2"/>
  <c r="P594" i="2"/>
  <c r="P593" i="2"/>
  <c r="P592" i="2"/>
  <c r="P591" i="2"/>
  <c r="P590" i="2"/>
  <c r="P589" i="2"/>
  <c r="O583" i="2"/>
  <c r="N583" i="2"/>
  <c r="M583" i="2"/>
  <c r="L583" i="2"/>
  <c r="K583" i="2"/>
  <c r="P581" i="2"/>
  <c r="P580" i="2"/>
  <c r="P579" i="2"/>
  <c r="P578" i="2"/>
  <c r="P577" i="2"/>
  <c r="P576" i="2"/>
  <c r="P575" i="2"/>
  <c r="P574" i="2"/>
  <c r="P573" i="2"/>
  <c r="P572" i="2"/>
  <c r="P571" i="2"/>
  <c r="P570" i="2"/>
  <c r="P569" i="2"/>
  <c r="P568" i="2"/>
  <c r="P567" i="2"/>
  <c r="P548" i="2"/>
  <c r="P547" i="2"/>
  <c r="P546" i="2"/>
  <c r="P555" i="2"/>
  <c r="P554" i="2"/>
  <c r="P553" i="2"/>
  <c r="P552" i="2"/>
  <c r="P551" i="2"/>
  <c r="P550" i="2"/>
  <c r="O538" i="2"/>
  <c r="N538" i="2"/>
  <c r="M538" i="2"/>
  <c r="P535" i="2"/>
  <c r="P496" i="2"/>
  <c r="P495" i="2"/>
  <c r="P494" i="2"/>
  <c r="O497" i="2"/>
  <c r="N497" i="2"/>
  <c r="M497" i="2"/>
  <c r="L497" i="2"/>
  <c r="K497" i="2"/>
  <c r="O515" i="2"/>
  <c r="N515" i="2"/>
  <c r="M515" i="2"/>
  <c r="L515" i="2"/>
  <c r="K515" i="2"/>
  <c r="O491" i="2"/>
  <c r="N491" i="2"/>
  <c r="M491" i="2"/>
  <c r="O489" i="2"/>
  <c r="N489" i="2"/>
  <c r="M489" i="2"/>
  <c r="P470" i="2"/>
  <c r="P469" i="2"/>
  <c r="P468" i="2"/>
  <c r="P467" i="2"/>
  <c r="P466" i="2"/>
  <c r="P465" i="2"/>
  <c r="P464" i="2"/>
  <c r="P463" i="2"/>
  <c r="P462" i="2"/>
  <c r="P461" i="2"/>
  <c r="O475" i="2"/>
  <c r="N475" i="2"/>
  <c r="M475" i="2"/>
  <c r="L475" i="2"/>
  <c r="K475" i="2"/>
  <c r="O459" i="2"/>
  <c r="N459" i="2"/>
  <c r="M459" i="2"/>
  <c r="L459" i="2"/>
  <c r="K459" i="2"/>
  <c r="J459" i="2"/>
  <c r="O437" i="2"/>
  <c r="N437" i="2"/>
  <c r="M437" i="2"/>
  <c r="L437" i="2"/>
  <c r="K437" i="2"/>
  <c r="N287" i="2"/>
  <c r="M287" i="2"/>
  <c r="L287" i="2"/>
  <c r="K287" i="2"/>
  <c r="J287" i="2"/>
  <c r="I287" i="2"/>
  <c r="N239" i="2"/>
  <c r="M239" i="2"/>
  <c r="L239" i="2"/>
  <c r="K239" i="2"/>
  <c r="J239" i="2"/>
  <c r="I239" i="2"/>
  <c r="N145" i="2"/>
  <c r="M145" i="2"/>
  <c r="L145" i="2"/>
  <c r="K145" i="2"/>
  <c r="J145" i="2"/>
  <c r="I145" i="2"/>
  <c r="N103" i="2"/>
  <c r="M103" i="2"/>
  <c r="L103" i="2"/>
  <c r="K103" i="2"/>
  <c r="J103" i="2"/>
  <c r="I103" i="2"/>
  <c r="N61" i="2"/>
  <c r="M61" i="2"/>
  <c r="L61" i="2"/>
  <c r="K61" i="2"/>
  <c r="J61" i="2"/>
  <c r="I61" i="2"/>
  <c r="O15" i="2"/>
  <c r="O14" i="2"/>
  <c r="N16" i="2"/>
  <c r="M16" i="2"/>
  <c r="L16" i="2"/>
  <c r="K16" i="2"/>
  <c r="J16" i="2"/>
  <c r="I16" i="2"/>
  <c r="O287" i="2" l="1"/>
  <c r="O145" i="2"/>
  <c r="O103" i="2"/>
  <c r="O61" i="2"/>
  <c r="O16" i="2"/>
  <c r="P15" i="2" s="1"/>
  <c r="O654" i="2"/>
  <c r="N654" i="2"/>
  <c r="M654" i="2"/>
  <c r="P641" i="2"/>
  <c r="P640" i="2"/>
  <c r="P651" i="2"/>
  <c r="P650" i="2"/>
  <c r="P649" i="2"/>
  <c r="P648" i="2"/>
  <c r="P647" i="2"/>
  <c r="P646" i="2"/>
  <c r="P645" i="2"/>
  <c r="P644" i="2"/>
  <c r="L652" i="2"/>
  <c r="K652" i="2"/>
  <c r="J652" i="2"/>
  <c r="P643" i="2"/>
  <c r="K642" i="2"/>
  <c r="J642" i="2"/>
  <c r="P639" i="2"/>
  <c r="P637" i="2"/>
  <c r="P636" i="2"/>
  <c r="P633" i="2"/>
  <c r="P632" i="2"/>
  <c r="L638" i="2"/>
  <c r="K638" i="2"/>
  <c r="J638" i="2"/>
  <c r="P629" i="2"/>
  <c r="P628" i="2"/>
  <c r="P627" i="2"/>
  <c r="P626" i="2"/>
  <c r="P625" i="2"/>
  <c r="P624" i="2"/>
  <c r="P623" i="2"/>
  <c r="P622" i="2"/>
  <c r="L630" i="2"/>
  <c r="K630" i="2"/>
  <c r="J630" i="2"/>
  <c r="P613" i="2"/>
  <c r="P612" i="2"/>
  <c r="P611" i="2"/>
  <c r="P610" i="2"/>
  <c r="P609" i="2"/>
  <c r="P608" i="2"/>
  <c r="P607" i="2"/>
  <c r="P606" i="2"/>
  <c r="P605" i="2"/>
  <c r="P604" i="2"/>
  <c r="P603" i="2"/>
  <c r="P602" i="2"/>
  <c r="P601" i="2"/>
  <c r="P600" i="2"/>
  <c r="L620" i="2"/>
  <c r="K620" i="2"/>
  <c r="J620" i="2"/>
  <c r="J598" i="2"/>
  <c r="J583" i="2"/>
  <c r="P486" i="2"/>
  <c r="P485" i="2"/>
  <c r="P484" i="2"/>
  <c r="P483" i="2"/>
  <c r="P537" i="2"/>
  <c r="P536" i="2"/>
  <c r="P534" i="2"/>
  <c r="P533" i="2"/>
  <c r="P532" i="2"/>
  <c r="P531" i="2"/>
  <c r="P530" i="2"/>
  <c r="P529" i="2"/>
  <c r="P528" i="2"/>
  <c r="P527" i="2"/>
  <c r="P526" i="2"/>
  <c r="P525" i="2"/>
  <c r="P524" i="2"/>
  <c r="P523" i="2"/>
  <c r="P522" i="2"/>
  <c r="P521" i="2"/>
  <c r="P520" i="2"/>
  <c r="P519" i="2"/>
  <c r="P518" i="2"/>
  <c r="P517" i="2"/>
  <c r="P561" i="2"/>
  <c r="P560" i="2"/>
  <c r="P559" i="2"/>
  <c r="P558" i="2"/>
  <c r="P557" i="2"/>
  <c r="P556" i="2"/>
  <c r="P549" i="2"/>
  <c r="P545" i="2"/>
  <c r="P544" i="2"/>
  <c r="P543" i="2"/>
  <c r="P542" i="2"/>
  <c r="P541" i="2"/>
  <c r="P540" i="2"/>
  <c r="L538" i="2"/>
  <c r="K538" i="2"/>
  <c r="J538" i="2"/>
  <c r="J515" i="2"/>
  <c r="J497" i="2"/>
  <c r="L491" i="2"/>
  <c r="K491" i="2"/>
  <c r="J491" i="2"/>
  <c r="L489" i="2"/>
  <c r="K489" i="2"/>
  <c r="J489" i="2"/>
  <c r="J475" i="2"/>
  <c r="O221" i="2"/>
  <c r="K654" i="2" l="1"/>
  <c r="L654" i="2"/>
  <c r="P14" i="2"/>
  <c r="J654" i="2"/>
  <c r="G184" i="2"/>
  <c r="F184" i="2"/>
  <c r="P638" i="2"/>
  <c r="P652" i="2"/>
  <c r="P642" i="2"/>
  <c r="P60" i="2"/>
  <c r="P46" i="2" l="1"/>
  <c r="P59" i="2"/>
  <c r="P52" i="2"/>
  <c r="P57" i="2"/>
  <c r="P54" i="2"/>
  <c r="P47" i="2"/>
  <c r="P45" i="2"/>
  <c r="P48" i="2"/>
  <c r="P56" i="2"/>
  <c r="P51" i="2"/>
  <c r="P49" i="2"/>
  <c r="P50" i="2"/>
  <c r="P58" i="2"/>
  <c r="P55" i="2"/>
  <c r="P53" i="2"/>
  <c r="P61" i="2" l="1"/>
  <c r="P654" i="2"/>
  <c r="P417" i="2" l="1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1" i="2"/>
  <c r="P452" i="2"/>
  <c r="P453" i="2"/>
  <c r="P455" i="2"/>
  <c r="P456" i="2"/>
  <c r="P457" i="2"/>
  <c r="P458" i="2"/>
  <c r="P459" i="2"/>
  <c r="P46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7" i="2"/>
  <c r="P488" i="2"/>
  <c r="P489" i="2"/>
  <c r="P490" i="2"/>
  <c r="P491" i="2"/>
  <c r="P492" i="2"/>
  <c r="P493" i="2"/>
  <c r="P497" i="2"/>
  <c r="P498" i="2"/>
  <c r="P499" i="2"/>
  <c r="P500" i="2"/>
  <c r="P501" i="2"/>
  <c r="P502" i="2"/>
  <c r="P503" i="2"/>
  <c r="P504" i="2"/>
  <c r="P505" i="2"/>
  <c r="P511" i="2"/>
  <c r="P512" i="2"/>
  <c r="P513" i="2"/>
  <c r="P514" i="2"/>
  <c r="P515" i="2"/>
  <c r="P516" i="2"/>
  <c r="P538" i="2"/>
  <c r="P539" i="2"/>
  <c r="P564" i="2"/>
  <c r="P565" i="2"/>
  <c r="P566" i="2"/>
  <c r="P582" i="2"/>
  <c r="P583" i="2"/>
  <c r="P584" i="2"/>
  <c r="P585" i="2"/>
  <c r="P586" i="2"/>
  <c r="P587" i="2"/>
  <c r="P588" i="2"/>
  <c r="P596" i="2"/>
  <c r="P597" i="2"/>
  <c r="P598" i="2"/>
  <c r="P599" i="2"/>
  <c r="P614" i="2"/>
  <c r="P615" i="2"/>
  <c r="P616" i="2"/>
  <c r="P617" i="2"/>
  <c r="P618" i="2"/>
  <c r="P619" i="2"/>
  <c r="P620" i="2"/>
  <c r="P621" i="2"/>
  <c r="P630" i="2"/>
  <c r="P631" i="2"/>
  <c r="C12" i="1" l="1"/>
  <c r="G186" i="2" l="1"/>
  <c r="G175" i="2"/>
  <c r="F185" i="2"/>
  <c r="G182" i="2"/>
  <c r="F182" i="2"/>
  <c r="G179" i="2"/>
  <c r="F179" i="2"/>
  <c r="G180" i="2"/>
  <c r="F180" i="2"/>
  <c r="G183" i="2"/>
  <c r="F183" i="2"/>
  <c r="G173" i="2"/>
  <c r="F173" i="2"/>
  <c r="G181" i="2"/>
  <c r="F181" i="2"/>
  <c r="G178" i="2"/>
  <c r="F178" i="2"/>
  <c r="F177" i="2"/>
  <c r="G177" i="2"/>
  <c r="G174" i="2"/>
  <c r="F174" i="2"/>
  <c r="P141" i="2" l="1"/>
  <c r="P142" i="2"/>
  <c r="P143" i="2"/>
  <c r="P144" i="2"/>
  <c r="F175" i="2"/>
  <c r="F186" i="2"/>
  <c r="G185" i="2"/>
  <c r="H185" i="2" s="1"/>
  <c r="G176" i="2"/>
  <c r="F176" i="2"/>
  <c r="H180" i="2"/>
  <c r="H183" i="2"/>
  <c r="H182" i="2"/>
  <c r="H174" i="2"/>
  <c r="H173" i="2"/>
  <c r="H181" i="2"/>
  <c r="H178" i="2"/>
  <c r="H179" i="2"/>
  <c r="P133" i="2"/>
  <c r="P131" i="2"/>
  <c r="P134" i="2"/>
  <c r="P137" i="2"/>
  <c r="P138" i="2"/>
  <c r="P132" i="2"/>
  <c r="P135" i="2"/>
  <c r="P129" i="2"/>
  <c r="P136" i="2"/>
  <c r="P139" i="2"/>
  <c r="P140" i="2"/>
  <c r="P130" i="2"/>
  <c r="H176" i="2" l="1"/>
  <c r="H175" i="2"/>
  <c r="H186" i="2"/>
  <c r="H177" i="2"/>
  <c r="P145" i="2"/>
  <c r="O219" i="2" l="1"/>
  <c r="O215" i="2"/>
  <c r="O225" i="2"/>
  <c r="O234" i="2"/>
  <c r="O217" i="2"/>
  <c r="O237" i="2"/>
  <c r="O231" i="2"/>
  <c r="O222" i="2"/>
  <c r="O226" i="2"/>
  <c r="O216" i="2"/>
  <c r="O232" i="2"/>
  <c r="O230" i="2"/>
  <c r="O233" i="2"/>
  <c r="O238" i="2"/>
  <c r="C386" i="2" s="1"/>
  <c r="O218" i="2"/>
  <c r="O223" i="2"/>
  <c r="O224" i="2"/>
  <c r="O236" i="2"/>
  <c r="O227" i="2"/>
  <c r="O220" i="2"/>
  <c r="O228" i="2"/>
  <c r="O235" i="2"/>
  <c r="O229" i="2"/>
  <c r="C372" i="2" l="1"/>
  <c r="C364" i="2"/>
  <c r="O239" i="2"/>
  <c r="C366" i="2"/>
  <c r="C367" i="2"/>
  <c r="C376" i="2"/>
  <c r="C365" i="2"/>
  <c r="C363" i="2"/>
  <c r="C373" i="2"/>
  <c r="C381" i="2"/>
  <c r="C375" i="2"/>
  <c r="C380" i="2"/>
  <c r="C374" i="2"/>
  <c r="C370" i="2"/>
  <c r="C378" i="2"/>
  <c r="C385" i="2"/>
  <c r="C384" i="2"/>
  <c r="C368" i="2"/>
  <c r="C377" i="2"/>
  <c r="C382" i="2"/>
  <c r="C371" i="2"/>
  <c r="C369" i="2"/>
  <c r="C379" i="2"/>
  <c r="C383" i="2"/>
  <c r="C388" i="2" l="1"/>
  <c r="P217" i="2"/>
  <c r="P219" i="2"/>
  <c r="P235" i="2"/>
  <c r="P225" i="2"/>
  <c r="P222" i="2"/>
  <c r="P238" i="2"/>
  <c r="P215" i="2"/>
  <c r="P221" i="2"/>
  <c r="P223" i="2"/>
  <c r="P220" i="2"/>
  <c r="P229" i="2"/>
  <c r="P226" i="2"/>
  <c r="P224" i="2"/>
  <c r="P233" i="2"/>
  <c r="P227" i="2"/>
  <c r="P228" i="2"/>
  <c r="P237" i="2"/>
  <c r="P230" i="2"/>
  <c r="P232" i="2"/>
  <c r="P216" i="2"/>
  <c r="P231" i="2"/>
  <c r="P236" i="2"/>
  <c r="P218" i="2"/>
  <c r="P234" i="2"/>
  <c r="P239" i="2" l="1"/>
  <c r="C34" i="1" l="1"/>
  <c r="C32" i="1"/>
  <c r="C30" i="1" l="1"/>
  <c r="C28" i="1"/>
  <c r="C19" i="1"/>
  <c r="C26" i="1" l="1"/>
  <c r="C25" i="1"/>
  <c r="C24" i="1"/>
  <c r="C23" i="1"/>
  <c r="C21" i="1"/>
  <c r="C18" i="1"/>
  <c r="C17" i="1"/>
  <c r="C16" i="1"/>
  <c r="C14" i="1"/>
  <c r="C10" i="1"/>
  <c r="C8" i="1"/>
  <c r="C4" i="1"/>
  <c r="C3" i="1"/>
  <c r="O318" i="2" l="1"/>
  <c r="E368" i="2" s="1"/>
  <c r="O324" i="2"/>
  <c r="E374" i="2" s="1"/>
  <c r="O317" i="2"/>
  <c r="E367" i="2" s="1"/>
  <c r="O316" i="2"/>
  <c r="E366" i="2" s="1"/>
  <c r="O331" i="2"/>
  <c r="E381" i="2" s="1"/>
  <c r="O335" i="2"/>
  <c r="E385" i="2" s="1"/>
  <c r="O328" i="2"/>
  <c r="E378" i="2" s="1"/>
  <c r="O323" i="2"/>
  <c r="E373" i="2" s="1"/>
  <c r="O320" i="2"/>
  <c r="E370" i="2" s="1"/>
  <c r="O314" i="2"/>
  <c r="E364" i="2" s="1"/>
  <c r="F364" i="2" s="1"/>
  <c r="O313" i="2"/>
  <c r="O332" i="2"/>
  <c r="E382" i="2" s="1"/>
  <c r="O321" i="2"/>
  <c r="E371" i="2" s="1"/>
  <c r="O329" i="2"/>
  <c r="E379" i="2" s="1"/>
  <c r="O330" i="2"/>
  <c r="E380" i="2" s="1"/>
  <c r="O336" i="2"/>
  <c r="E386" i="2" s="1"/>
  <c r="O322" i="2"/>
  <c r="E372" i="2" s="1"/>
  <c r="O315" i="2"/>
  <c r="E365" i="2" s="1"/>
  <c r="O325" i="2"/>
  <c r="E375" i="2" s="1"/>
  <c r="O334" i="2"/>
  <c r="E384" i="2" s="1"/>
  <c r="O319" i="2"/>
  <c r="E369" i="2" s="1"/>
  <c r="O326" i="2"/>
  <c r="E376" i="2" s="1"/>
  <c r="O327" i="2"/>
  <c r="E377" i="2" s="1"/>
  <c r="D384" i="2"/>
  <c r="D374" i="2"/>
  <c r="D370" i="2"/>
  <c r="E363" i="2" l="1"/>
  <c r="E388" i="2" s="1"/>
  <c r="G386" i="2"/>
  <c r="F386" i="2"/>
  <c r="F385" i="2"/>
  <c r="F384" i="2"/>
  <c r="F374" i="2"/>
  <c r="F370" i="2"/>
  <c r="O333" i="2"/>
  <c r="E383" i="2" s="1"/>
  <c r="D363" i="2"/>
  <c r="D377" i="2"/>
  <c r="D364" i="2"/>
  <c r="D367" i="2"/>
  <c r="D375" i="2"/>
  <c r="D369" i="2"/>
  <c r="D378" i="2"/>
  <c r="D379" i="2"/>
  <c r="D376" i="2"/>
  <c r="D366" i="2"/>
  <c r="D365" i="2"/>
  <c r="D368" i="2"/>
  <c r="D371" i="2"/>
  <c r="D372" i="2"/>
  <c r="D380" i="2"/>
  <c r="D381" i="2"/>
  <c r="D383" i="2"/>
  <c r="D373" i="2"/>
  <c r="O338" i="2" l="1"/>
  <c r="P337" i="2"/>
  <c r="F363" i="2"/>
  <c r="G374" i="2"/>
  <c r="H374" i="2" s="1"/>
  <c r="G370" i="2"/>
  <c r="H370" i="2" s="1"/>
  <c r="G384" i="2"/>
  <c r="H384" i="2" s="1"/>
  <c r="G385" i="2"/>
  <c r="H385" i="2" s="1"/>
  <c r="F381" i="2"/>
  <c r="F373" i="2"/>
  <c r="F380" i="2"/>
  <c r="F365" i="2"/>
  <c r="F379" i="2"/>
  <c r="F367" i="2"/>
  <c r="F382" i="2"/>
  <c r="F368" i="2"/>
  <c r="F375" i="2"/>
  <c r="F372" i="2"/>
  <c r="F366" i="2"/>
  <c r="F378" i="2"/>
  <c r="F383" i="2"/>
  <c r="F371" i="2"/>
  <c r="F376" i="2"/>
  <c r="F369" i="2"/>
  <c r="F377" i="2"/>
  <c r="P283" i="2"/>
  <c r="P278" i="2"/>
  <c r="P266" i="2"/>
  <c r="P273" i="2"/>
  <c r="P274" i="2"/>
  <c r="P279" i="2"/>
  <c r="P267" i="2"/>
  <c r="P268" i="2"/>
  <c r="P269" i="2"/>
  <c r="P276" i="2"/>
  <c r="D388" i="2"/>
  <c r="P281" i="2"/>
  <c r="P265" i="2"/>
  <c r="P272" i="2"/>
  <c r="P284" i="2"/>
  <c r="P280" i="2"/>
  <c r="P270" i="2"/>
  <c r="P285" i="2"/>
  <c r="P277" i="2"/>
  <c r="P275" i="2"/>
  <c r="P271" i="2"/>
  <c r="P286" i="2"/>
  <c r="P282" i="2"/>
  <c r="G379" i="2" l="1"/>
  <c r="H379" i="2" s="1"/>
  <c r="G364" i="2"/>
  <c r="H364" i="2" s="1"/>
  <c r="G369" i="2"/>
  <c r="H369" i="2" s="1"/>
  <c r="G363" i="2"/>
  <c r="H363" i="2" s="1"/>
  <c r="G375" i="2"/>
  <c r="H375" i="2" s="1"/>
  <c r="G366" i="2"/>
  <c r="H366" i="2" s="1"/>
  <c r="G380" i="2"/>
  <c r="H380" i="2" s="1"/>
  <c r="G371" i="2"/>
  <c r="H371" i="2" s="1"/>
  <c r="G382" i="2"/>
  <c r="H382" i="2" s="1"/>
  <c r="G381" i="2"/>
  <c r="H381" i="2" s="1"/>
  <c r="G377" i="2"/>
  <c r="H377" i="2" s="1"/>
  <c r="G376" i="2"/>
  <c r="H376" i="2" s="1"/>
  <c r="G383" i="2"/>
  <c r="H383" i="2" s="1"/>
  <c r="G378" i="2"/>
  <c r="H378" i="2" s="1"/>
  <c r="G372" i="2"/>
  <c r="H372" i="2" s="1"/>
  <c r="G368" i="2"/>
  <c r="H368" i="2" s="1"/>
  <c r="G367" i="2"/>
  <c r="H367" i="2" s="1"/>
  <c r="G365" i="2"/>
  <c r="H365" i="2" s="1"/>
  <c r="G373" i="2"/>
  <c r="H373" i="2" s="1"/>
  <c r="H387" i="2"/>
  <c r="F171" i="2"/>
  <c r="G171" i="2"/>
  <c r="F388" i="2"/>
  <c r="P314" i="2"/>
  <c r="P324" i="2"/>
  <c r="P325" i="2"/>
  <c r="P328" i="2"/>
  <c r="P332" i="2"/>
  <c r="P335" i="2"/>
  <c r="P318" i="2"/>
  <c r="P323" i="2"/>
  <c r="P319" i="2"/>
  <c r="P327" i="2"/>
  <c r="P331" i="2"/>
  <c r="P317" i="2"/>
  <c r="P315" i="2"/>
  <c r="P326" i="2"/>
  <c r="P329" i="2"/>
  <c r="P336" i="2"/>
  <c r="P316" i="2"/>
  <c r="P320" i="2"/>
  <c r="P321" i="2"/>
  <c r="P334" i="2"/>
  <c r="P330" i="2"/>
  <c r="P333" i="2"/>
  <c r="P322" i="2"/>
  <c r="P313" i="2"/>
  <c r="P287" i="2"/>
  <c r="G388" i="2" l="1"/>
  <c r="E187" i="2"/>
  <c r="F172" i="2"/>
  <c r="F187" i="2" s="1"/>
  <c r="G172" i="2"/>
  <c r="G187" i="2" s="1"/>
  <c r="H171" i="2"/>
  <c r="P338" i="2"/>
  <c r="C187" i="2"/>
  <c r="P100" i="2" l="1"/>
  <c r="P101" i="2"/>
  <c r="P102" i="2"/>
  <c r="H172" i="2"/>
  <c r="P87" i="2"/>
  <c r="P98" i="2"/>
  <c r="P94" i="2"/>
  <c r="P90" i="2"/>
  <c r="P97" i="2"/>
  <c r="P93" i="2"/>
  <c r="P89" i="2"/>
  <c r="P96" i="2"/>
  <c r="P92" i="2"/>
  <c r="P99" i="2"/>
  <c r="P95" i="2"/>
  <c r="P91" i="2"/>
  <c r="P88" i="2"/>
  <c r="D187" i="2"/>
  <c r="P103" i="2" l="1"/>
</calcChain>
</file>

<file path=xl/sharedStrings.xml><?xml version="1.0" encoding="utf-8"?>
<sst xmlns="http://schemas.openxmlformats.org/spreadsheetml/2006/main" count="576" uniqueCount="106">
  <si>
    <t>TABLA DE CONTENIDO</t>
  </si>
  <si>
    <t>Total</t>
  </si>
  <si>
    <t>Provincia</t>
  </si>
  <si>
    <t>Promedio</t>
  </si>
  <si>
    <t>Tipo de punto de venta</t>
  </si>
  <si>
    <t xml:space="preserve"> </t>
  </si>
  <si>
    <t>ESTADÍSTICAS DE CAJEROS AUTOMÁTICOS (ATM)</t>
  </si>
  <si>
    <t>Cajeros automáticos en oficina</t>
  </si>
  <si>
    <t>SECCIÓN I: NÚMERO DE CAJEROS AUTOMÁTICOS (ATM)</t>
  </si>
  <si>
    <t>1.1.1 Evolución del número de cajeros automáticos (ATM en oficina/ATM otro sitio)</t>
  </si>
  <si>
    <t>1.1 Número de cajeros automáticos (ATM)</t>
  </si>
  <si>
    <t>Cajeros automáticos en otro sitio</t>
  </si>
  <si>
    <t>SECCIÓN II: NÚMERO DE CAJEROS AUTOMÁTICOS POR ENTIDAD FINANCIERA</t>
  </si>
  <si>
    <t>2.1 Número de cajeros automáticos por entidad (ATM en oficina)</t>
  </si>
  <si>
    <t>% Promedio</t>
  </si>
  <si>
    <t>2.2 Número de cajeros automáticos por entidad (ATM en otro sitio)</t>
  </si>
  <si>
    <t>2.3 Número total de cajeros automáticos por entidad (ATM en oficina y ATM en otro sitio)</t>
  </si>
  <si>
    <t>Entidad</t>
  </si>
  <si>
    <t>ATM en oficina</t>
  </si>
  <si>
    <t>ATM en otro sitio</t>
  </si>
  <si>
    <t>ATM total</t>
  </si>
  <si>
    <t>% promedio</t>
  </si>
  <si>
    <t xml:space="preserve">2.4 Resumen de cajeros automáticos por entidad </t>
  </si>
  <si>
    <t>SECCIÓN III: NÚMERO DE CAJEROS AUTOMÁTICOS POR PROVINCIA</t>
  </si>
  <si>
    <t>3.1 Número de cajeros automáticos por provincia (ATM en oficina)</t>
  </si>
  <si>
    <t>3.2 Número de cajeros automáticos por provincia (ATM en otro sitio)</t>
  </si>
  <si>
    <t>3.3 Número de cajeros automáticos por provincia (ATM en oficina y ATM en otro sitio)</t>
  </si>
  <si>
    <t>3.4 Resumen de cajeros automáticos por provincia</t>
  </si>
  <si>
    <t>% ATM en oficina</t>
  </si>
  <si>
    <t>% ATM en otro sitio</t>
  </si>
  <si>
    <t>SECCIÓN IV: NÚMERO DE CAJEROS AUTOMÁTICOS POR ENTIDAD Y PROVINCIA</t>
  </si>
  <si>
    <t>SECCIÓN V: CONSIDERANDOS</t>
  </si>
  <si>
    <t>SECCIÓN VI: CONTACTOS</t>
  </si>
  <si>
    <t>Enero 2018</t>
  </si>
  <si>
    <t>Febrero 2018</t>
  </si>
  <si>
    <t>Marzo 2018</t>
  </si>
  <si>
    <t>Abril 2018</t>
  </si>
  <si>
    <t>Mayo 2018</t>
  </si>
  <si>
    <t>Junio 2018</t>
  </si>
  <si>
    <t>Julio 2018</t>
  </si>
  <si>
    <t>Agosto 2018</t>
  </si>
  <si>
    <t>Septiembre 2018</t>
  </si>
  <si>
    <t>Octubre 2018</t>
  </si>
  <si>
    <t>Noviembre 2018</t>
  </si>
  <si>
    <t>Diciembre 2018</t>
  </si>
  <si>
    <t>DEL GUAYAS</t>
  </si>
  <si>
    <t>DE PICHINCHA</t>
  </si>
  <si>
    <t>DEL AZUAY</t>
  </si>
  <si>
    <t>DE MANABI</t>
  </si>
  <si>
    <t>DE LOS RIOS</t>
  </si>
  <si>
    <t>DE EL ORO</t>
  </si>
  <si>
    <t>DEL TUNGURAHUA</t>
  </si>
  <si>
    <t>DE SANTO DOMINGO DE LOS TSACHILAS</t>
  </si>
  <si>
    <t>DE LOJA</t>
  </si>
  <si>
    <t>DE IMBABURA</t>
  </si>
  <si>
    <t>DE SANTA ELENA</t>
  </si>
  <si>
    <t>DEL CHIMBORAZO</t>
  </si>
  <si>
    <t>DE ESMERALDAS</t>
  </si>
  <si>
    <t>DE COTOPAXI</t>
  </si>
  <si>
    <t>DE CAÑAR</t>
  </si>
  <si>
    <t>DE ORELLANA</t>
  </si>
  <si>
    <t>DE SUCUMBIOS</t>
  </si>
  <si>
    <t>DE PASTAZA</t>
  </si>
  <si>
    <t>DEL CARCHI</t>
  </si>
  <si>
    <t>DE NAPO</t>
  </si>
  <si>
    <t>DE GALAPAGOS</t>
  </si>
  <si>
    <t>DE BOLIVAR</t>
  </si>
  <si>
    <t>DE ZAMORA</t>
  </si>
  <si>
    <t>DE MORONA</t>
  </si>
  <si>
    <t xml:space="preserve">Total </t>
  </si>
  <si>
    <t>Julio - Diciembre 2017</t>
  </si>
  <si>
    <t>Julio 2017</t>
  </si>
  <si>
    <t>Agosto 2017</t>
  </si>
  <si>
    <t>Septiembre 2017</t>
  </si>
  <si>
    <t>Octubre 2017</t>
  </si>
  <si>
    <t>Noviembre 2017</t>
  </si>
  <si>
    <t>Diciembre 2017</t>
  </si>
  <si>
    <t>Cajeros Móviles</t>
  </si>
  <si>
    <t>SUPERINTENDENCIA DE BANCOS DEL ECUADOR
INTENDENCIA DE RIESGOS Y ESTUDIOS
DIRECCIÓN DE ESTUDIOS Y GESTIÓN DE LA INFORMACIÓN
SUBDIRECCIÓN DE ADMINISTRACIÓN DE SERVICIOS</t>
  </si>
  <si>
    <t>4.1 Número de cajeros automáticos por entidad y provincia (ATM en oficina/ATM en otro sitio)</t>
  </si>
  <si>
    <t>Fecha de publicación: Enero 2019</t>
  </si>
  <si>
    <t>Enero 2017</t>
  </si>
  <si>
    <t>Febrero 2017</t>
  </si>
  <si>
    <t>Marzo 2017</t>
  </si>
  <si>
    <t>Abril 2017</t>
  </si>
  <si>
    <t>Mayo 2017</t>
  </si>
  <si>
    <t>Junio 2017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</si>
  <si>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dnei_sas@sbs.gob.ec</t>
    </r>
  </si>
  <si>
    <t>BP AUSTRO</t>
  </si>
  <si>
    <t>BP GUAYAQUIL</t>
  </si>
  <si>
    <t>BP BOLIVARIANO</t>
  </si>
  <si>
    <t>BP COMERCIAL DE MANABI</t>
  </si>
  <si>
    <t>BP GENERAL RUMIÑAHUI</t>
  </si>
  <si>
    <t>BP INTERNACIONAL</t>
  </si>
  <si>
    <t>BP LOJA</t>
  </si>
  <si>
    <t>BP MACHALA S.A.</t>
  </si>
  <si>
    <t>BP PACIFICO</t>
  </si>
  <si>
    <t>BP PICHINCHA</t>
  </si>
  <si>
    <t>BP PRODUBANCO</t>
  </si>
  <si>
    <t>BP SOLIDARIO</t>
  </si>
  <si>
    <t>BP PROCREDIT</t>
  </si>
  <si>
    <t>BP DELBANK</t>
  </si>
  <si>
    <t>BP BANCODESARROLLO</t>
  </si>
  <si>
    <t>BANECUADOR B. P.</t>
  </si>
  <si>
    <t>BANCO DE MACHALA S.A.</t>
  </si>
  <si>
    <t>Este reporte se elaboró con base a datos solicitados solamente a los bancos privados que tienen cajeros automáticos propios (ATM).
Bancos Privados como Banco Capital y Banco Amazonas tienen cajeros automáticos de otra entidad.
Los casos de ATM en alguna agencia, se reportan como ATM en oficinas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</si>
</sst>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b/>
      <sz val="18"/>
      <color theme="1"/>
      <name val="Arial"/>
      <family val="2"/>
    </font>
    <font>
      <b/>
      <sz val="16"/>
      <color rgb="FFC00000"/>
      <name val="Arial"/>
      <family val="2"/>
    </font>
    <font>
      <b/>
      <sz val="20"/>
      <color rgb="FFC00000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6"/>
      <name val="Arial"/>
      <family val="2"/>
    </font>
    <font>
      <b/>
      <sz val="28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/>
      <top style="thin">
        <color theme="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1" fillId="0" borderId="0" xfId="0" applyFont="1" applyFill="1"/>
    <xf numFmtId="0" fontId="3" fillId="0" borderId="0" xfId="0" applyFont="1"/>
    <xf numFmtId="0" fontId="12" fillId="0" borderId="0" xfId="0" applyFont="1"/>
    <xf numFmtId="0" fontId="13" fillId="3" borderId="0" xfId="0" applyFont="1" applyFill="1" applyAlignment="1">
      <alignment horizontal="left"/>
    </xf>
    <xf numFmtId="0" fontId="14" fillId="4" borderId="3" xfId="0" applyFont="1" applyFill="1" applyBorder="1" applyAlignment="1">
      <alignment vertical="top" wrapText="1"/>
    </xf>
    <xf numFmtId="0" fontId="14" fillId="0" borderId="0" xfId="0" applyFont="1"/>
    <xf numFmtId="3" fontId="3" fillId="0" borderId="0" xfId="0" applyNumberFormat="1" applyFont="1"/>
    <xf numFmtId="3" fontId="14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3" fillId="0" borderId="0" xfId="0" applyNumberFormat="1" applyFont="1"/>
    <xf numFmtId="164" fontId="14" fillId="0" borderId="0" xfId="0" applyNumberFormat="1" applyFont="1"/>
    <xf numFmtId="164" fontId="3" fillId="0" borderId="4" xfId="0" applyNumberFormat="1" applyFont="1" applyBorder="1"/>
    <xf numFmtId="43" fontId="3" fillId="0" borderId="0" xfId="0" applyNumberFormat="1" applyFont="1"/>
    <xf numFmtId="3" fontId="14" fillId="0" borderId="4" xfId="0" applyNumberFormat="1" applyFont="1" applyBorder="1"/>
    <xf numFmtId="4" fontId="14" fillId="0" borderId="0" xfId="0" applyNumberFormat="1" applyFont="1"/>
    <xf numFmtId="3" fontId="14" fillId="0" borderId="0" xfId="0" applyNumberFormat="1" applyFont="1" applyBorder="1"/>
    <xf numFmtId="0" fontId="12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right"/>
    </xf>
    <xf numFmtId="0" fontId="16" fillId="3" borderId="0" xfId="0" applyFont="1" applyFill="1"/>
    <xf numFmtId="43" fontId="17" fillId="3" borderId="0" xfId="0" applyNumberFormat="1" applyFont="1" applyFill="1" applyBorder="1"/>
    <xf numFmtId="43" fontId="14" fillId="3" borderId="0" xfId="0" applyNumberFormat="1" applyFont="1" applyFill="1" applyBorder="1"/>
    <xf numFmtId="43" fontId="14" fillId="0" borderId="0" xfId="0" applyNumberFormat="1" applyFont="1" applyFill="1" applyBorder="1"/>
    <xf numFmtId="0" fontId="14" fillId="3" borderId="0" xfId="0" applyFont="1" applyFill="1" applyAlignment="1">
      <alignment horizontal="left"/>
    </xf>
    <xf numFmtId="0" fontId="3" fillId="3" borderId="0" xfId="0" applyFont="1" applyFill="1"/>
    <xf numFmtId="0" fontId="17" fillId="3" borderId="0" xfId="0" applyFont="1" applyFill="1" applyAlignment="1">
      <alignment horizontal="left"/>
    </xf>
    <xf numFmtId="0" fontId="18" fillId="0" borderId="0" xfId="0" applyFont="1"/>
    <xf numFmtId="0" fontId="15" fillId="0" borderId="0" xfId="0" applyFont="1"/>
    <xf numFmtId="9" fontId="3" fillId="0" borderId="0" xfId="0" applyNumberFormat="1" applyFont="1"/>
    <xf numFmtId="3" fontId="18" fillId="0" borderId="0" xfId="0" applyNumberFormat="1" applyFont="1"/>
    <xf numFmtId="0" fontId="20" fillId="0" borderId="0" xfId="0" applyFont="1"/>
    <xf numFmtId="0" fontId="21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4" fillId="4" borderId="3" xfId="0" quotePrefix="1" applyFont="1" applyFill="1" applyBorder="1" applyAlignment="1">
      <alignment horizontal="center" vertical="center" wrapText="1"/>
    </xf>
    <xf numFmtId="3" fontId="23" fillId="0" borderId="0" xfId="0" applyNumberFormat="1" applyFont="1"/>
    <xf numFmtId="3" fontId="14" fillId="0" borderId="7" xfId="0" applyNumberFormat="1" applyFont="1" applyBorder="1"/>
    <xf numFmtId="17" fontId="14" fillId="4" borderId="3" xfId="0" quotePrefix="1" applyNumberFormat="1" applyFont="1" applyFill="1" applyBorder="1" applyAlignment="1">
      <alignment horizontal="center" vertical="center" wrapText="1"/>
    </xf>
    <xf numFmtId="0" fontId="14" fillId="0" borderId="7" xfId="0" applyFont="1" applyBorder="1"/>
    <xf numFmtId="9" fontId="14" fillId="0" borderId="7" xfId="1" applyFont="1" applyBorder="1"/>
    <xf numFmtId="3" fontId="14" fillId="0" borderId="7" xfId="0" applyNumberFormat="1" applyFont="1" applyBorder="1" applyAlignment="1">
      <alignment horizontal="right" vertical="top"/>
    </xf>
    <xf numFmtId="164" fontId="14" fillId="0" borderId="7" xfId="0" applyNumberFormat="1" applyFont="1" applyBorder="1"/>
    <xf numFmtId="43" fontId="18" fillId="0" borderId="0" xfId="0" applyNumberFormat="1" applyFont="1"/>
    <xf numFmtId="3" fontId="3" fillId="0" borderId="0" xfId="0" applyNumberFormat="1" applyFont="1" applyBorder="1" applyAlignment="1">
      <alignment vertical="top"/>
    </xf>
    <xf numFmtId="17" fontId="14" fillId="4" borderId="3" xfId="0" quotePrefix="1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9" fontId="14" fillId="0" borderId="0" xfId="1" applyNumberFormat="1" applyFont="1"/>
    <xf numFmtId="9" fontId="14" fillId="0" borderId="0" xfId="0" applyNumberFormat="1" applyFont="1"/>
    <xf numFmtId="9" fontId="14" fillId="0" borderId="0" xfId="1" applyFont="1"/>
    <xf numFmtId="37" fontId="14" fillId="0" borderId="0" xfId="0" applyNumberFormat="1" applyFont="1"/>
    <xf numFmtId="37" fontId="14" fillId="0" borderId="7" xfId="0" applyNumberFormat="1" applyFont="1" applyBorder="1"/>
    <xf numFmtId="0" fontId="14" fillId="5" borderId="5" xfId="0" applyFont="1" applyFill="1" applyBorder="1" applyAlignment="1">
      <alignment vertical="center" wrapText="1"/>
    </xf>
    <xf numFmtId="3" fontId="3" fillId="0" borderId="0" xfId="0" applyNumberFormat="1" applyFont="1" applyFill="1"/>
    <xf numFmtId="0" fontId="14" fillId="0" borderId="8" xfId="0" applyFont="1" applyBorder="1"/>
    <xf numFmtId="3" fontId="14" fillId="0" borderId="8" xfId="0" applyNumberFormat="1" applyFont="1" applyBorder="1"/>
    <xf numFmtId="3" fontId="14" fillId="5" borderId="9" xfId="0" applyNumberFormat="1" applyFont="1" applyFill="1" applyBorder="1"/>
    <xf numFmtId="0" fontId="24" fillId="0" borderId="0" xfId="0" applyFont="1"/>
    <xf numFmtId="0" fontId="14" fillId="5" borderId="5" xfId="0" applyFont="1" applyFill="1" applyBorder="1" applyAlignment="1">
      <alignment horizontal="center" vertical="center" wrapText="1"/>
    </xf>
    <xf numFmtId="164" fontId="3" fillId="0" borderId="0" xfId="0" applyNumberFormat="1" applyFont="1" applyBorder="1"/>
    <xf numFmtId="0" fontId="14" fillId="3" borderId="0" xfId="0" applyFont="1" applyFill="1"/>
    <xf numFmtId="3" fontId="3" fillId="3" borderId="0" xfId="0" applyNumberFormat="1" applyFont="1" applyFill="1"/>
    <xf numFmtId="0" fontId="14" fillId="3" borderId="7" xfId="0" applyFont="1" applyFill="1" applyBorder="1"/>
    <xf numFmtId="3" fontId="14" fillId="3" borderId="7" xfId="0" applyNumberFormat="1" applyFont="1" applyFill="1" applyBorder="1" applyAlignment="1">
      <alignment horizontal="right" vertical="top"/>
    </xf>
    <xf numFmtId="0" fontId="0" fillId="0" borderId="0" xfId="0" applyAlignment="1">
      <alignment horizontal="left"/>
    </xf>
    <xf numFmtId="0" fontId="14" fillId="0" borderId="0" xfId="0" applyFont="1" applyBorder="1"/>
    <xf numFmtId="0" fontId="3" fillId="0" borderId="0" xfId="0" applyFont="1" applyBorder="1"/>
    <xf numFmtId="0" fontId="14" fillId="4" borderId="6" xfId="0" quotePrefix="1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3" fontId="14" fillId="0" borderId="5" xfId="0" applyNumberFormat="1" applyFont="1" applyBorder="1" applyAlignment="1">
      <alignment vertical="top"/>
    </xf>
    <xf numFmtId="9" fontId="14" fillId="0" borderId="5" xfId="0" applyNumberFormat="1" applyFont="1" applyBorder="1"/>
    <xf numFmtId="0" fontId="1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7" fillId="3" borderId="0" xfId="0" applyFont="1" applyFill="1" applyAlignment="1">
      <alignment horizontal="left"/>
    </xf>
    <xf numFmtId="10" fontId="14" fillId="0" borderId="0" xfId="1" applyNumberFormat="1" applyFont="1"/>
    <xf numFmtId="10" fontId="14" fillId="0" borderId="4" xfId="1" applyNumberFormat="1" applyFont="1" applyBorder="1"/>
    <xf numFmtId="10" fontId="3" fillId="0" borderId="0" xfId="1" applyNumberFormat="1" applyFont="1" applyBorder="1"/>
    <xf numFmtId="10" fontId="3" fillId="0" borderId="4" xfId="1" applyNumberFormat="1" applyFont="1" applyBorder="1"/>
    <xf numFmtId="10" fontId="14" fillId="0" borderId="0" xfId="1" applyNumberFormat="1" applyFont="1" applyBorder="1"/>
    <xf numFmtId="0" fontId="14" fillId="0" borderId="5" xfId="0" applyFont="1" applyBorder="1"/>
    <xf numFmtId="3" fontId="32" fillId="0" borderId="7" xfId="0" applyNumberFormat="1" applyFont="1" applyBorder="1"/>
    <xf numFmtId="3" fontId="14" fillId="0" borderId="7" xfId="0" applyNumberFormat="1" applyFont="1" applyFill="1" applyBorder="1"/>
    <xf numFmtId="3" fontId="14" fillId="0" borderId="0" xfId="0" applyNumberFormat="1" applyFont="1" applyFill="1" applyBorder="1"/>
    <xf numFmtId="3" fontId="32" fillId="0" borderId="0" xfId="0" applyNumberFormat="1" applyFont="1"/>
    <xf numFmtId="3" fontId="14" fillId="0" borderId="8" xfId="0" applyNumberFormat="1" applyFont="1" applyFill="1" applyBorder="1"/>
    <xf numFmtId="3" fontId="14" fillId="5" borderId="10" xfId="0" applyNumberFormat="1" applyFont="1" applyFill="1" applyBorder="1"/>
    <xf numFmtId="3" fontId="14" fillId="5" borderId="11" xfId="0" applyNumberFormat="1" applyFont="1" applyFill="1" applyBorder="1"/>
    <xf numFmtId="0" fontId="0" fillId="0" borderId="0" xfId="0" applyFill="1" applyAlignment="1">
      <alignment horizontal="left"/>
    </xf>
    <xf numFmtId="0" fontId="3" fillId="0" borderId="4" xfId="0" applyFont="1" applyFill="1" applyBorder="1"/>
    <xf numFmtId="43" fontId="3" fillId="0" borderId="0" xfId="2" applyFont="1"/>
    <xf numFmtId="0" fontId="25" fillId="0" borderId="0" xfId="0" applyFont="1" applyFill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8" fillId="2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31" fillId="2" borderId="1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horizontal="center"/>
    </xf>
    <xf numFmtId="0" fontId="30" fillId="0" borderId="0" xfId="0" applyFont="1" applyAlignment="1">
      <alignment horizontal="left" vertical="center" wrapText="1"/>
    </xf>
    <xf numFmtId="3" fontId="14" fillId="0" borderId="5" xfId="0" applyNumberFormat="1" applyFont="1" applyFill="1" applyBorder="1" applyAlignment="1">
      <alignment vertical="top"/>
    </xf>
    <xf numFmtId="0" fontId="14" fillId="0" borderId="0" xfId="0" applyFont="1" applyFill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Número</a:t>
            </a:r>
            <a:r>
              <a:rPr lang="es-EC" sz="1400" baseline="0"/>
              <a:t> de cajeros automáticos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0072081763655095E-2"/>
          <c:y val="9.8856927452794632E-2"/>
          <c:w val="0.90814848160720485"/>
          <c:h val="0.578955621808711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2017'!$B$14</c:f>
              <c:strCache>
                <c:ptCount val="1"/>
                <c:pt idx="0">
                  <c:v>Cajeros automáticos en oficina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2017'!$C$13:$N$13</c:f>
              <c:strCache>
                <c:ptCount val="12"/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2017'!$C$14:$N$14</c:f>
              <c:numCache>
                <c:formatCode>#,##0</c:formatCode>
                <c:ptCount val="12"/>
                <c:pt idx="6">
                  <c:v>2659</c:v>
                </c:pt>
                <c:pt idx="7">
                  <c:v>2684</c:v>
                </c:pt>
                <c:pt idx="8">
                  <c:v>2664</c:v>
                </c:pt>
                <c:pt idx="9">
                  <c:v>2661</c:v>
                </c:pt>
                <c:pt idx="10">
                  <c:v>2671</c:v>
                </c:pt>
                <c:pt idx="11">
                  <c:v>2689</c:v>
                </c:pt>
              </c:numCache>
            </c:numRef>
          </c:val>
        </c:ser>
        <c:ser>
          <c:idx val="1"/>
          <c:order val="1"/>
          <c:tx>
            <c:strRef>
              <c:f>'Año 2017'!$B$15</c:f>
              <c:strCache>
                <c:ptCount val="1"/>
                <c:pt idx="0">
                  <c:v>Cajeros automáticos en otro sitio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2017'!$C$13:$N$13</c:f>
              <c:strCache>
                <c:ptCount val="12"/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2017'!$C$15:$N$15</c:f>
              <c:numCache>
                <c:formatCode>#,##0</c:formatCode>
                <c:ptCount val="12"/>
                <c:pt idx="6">
                  <c:v>1293</c:v>
                </c:pt>
                <c:pt idx="7">
                  <c:v>1288</c:v>
                </c:pt>
                <c:pt idx="8">
                  <c:v>1290</c:v>
                </c:pt>
                <c:pt idx="9">
                  <c:v>1301</c:v>
                </c:pt>
                <c:pt idx="10">
                  <c:v>1308</c:v>
                </c:pt>
                <c:pt idx="11">
                  <c:v>1302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43673088"/>
        <c:axId val="43674624"/>
      </c:barChart>
      <c:lineChart>
        <c:grouping val="standard"/>
        <c:varyColors val="0"/>
        <c:ser>
          <c:idx val="2"/>
          <c:order val="2"/>
          <c:tx>
            <c:strRef>
              <c:f>'Año 2017'!$B$16</c:f>
              <c:strCache>
                <c:ptCount val="1"/>
                <c:pt idx="0">
                  <c:v>Total</c:v>
                </c:pt>
              </c:strCache>
            </c:strRef>
          </c:tx>
          <c:dLbls>
            <c:dLbl>
              <c:idx val="0"/>
              <c:layout>
                <c:manualLayout>
                  <c:x val="-3.5273270637640748E-2"/>
                  <c:y val="-3.548641820212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0672409250122389E-2"/>
                  <c:y val="-4.25837018425554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004306937591791E-2"/>
                  <c:y val="-4.2583701842555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60516832511015E-2"/>
                  <c:y val="-3.5486418202129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672409250122389E-2"/>
                  <c:y val="-3.5486418202129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4537927400097911E-2"/>
                  <c:y val="-3.5486418202129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3734260715608227E-2"/>
                  <c:y val="-3.21756571307927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7600758767315825E-2"/>
                  <c:y val="-3.9325803159857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7600758767315825E-2"/>
                  <c:y val="-2.86005841162602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6067383280242721E-2"/>
                  <c:y val="-2.1450438087195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2017'!$C$13:$N$13</c:f>
              <c:strCache>
                <c:ptCount val="12"/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2017'!$C$16:$N$16</c:f>
              <c:numCache>
                <c:formatCode>#,##0</c:formatCode>
                <c:ptCount val="12"/>
                <c:pt idx="6">
                  <c:v>3952</c:v>
                </c:pt>
                <c:pt idx="7">
                  <c:v>3972</c:v>
                </c:pt>
                <c:pt idx="8">
                  <c:v>3954</c:v>
                </c:pt>
                <c:pt idx="9">
                  <c:v>3962</c:v>
                </c:pt>
                <c:pt idx="10">
                  <c:v>3979</c:v>
                </c:pt>
                <c:pt idx="11">
                  <c:v>3991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73088"/>
        <c:axId val="43674624"/>
      </c:lineChart>
      <c:catAx>
        <c:axId val="4367308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43674624"/>
        <c:crosses val="autoZero"/>
        <c:auto val="1"/>
        <c:lblAlgn val="ctr"/>
        <c:lblOffset val="100"/>
        <c:noMultiLvlLbl val="0"/>
      </c:catAx>
      <c:valAx>
        <c:axId val="43674624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43673088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2017'!$B$129</c:f>
              <c:strCache>
                <c:ptCount val="1"/>
                <c:pt idx="0">
                  <c:v>BP AUSTRO</c:v>
                </c:pt>
              </c:strCache>
            </c:strRef>
          </c:tx>
          <c:cat>
            <c:strRef>
              <c:f>'Año 2017'!$C$128:$N$128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2017'!$C$129:$N$129</c:f>
              <c:numCache>
                <c:formatCode>#,##0</c:formatCode>
                <c:ptCount val="12"/>
                <c:pt idx="6">
                  <c:v>161</c:v>
                </c:pt>
                <c:pt idx="7">
                  <c:v>163</c:v>
                </c:pt>
                <c:pt idx="8">
                  <c:v>163</c:v>
                </c:pt>
                <c:pt idx="9">
                  <c:v>164</c:v>
                </c:pt>
                <c:pt idx="10">
                  <c:v>166</c:v>
                </c:pt>
                <c:pt idx="11">
                  <c:v>166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2017'!$B$130</c:f>
              <c:strCache>
                <c:ptCount val="1"/>
                <c:pt idx="0">
                  <c:v>BP GUAYAQUIL</c:v>
                </c:pt>
              </c:strCache>
            </c:strRef>
          </c:tx>
          <c:cat>
            <c:strRef>
              <c:f>'Año 2017'!$C$128:$N$128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2017'!$C$130:$N$130</c:f>
              <c:numCache>
                <c:formatCode>#,##0</c:formatCode>
                <c:ptCount val="12"/>
                <c:pt idx="6">
                  <c:v>754</c:v>
                </c:pt>
                <c:pt idx="7">
                  <c:v>766</c:v>
                </c:pt>
                <c:pt idx="8">
                  <c:v>771</c:v>
                </c:pt>
                <c:pt idx="9">
                  <c:v>781</c:v>
                </c:pt>
                <c:pt idx="10">
                  <c:v>790</c:v>
                </c:pt>
                <c:pt idx="11">
                  <c:v>795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2017'!$B$131</c:f>
              <c:strCache>
                <c:ptCount val="1"/>
                <c:pt idx="0">
                  <c:v>BP BOLIVARIANO</c:v>
                </c:pt>
              </c:strCache>
            </c:strRef>
          </c:tx>
          <c:cat>
            <c:strRef>
              <c:f>'Año 2017'!$C$128:$N$128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2017'!$C$131:$N$131</c:f>
              <c:numCache>
                <c:formatCode>#,##0</c:formatCode>
                <c:ptCount val="12"/>
                <c:pt idx="6">
                  <c:v>302</c:v>
                </c:pt>
                <c:pt idx="7">
                  <c:v>295</c:v>
                </c:pt>
                <c:pt idx="8">
                  <c:v>298</c:v>
                </c:pt>
                <c:pt idx="9">
                  <c:v>300</c:v>
                </c:pt>
                <c:pt idx="10">
                  <c:v>304</c:v>
                </c:pt>
                <c:pt idx="11">
                  <c:v>306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'Año 2017'!$B$132</c:f>
              <c:strCache>
                <c:ptCount val="1"/>
                <c:pt idx="0">
                  <c:v>BP COMERCIAL DE MANABI</c:v>
                </c:pt>
              </c:strCache>
            </c:strRef>
          </c:tx>
          <c:cat>
            <c:strRef>
              <c:f>'Año 2017'!$C$128:$N$128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2017'!$C$132:$N$132</c:f>
              <c:numCache>
                <c:formatCode>#,##0</c:formatCode>
                <c:ptCount val="12"/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2017'!$B$133</c:f>
              <c:strCache>
                <c:ptCount val="1"/>
                <c:pt idx="0">
                  <c:v>BP GENERAL RUMIÑAHUI</c:v>
                </c:pt>
              </c:strCache>
            </c:strRef>
          </c:tx>
          <c:cat>
            <c:strRef>
              <c:f>'Año 2017'!$C$128:$N$128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2017'!$C$133:$N$133</c:f>
              <c:numCache>
                <c:formatCode>#,##0</c:formatCode>
                <c:ptCount val="12"/>
                <c:pt idx="6">
                  <c:v>41</c:v>
                </c:pt>
                <c:pt idx="7">
                  <c:v>41</c:v>
                </c:pt>
                <c:pt idx="8">
                  <c:v>41</c:v>
                </c:pt>
                <c:pt idx="9">
                  <c:v>41</c:v>
                </c:pt>
                <c:pt idx="10">
                  <c:v>41</c:v>
                </c:pt>
                <c:pt idx="11">
                  <c:v>41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2017'!$B$134</c:f>
              <c:strCache>
                <c:ptCount val="1"/>
                <c:pt idx="0">
                  <c:v>BP INTERNACIONAL</c:v>
                </c:pt>
              </c:strCache>
            </c:strRef>
          </c:tx>
          <c:cat>
            <c:strRef>
              <c:f>'Año 2017'!$C$128:$N$128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2017'!$C$134:$N$134</c:f>
              <c:numCache>
                <c:formatCode>#,##0</c:formatCode>
                <c:ptCount val="12"/>
                <c:pt idx="6">
                  <c:v>392</c:v>
                </c:pt>
                <c:pt idx="7">
                  <c:v>394</c:v>
                </c:pt>
                <c:pt idx="8">
                  <c:v>393</c:v>
                </c:pt>
                <c:pt idx="9">
                  <c:v>393</c:v>
                </c:pt>
                <c:pt idx="10">
                  <c:v>392</c:v>
                </c:pt>
                <c:pt idx="11">
                  <c:v>394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72192"/>
        <c:axId val="55673984"/>
      </c:lineChart>
      <c:catAx>
        <c:axId val="556721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673984"/>
        <c:crosses val="autoZero"/>
        <c:auto val="1"/>
        <c:lblAlgn val="ctr"/>
        <c:lblOffset val="100"/>
        <c:noMultiLvlLbl val="0"/>
      </c:catAx>
      <c:valAx>
        <c:axId val="55673984"/>
        <c:scaling>
          <c:orientation val="minMax"/>
          <c:min val="2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556721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044334633147376"/>
          <c:y val="0.19054502108787388"/>
          <c:w val="0.17035022487487653"/>
          <c:h val="0.3850186960334008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oficina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2017'!$B$215</c:f>
              <c:strCache>
                <c:ptCount val="1"/>
                <c:pt idx="0">
                  <c:v>DEL GUAYAS</c:v>
                </c:pt>
              </c:strCache>
            </c:strRef>
          </c:tx>
          <c:cat>
            <c:strRef>
              <c:f>'Año 2017'!$C$214:$N$214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2017'!$C$215:$N$215</c:f>
              <c:numCache>
                <c:formatCode>#,##0</c:formatCode>
                <c:ptCount val="12"/>
                <c:pt idx="6">
                  <c:v>745</c:v>
                </c:pt>
                <c:pt idx="7">
                  <c:v>751</c:v>
                </c:pt>
                <c:pt idx="8">
                  <c:v>745</c:v>
                </c:pt>
                <c:pt idx="9">
                  <c:v>745</c:v>
                </c:pt>
                <c:pt idx="10">
                  <c:v>746</c:v>
                </c:pt>
                <c:pt idx="11">
                  <c:v>752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2017'!$B$216</c:f>
              <c:strCache>
                <c:ptCount val="1"/>
                <c:pt idx="0">
                  <c:v>DE PICHINCHA</c:v>
                </c:pt>
              </c:strCache>
            </c:strRef>
          </c:tx>
          <c:cat>
            <c:strRef>
              <c:f>'Año 2017'!$C$214:$N$214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2017'!$C$216:$N$216</c:f>
              <c:numCache>
                <c:formatCode>#,##0</c:formatCode>
                <c:ptCount val="12"/>
                <c:pt idx="6">
                  <c:v>709</c:v>
                </c:pt>
                <c:pt idx="7">
                  <c:v>713</c:v>
                </c:pt>
                <c:pt idx="8">
                  <c:v>705</c:v>
                </c:pt>
                <c:pt idx="9">
                  <c:v>702</c:v>
                </c:pt>
                <c:pt idx="10">
                  <c:v>710</c:v>
                </c:pt>
                <c:pt idx="11">
                  <c:v>715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2017'!$B$217</c:f>
              <c:strCache>
                <c:ptCount val="1"/>
                <c:pt idx="0">
                  <c:v>DEL AZUAY</c:v>
                </c:pt>
              </c:strCache>
            </c:strRef>
          </c:tx>
          <c:cat>
            <c:strRef>
              <c:f>'Año 2017'!$C$214:$N$214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2017'!$C$217:$N$217</c:f>
              <c:numCache>
                <c:formatCode>#,##0</c:formatCode>
                <c:ptCount val="12"/>
                <c:pt idx="6">
                  <c:v>166</c:v>
                </c:pt>
                <c:pt idx="7">
                  <c:v>166</c:v>
                </c:pt>
                <c:pt idx="8">
                  <c:v>163</c:v>
                </c:pt>
                <c:pt idx="9">
                  <c:v>164</c:v>
                </c:pt>
                <c:pt idx="10">
                  <c:v>165</c:v>
                </c:pt>
                <c:pt idx="11">
                  <c:v>165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2017'!$B$218</c:f>
              <c:strCache>
                <c:ptCount val="1"/>
                <c:pt idx="0">
                  <c:v>DE MANABI</c:v>
                </c:pt>
              </c:strCache>
            </c:strRef>
          </c:tx>
          <c:cat>
            <c:strRef>
              <c:f>'Año 2017'!$C$214:$N$214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2017'!$C$218:$N$218</c:f>
              <c:numCache>
                <c:formatCode>#,##0</c:formatCode>
                <c:ptCount val="12"/>
                <c:pt idx="6">
                  <c:v>151</c:v>
                </c:pt>
                <c:pt idx="7">
                  <c:v>156</c:v>
                </c:pt>
                <c:pt idx="8">
                  <c:v>158</c:v>
                </c:pt>
                <c:pt idx="9">
                  <c:v>159</c:v>
                </c:pt>
                <c:pt idx="10">
                  <c:v>161</c:v>
                </c:pt>
                <c:pt idx="11">
                  <c:v>162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2017'!$B$219</c:f>
              <c:strCache>
                <c:ptCount val="1"/>
                <c:pt idx="0">
                  <c:v>DE LOS RIOS</c:v>
                </c:pt>
              </c:strCache>
            </c:strRef>
          </c:tx>
          <c:cat>
            <c:strRef>
              <c:f>'Año 2017'!$C$214:$N$214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2017'!$C$219:$N$219</c:f>
              <c:numCache>
                <c:formatCode>#,##0</c:formatCode>
                <c:ptCount val="12"/>
                <c:pt idx="6">
                  <c:v>96</c:v>
                </c:pt>
                <c:pt idx="7">
                  <c:v>96</c:v>
                </c:pt>
                <c:pt idx="8">
                  <c:v>96</c:v>
                </c:pt>
                <c:pt idx="9">
                  <c:v>98</c:v>
                </c:pt>
                <c:pt idx="10">
                  <c:v>95</c:v>
                </c:pt>
                <c:pt idx="11">
                  <c:v>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26848"/>
        <c:axId val="55728384"/>
      </c:lineChart>
      <c:catAx>
        <c:axId val="557268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728384"/>
        <c:crosses val="autoZero"/>
        <c:auto val="1"/>
        <c:lblAlgn val="ctr"/>
        <c:lblOffset val="100"/>
        <c:noMultiLvlLbl val="0"/>
      </c:catAx>
      <c:valAx>
        <c:axId val="557283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557268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527219072530816"/>
          <c:y val="0.1863771030883378"/>
          <c:w val="0.10552138048104194"/>
          <c:h val="0.31802758723452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otros sitios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2017'!$B$265</c:f>
              <c:strCache>
                <c:ptCount val="1"/>
                <c:pt idx="0">
                  <c:v>DE PICHINCHA</c:v>
                </c:pt>
              </c:strCache>
            </c:strRef>
          </c:tx>
          <c:cat>
            <c:strRef>
              <c:f>'Año 2017'!$C$264:$N$264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2017'!$C$265:$N$265</c:f>
              <c:numCache>
                <c:formatCode>#,##0</c:formatCode>
                <c:ptCount val="12"/>
                <c:pt idx="6">
                  <c:v>528</c:v>
                </c:pt>
                <c:pt idx="7">
                  <c:v>520</c:v>
                </c:pt>
                <c:pt idx="8">
                  <c:v>518</c:v>
                </c:pt>
                <c:pt idx="9">
                  <c:v>517</c:v>
                </c:pt>
                <c:pt idx="10">
                  <c:v>513</c:v>
                </c:pt>
                <c:pt idx="11">
                  <c:v>506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2017'!$B$266</c:f>
              <c:strCache>
                <c:ptCount val="1"/>
                <c:pt idx="0">
                  <c:v>DEL GUAYAS</c:v>
                </c:pt>
              </c:strCache>
            </c:strRef>
          </c:tx>
          <c:cat>
            <c:strRef>
              <c:f>'Año 2017'!$C$264:$N$264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2017'!$C$266:$N$266</c:f>
              <c:numCache>
                <c:formatCode>#,##0</c:formatCode>
                <c:ptCount val="12"/>
                <c:pt idx="6">
                  <c:v>451</c:v>
                </c:pt>
                <c:pt idx="7">
                  <c:v>452</c:v>
                </c:pt>
                <c:pt idx="8">
                  <c:v>455</c:v>
                </c:pt>
                <c:pt idx="9">
                  <c:v>468</c:v>
                </c:pt>
                <c:pt idx="10">
                  <c:v>476</c:v>
                </c:pt>
                <c:pt idx="11">
                  <c:v>478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2017'!$B$267</c:f>
              <c:strCache>
                <c:ptCount val="1"/>
                <c:pt idx="0">
                  <c:v>DE MANABI</c:v>
                </c:pt>
              </c:strCache>
            </c:strRef>
          </c:tx>
          <c:cat>
            <c:strRef>
              <c:f>'Año 2017'!$C$264:$N$264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2017'!$C$267:$N$267</c:f>
              <c:numCache>
                <c:formatCode>#,##0</c:formatCode>
                <c:ptCount val="12"/>
                <c:pt idx="6">
                  <c:v>56</c:v>
                </c:pt>
                <c:pt idx="7">
                  <c:v>57</c:v>
                </c:pt>
                <c:pt idx="8">
                  <c:v>61</c:v>
                </c:pt>
                <c:pt idx="9">
                  <c:v>61</c:v>
                </c:pt>
                <c:pt idx="10">
                  <c:v>63</c:v>
                </c:pt>
                <c:pt idx="11">
                  <c:v>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2017'!$B$268</c:f>
              <c:strCache>
                <c:ptCount val="1"/>
                <c:pt idx="0">
                  <c:v>DE LOS RIOS</c:v>
                </c:pt>
              </c:strCache>
            </c:strRef>
          </c:tx>
          <c:cat>
            <c:strRef>
              <c:f>'Año 2017'!$C$264:$N$264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2017'!$C$268:$N$268</c:f>
              <c:numCache>
                <c:formatCode>#,##0</c:formatCode>
                <c:ptCount val="12"/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2017'!$B$269</c:f>
              <c:strCache>
                <c:ptCount val="1"/>
                <c:pt idx="0">
                  <c:v>DEL AZUAY</c:v>
                </c:pt>
              </c:strCache>
            </c:strRef>
          </c:tx>
          <c:cat>
            <c:strRef>
              <c:f>'Año 2017'!$C$264:$N$264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2017'!$C$269:$N$269</c:f>
              <c:numCache>
                <c:formatCode>#,##0</c:formatCode>
                <c:ptCount val="12"/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2017'!$B$270</c:f>
              <c:strCache>
                <c:ptCount val="1"/>
                <c:pt idx="0">
                  <c:v>DE SANTO DOMINGO DE LOS TSACHILAS</c:v>
                </c:pt>
              </c:strCache>
            </c:strRef>
          </c:tx>
          <c:cat>
            <c:strRef>
              <c:f>'Año 2017'!$C$264:$N$264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2017'!$C$270:$N$270</c:f>
              <c:numCache>
                <c:formatCode>#,##0</c:formatCode>
                <c:ptCount val="12"/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69728"/>
        <c:axId val="57282944"/>
      </c:lineChart>
      <c:catAx>
        <c:axId val="557697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7282944"/>
        <c:crosses val="autoZero"/>
        <c:auto val="1"/>
        <c:lblAlgn val="ctr"/>
        <c:lblOffset val="100"/>
        <c:noMultiLvlLbl val="0"/>
      </c:catAx>
      <c:valAx>
        <c:axId val="572829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557697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por provincia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2017'!$B$313</c:f>
              <c:strCache>
                <c:ptCount val="1"/>
                <c:pt idx="0">
                  <c:v>DE PICHINCHA</c:v>
                </c:pt>
              </c:strCache>
            </c:strRef>
          </c:tx>
          <c:cat>
            <c:strRef>
              <c:f>'Año 2017'!$C$312:$N$312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2017'!$C$313:$N$313</c:f>
              <c:numCache>
                <c:formatCode>#,##0</c:formatCode>
                <c:ptCount val="12"/>
                <c:pt idx="6">
                  <c:v>1237</c:v>
                </c:pt>
                <c:pt idx="7">
                  <c:v>1233</c:v>
                </c:pt>
                <c:pt idx="8">
                  <c:v>1223</c:v>
                </c:pt>
                <c:pt idx="9">
                  <c:v>1219</c:v>
                </c:pt>
                <c:pt idx="10">
                  <c:v>1223</c:v>
                </c:pt>
                <c:pt idx="11">
                  <c:v>1221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2017'!$B$314</c:f>
              <c:strCache>
                <c:ptCount val="1"/>
                <c:pt idx="0">
                  <c:v>DEL GUAYAS</c:v>
                </c:pt>
              </c:strCache>
            </c:strRef>
          </c:tx>
          <c:cat>
            <c:strRef>
              <c:f>'Año 2017'!$C$312:$N$312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2017'!$C$314:$N$314</c:f>
              <c:numCache>
                <c:formatCode>#,##0</c:formatCode>
                <c:ptCount val="12"/>
                <c:pt idx="6">
                  <c:v>1196</c:v>
                </c:pt>
                <c:pt idx="7">
                  <c:v>1203</c:v>
                </c:pt>
                <c:pt idx="8">
                  <c:v>1200</c:v>
                </c:pt>
                <c:pt idx="9">
                  <c:v>1213</c:v>
                </c:pt>
                <c:pt idx="10">
                  <c:v>1222</c:v>
                </c:pt>
                <c:pt idx="11">
                  <c:v>1230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2017'!$B$315</c:f>
              <c:strCache>
                <c:ptCount val="1"/>
                <c:pt idx="0">
                  <c:v>DE MANABI</c:v>
                </c:pt>
              </c:strCache>
            </c:strRef>
          </c:tx>
          <c:cat>
            <c:strRef>
              <c:f>'Año 2017'!$C$312:$N$312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2017'!$C$315:$N$315</c:f>
              <c:numCache>
                <c:formatCode>#,##0</c:formatCode>
                <c:ptCount val="12"/>
                <c:pt idx="6">
                  <c:v>207</c:v>
                </c:pt>
                <c:pt idx="7">
                  <c:v>213</c:v>
                </c:pt>
                <c:pt idx="8">
                  <c:v>219</c:v>
                </c:pt>
                <c:pt idx="9">
                  <c:v>220</c:v>
                </c:pt>
                <c:pt idx="10">
                  <c:v>224</c:v>
                </c:pt>
                <c:pt idx="11">
                  <c:v>227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2017'!$B$316</c:f>
              <c:strCache>
                <c:ptCount val="1"/>
                <c:pt idx="0">
                  <c:v>DEL AZUAY</c:v>
                </c:pt>
              </c:strCache>
            </c:strRef>
          </c:tx>
          <c:cat>
            <c:strRef>
              <c:f>'Año 2017'!$C$312:$N$312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2017'!$C$316:$N$316</c:f>
              <c:numCache>
                <c:formatCode>#,##0</c:formatCode>
                <c:ptCount val="12"/>
                <c:pt idx="6">
                  <c:v>196</c:v>
                </c:pt>
                <c:pt idx="7">
                  <c:v>196</c:v>
                </c:pt>
                <c:pt idx="8">
                  <c:v>193</c:v>
                </c:pt>
                <c:pt idx="9">
                  <c:v>194</c:v>
                </c:pt>
                <c:pt idx="10">
                  <c:v>196</c:v>
                </c:pt>
                <c:pt idx="11">
                  <c:v>196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'Año 2017'!$B$317</c:f>
              <c:strCache>
                <c:ptCount val="1"/>
                <c:pt idx="0">
                  <c:v>DE LOS RIOS</c:v>
                </c:pt>
              </c:strCache>
            </c:strRef>
          </c:tx>
          <c:cat>
            <c:strRef>
              <c:f>'Año 2017'!$C$312:$N$312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2017'!$C$317:$N$317</c:f>
              <c:numCache>
                <c:formatCode>#,##0</c:formatCode>
                <c:ptCount val="12"/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129</c:v>
                </c:pt>
                <c:pt idx="10">
                  <c:v>126</c:v>
                </c:pt>
                <c:pt idx="11">
                  <c:v>126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'Año 2017'!$B$318</c:f>
              <c:strCache>
                <c:ptCount val="1"/>
                <c:pt idx="0">
                  <c:v>DEL TUNGURAHUA</c:v>
                </c:pt>
              </c:strCache>
            </c:strRef>
          </c:tx>
          <c:cat>
            <c:strRef>
              <c:f>'Año 2017'!$C$312:$N$312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2017'!$C$318:$N$318</c:f>
              <c:numCache>
                <c:formatCode>#,##0</c:formatCode>
                <c:ptCount val="12"/>
                <c:pt idx="6">
                  <c:v>116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119</c:v>
                </c:pt>
                <c:pt idx="11">
                  <c:v>120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28384"/>
        <c:axId val="57329920"/>
      </c:lineChart>
      <c:catAx>
        <c:axId val="5732838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7329920"/>
        <c:crosses val="autoZero"/>
        <c:auto val="1"/>
        <c:lblAlgn val="ctr"/>
        <c:lblOffset val="100"/>
        <c:noMultiLvlLbl val="0"/>
      </c:catAx>
      <c:valAx>
        <c:axId val="57329920"/>
        <c:scaling>
          <c:orientation val="minMax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crossAx val="5732838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7123226599571679"/>
          <c:y val="0.19236444444444442"/>
          <c:w val="0.12109571000957493"/>
          <c:h val="0.382755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2017'!$O$128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0807004830917874E-2"/>
                  <c:y val="4.57673718764549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8886594202898553E-2"/>
                  <c:y val="-0.12116311267091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1164251207729471E-2"/>
                  <c:y val="-1.4651114826173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2357125603864734E-2"/>
                  <c:y val="-1.6664123507011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3142391304347827E-2"/>
                  <c:y val="-2.26455791221683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2017'!$B$129:$B$144</c:f>
              <c:strCache>
                <c:ptCount val="16"/>
                <c:pt idx="0">
                  <c:v>BP AUSTRO</c:v>
                </c:pt>
                <c:pt idx="1">
                  <c:v>BP GUAYAQUIL</c:v>
                </c:pt>
                <c:pt idx="2">
                  <c:v>BP BOLIVARIANO</c:v>
                </c:pt>
                <c:pt idx="3">
                  <c:v>BP COMERCIAL DE MANABI</c:v>
                </c:pt>
                <c:pt idx="4">
                  <c:v>BP GENERAL RUMIÑAHUI</c:v>
                </c:pt>
                <c:pt idx="5">
                  <c:v>BP INTERNACIONAL</c:v>
                </c:pt>
                <c:pt idx="6">
                  <c:v>BP LOJA</c:v>
                </c:pt>
                <c:pt idx="7">
                  <c:v>BP MACHALA S.A.</c:v>
                </c:pt>
                <c:pt idx="8">
                  <c:v>BP PACIFICO</c:v>
                </c:pt>
                <c:pt idx="9">
                  <c:v>BP PICHINCHA</c:v>
                </c:pt>
                <c:pt idx="10">
                  <c:v>BP PRODUBANCO</c:v>
                </c:pt>
                <c:pt idx="11">
                  <c:v>BP SOLIDARIO</c:v>
                </c:pt>
                <c:pt idx="12">
                  <c:v>BP PROCREDIT</c:v>
                </c:pt>
                <c:pt idx="13">
                  <c:v>BP DELBANK</c:v>
                </c:pt>
                <c:pt idx="14">
                  <c:v>BP BANCODESARROLLO</c:v>
                </c:pt>
                <c:pt idx="15">
                  <c:v>BANECUADOR B. P.</c:v>
                </c:pt>
              </c:strCache>
            </c:strRef>
          </c:cat>
          <c:val>
            <c:numRef>
              <c:f>'Año 2017'!$O$129:$O$144</c:f>
              <c:numCache>
                <c:formatCode>#,##0_);\(#,##0\)</c:formatCode>
                <c:ptCount val="16"/>
                <c:pt idx="0">
                  <c:v>163.83333333333334</c:v>
                </c:pt>
                <c:pt idx="1">
                  <c:v>776.16666666666663</c:v>
                </c:pt>
                <c:pt idx="2">
                  <c:v>300.83333333333331</c:v>
                </c:pt>
                <c:pt idx="3">
                  <c:v>5.166666666666667</c:v>
                </c:pt>
                <c:pt idx="4">
                  <c:v>41</c:v>
                </c:pt>
                <c:pt idx="5">
                  <c:v>393</c:v>
                </c:pt>
                <c:pt idx="6">
                  <c:v>54.166666666666664</c:v>
                </c:pt>
                <c:pt idx="7">
                  <c:v>49.833333333333336</c:v>
                </c:pt>
                <c:pt idx="8">
                  <c:v>632.16666666666663</c:v>
                </c:pt>
                <c:pt idx="9">
                  <c:v>1096.6666666666667</c:v>
                </c:pt>
                <c:pt idx="10">
                  <c:v>309.83333333333331</c:v>
                </c:pt>
                <c:pt idx="11">
                  <c:v>46</c:v>
                </c:pt>
                <c:pt idx="12">
                  <c:v>42.333333333333336</c:v>
                </c:pt>
                <c:pt idx="13">
                  <c:v>5</c:v>
                </c:pt>
                <c:pt idx="14">
                  <c:v>10</c:v>
                </c:pt>
                <c:pt idx="15">
                  <c:v>42.333333333333336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ubicación</a:t>
            </a:r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9.4499456521739134E-2"/>
                  <c:y val="-0.154747222222222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1348574879227054"/>
                  <c:y val="-6.910555555555555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2017'!$B$14:$B$15</c:f>
              <c:strCache>
                <c:ptCount val="2"/>
                <c:pt idx="0">
                  <c:v>Cajeros automáticos en oficina</c:v>
                </c:pt>
                <c:pt idx="1">
                  <c:v>Cajeros automáticos en otro sitio</c:v>
                </c:pt>
              </c:strCache>
            </c:strRef>
          </c:cat>
          <c:val>
            <c:numRef>
              <c:f>'Año 2017'!$O$14:$O$15</c:f>
              <c:numCache>
                <c:formatCode>#,##0</c:formatCode>
                <c:ptCount val="2"/>
                <c:pt idx="0">
                  <c:v>2671.3333333333335</c:v>
                </c:pt>
                <c:pt idx="1">
                  <c:v>1297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340813885713612"/>
          <c:y val="0.11997361756044429"/>
          <c:w val="0.68468995292800194"/>
          <c:h val="0.43518199700441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2017'!$C$170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2017'!$B$171:$B$186</c:f>
              <c:strCache>
                <c:ptCount val="16"/>
                <c:pt idx="0">
                  <c:v>BP AUSTRO</c:v>
                </c:pt>
                <c:pt idx="1">
                  <c:v>BP GUAYAQUIL</c:v>
                </c:pt>
                <c:pt idx="2">
                  <c:v>BP BOLIVARIANO</c:v>
                </c:pt>
                <c:pt idx="3">
                  <c:v>BP COMERCIAL DE MANABI</c:v>
                </c:pt>
                <c:pt idx="4">
                  <c:v>BP GENERAL RUMIÑAHUI</c:v>
                </c:pt>
                <c:pt idx="5">
                  <c:v>BP INTERNACIONAL</c:v>
                </c:pt>
                <c:pt idx="6">
                  <c:v>BP LOJA</c:v>
                </c:pt>
                <c:pt idx="7">
                  <c:v>BP MACHALA S.A.</c:v>
                </c:pt>
                <c:pt idx="8">
                  <c:v>BP PACIFICO</c:v>
                </c:pt>
                <c:pt idx="9">
                  <c:v>BP PICHINCHA</c:v>
                </c:pt>
                <c:pt idx="10">
                  <c:v>BP PRODUBANCO</c:v>
                </c:pt>
                <c:pt idx="11">
                  <c:v>BP SOLIDARIO</c:v>
                </c:pt>
                <c:pt idx="12">
                  <c:v>BP PROCREDIT</c:v>
                </c:pt>
                <c:pt idx="13">
                  <c:v>BP DELBANK</c:v>
                </c:pt>
                <c:pt idx="14">
                  <c:v>BP BANCODESARROLLO</c:v>
                </c:pt>
                <c:pt idx="15">
                  <c:v>BANECUADOR B. P.</c:v>
                </c:pt>
              </c:strCache>
            </c:strRef>
          </c:cat>
          <c:val>
            <c:numRef>
              <c:f>'Año 2017'!$C$171:$C$186</c:f>
              <c:numCache>
                <c:formatCode>_(* #,##0_);_(* \(#,##0\);_(* "-"??_);_(@_)</c:formatCode>
                <c:ptCount val="16"/>
                <c:pt idx="0">
                  <c:v>163.83333333333334</c:v>
                </c:pt>
                <c:pt idx="1">
                  <c:v>348.66666666666669</c:v>
                </c:pt>
                <c:pt idx="2">
                  <c:v>122.5</c:v>
                </c:pt>
                <c:pt idx="3">
                  <c:v>5.166666666666667</c:v>
                </c:pt>
                <c:pt idx="4">
                  <c:v>41</c:v>
                </c:pt>
                <c:pt idx="5">
                  <c:v>144</c:v>
                </c:pt>
                <c:pt idx="6">
                  <c:v>54.166666666666664</c:v>
                </c:pt>
                <c:pt idx="7">
                  <c:v>47.5</c:v>
                </c:pt>
                <c:pt idx="8">
                  <c:v>632.16666666666663</c:v>
                </c:pt>
                <c:pt idx="9">
                  <c:v>773.16666666666663</c:v>
                </c:pt>
                <c:pt idx="10">
                  <c:v>193.5</c:v>
                </c:pt>
                <c:pt idx="11">
                  <c:v>46</c:v>
                </c:pt>
                <c:pt idx="12">
                  <c:v>42.333333333333336</c:v>
                </c:pt>
                <c:pt idx="13">
                  <c:v>5</c:v>
                </c:pt>
                <c:pt idx="14">
                  <c:v>10</c:v>
                </c:pt>
                <c:pt idx="15">
                  <c:v>42.333333333333336</c:v>
                </c:pt>
              </c:numCache>
            </c:numRef>
          </c:val>
        </c:ser>
        <c:ser>
          <c:idx val="1"/>
          <c:order val="1"/>
          <c:tx>
            <c:strRef>
              <c:f>'Año 2017'!$D$170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2017'!$B$171:$B$186</c:f>
              <c:strCache>
                <c:ptCount val="16"/>
                <c:pt idx="0">
                  <c:v>BP AUSTRO</c:v>
                </c:pt>
                <c:pt idx="1">
                  <c:v>BP GUAYAQUIL</c:v>
                </c:pt>
                <c:pt idx="2">
                  <c:v>BP BOLIVARIANO</c:v>
                </c:pt>
                <c:pt idx="3">
                  <c:v>BP COMERCIAL DE MANABI</c:v>
                </c:pt>
                <c:pt idx="4">
                  <c:v>BP GENERAL RUMIÑAHUI</c:v>
                </c:pt>
                <c:pt idx="5">
                  <c:v>BP INTERNACIONAL</c:v>
                </c:pt>
                <c:pt idx="6">
                  <c:v>BP LOJA</c:v>
                </c:pt>
                <c:pt idx="7">
                  <c:v>BP MACHALA S.A.</c:v>
                </c:pt>
                <c:pt idx="8">
                  <c:v>BP PACIFICO</c:v>
                </c:pt>
                <c:pt idx="9">
                  <c:v>BP PICHINCHA</c:v>
                </c:pt>
                <c:pt idx="10">
                  <c:v>BP PRODUBANCO</c:v>
                </c:pt>
                <c:pt idx="11">
                  <c:v>BP SOLIDARIO</c:v>
                </c:pt>
                <c:pt idx="12">
                  <c:v>BP PROCREDIT</c:v>
                </c:pt>
                <c:pt idx="13">
                  <c:v>BP DELBANK</c:v>
                </c:pt>
                <c:pt idx="14">
                  <c:v>BP BANCODESARROLLO</c:v>
                </c:pt>
                <c:pt idx="15">
                  <c:v>BANECUADOR B. P.</c:v>
                </c:pt>
              </c:strCache>
            </c:strRef>
          </c:cat>
          <c:val>
            <c:numRef>
              <c:f>'Año 2017'!$D$171:$D$186</c:f>
              <c:numCache>
                <c:formatCode>_(* #,##0_);_(* \(#,##0\);_(* "-"??_);_(@_)</c:formatCode>
                <c:ptCount val="16"/>
                <c:pt idx="0">
                  <c:v>0</c:v>
                </c:pt>
                <c:pt idx="1">
                  <c:v>427.5</c:v>
                </c:pt>
                <c:pt idx="2">
                  <c:v>178.33333333333334</c:v>
                </c:pt>
                <c:pt idx="3">
                  <c:v>0</c:v>
                </c:pt>
                <c:pt idx="4">
                  <c:v>0</c:v>
                </c:pt>
                <c:pt idx="5">
                  <c:v>249</c:v>
                </c:pt>
                <c:pt idx="6">
                  <c:v>0</c:v>
                </c:pt>
                <c:pt idx="7">
                  <c:v>2.3333333333333335</c:v>
                </c:pt>
                <c:pt idx="8">
                  <c:v>0</c:v>
                </c:pt>
                <c:pt idx="9">
                  <c:v>323.5</c:v>
                </c:pt>
                <c:pt idx="10">
                  <c:v>116.33333333333333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26688"/>
        <c:axId val="57428224"/>
      </c:barChart>
      <c:catAx>
        <c:axId val="574266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7428224"/>
        <c:crosses val="autoZero"/>
        <c:auto val="1"/>
        <c:lblAlgn val="ctr"/>
        <c:lblOffset val="100"/>
        <c:noMultiLvlLbl val="0"/>
      </c:catAx>
      <c:valAx>
        <c:axId val="57428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742668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035778351469856"/>
          <c:y val="0.26048226900060584"/>
          <c:w val="0.17750056645099568"/>
          <c:h val="0.127232389569241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provincia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2017'!$O$312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1.2629468599033817E-2"/>
                  <c:y val="-4.22941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69504830917874E-2"/>
                  <c:y val="-2.9296666666666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7741183574879225E-2"/>
                  <c:y val="5.59258333333333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4875181159420288E-2"/>
                  <c:y val="4.6955555555555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233514492753625E-2"/>
                  <c:y val="4.86766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4980374396135261E-2"/>
                  <c:y val="5.31980555555555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4656092995169082"/>
                  <c:y val="6.05124999999999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3629830917874396E-2"/>
                  <c:y val="2.97847222222222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9963768115942033E-2"/>
                  <c:y val="-2.11405555555555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2.1045893719806762E-2"/>
                  <c:y val="-6.65425000000000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2017'!$B$313:$B$328</c:f>
              <c:strCache>
                <c:ptCount val="16"/>
                <c:pt idx="0">
                  <c:v>DE PICHINCHA</c:v>
                </c:pt>
                <c:pt idx="1">
                  <c:v>DEL GUAYAS</c:v>
                </c:pt>
                <c:pt idx="2">
                  <c:v>DE MANABI</c:v>
                </c:pt>
                <c:pt idx="3">
                  <c:v>DEL AZUAY</c:v>
                </c:pt>
                <c:pt idx="4">
                  <c:v>DE LOS RIOS</c:v>
                </c:pt>
                <c:pt idx="5">
                  <c:v>DEL TUNGURAHUA</c:v>
                </c:pt>
                <c:pt idx="6">
                  <c:v>DE EL ORO</c:v>
                </c:pt>
                <c:pt idx="7">
                  <c:v>DE SANTO DOMINGO DE LOS TSACHILAS</c:v>
                </c:pt>
                <c:pt idx="8">
                  <c:v>DE IMBABURA</c:v>
                </c:pt>
                <c:pt idx="9">
                  <c:v>DE LOJA</c:v>
                </c:pt>
                <c:pt idx="10">
                  <c:v>DE SANTA ELENA</c:v>
                </c:pt>
                <c:pt idx="11">
                  <c:v>DEL CHIMBORAZO</c:v>
                </c:pt>
                <c:pt idx="12">
                  <c:v>DE ESMERALDAS</c:v>
                </c:pt>
                <c:pt idx="13">
                  <c:v>DE COTOPAXI</c:v>
                </c:pt>
                <c:pt idx="14">
                  <c:v>DE CAÑAR</c:v>
                </c:pt>
                <c:pt idx="15">
                  <c:v>DE SUCUMBIOS</c:v>
                </c:pt>
              </c:strCache>
            </c:strRef>
          </c:cat>
          <c:val>
            <c:numRef>
              <c:f>'Año 2017'!$O$313:$O$328</c:f>
              <c:numCache>
                <c:formatCode>#,##0</c:formatCode>
                <c:ptCount val="16"/>
                <c:pt idx="0">
                  <c:v>1226</c:v>
                </c:pt>
                <c:pt idx="1">
                  <c:v>1210.6666666666667</c:v>
                </c:pt>
                <c:pt idx="2">
                  <c:v>218.33333333333334</c:v>
                </c:pt>
                <c:pt idx="3">
                  <c:v>195.16666666666666</c:v>
                </c:pt>
                <c:pt idx="4">
                  <c:v>127</c:v>
                </c:pt>
                <c:pt idx="5">
                  <c:v>119.16666666666667</c:v>
                </c:pt>
                <c:pt idx="6">
                  <c:v>112</c:v>
                </c:pt>
                <c:pt idx="7">
                  <c:v>106.5</c:v>
                </c:pt>
                <c:pt idx="8">
                  <c:v>90.666666666666671</c:v>
                </c:pt>
                <c:pt idx="9">
                  <c:v>89.5</c:v>
                </c:pt>
                <c:pt idx="10">
                  <c:v>74.833333333333329</c:v>
                </c:pt>
                <c:pt idx="11">
                  <c:v>73</c:v>
                </c:pt>
                <c:pt idx="12">
                  <c:v>72.333333333333329</c:v>
                </c:pt>
                <c:pt idx="13">
                  <c:v>50.666666666666664</c:v>
                </c:pt>
                <c:pt idx="14">
                  <c:v>36.833333333333336</c:v>
                </c:pt>
                <c:pt idx="15">
                  <c:v>35.666666666666664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provincia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60427349543345"/>
          <c:y val="0.10347470742767499"/>
          <c:w val="0.63867368041291517"/>
          <c:h val="0.414747355765457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2017'!$C$362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2017'!$B$363:$B$387</c:f>
              <c:strCache>
                <c:ptCount val="25"/>
                <c:pt idx="0">
                  <c:v>DE PICHINCHA</c:v>
                </c:pt>
                <c:pt idx="1">
                  <c:v>DEL GUAYAS</c:v>
                </c:pt>
                <c:pt idx="2">
                  <c:v>DE MANABI</c:v>
                </c:pt>
                <c:pt idx="3">
                  <c:v>DEL AZUAY</c:v>
                </c:pt>
                <c:pt idx="4">
                  <c:v>DE LOS RIOS</c:v>
                </c:pt>
                <c:pt idx="5">
                  <c:v>DEL TUNGURAHUA</c:v>
                </c:pt>
                <c:pt idx="6">
                  <c:v>DE EL ORO</c:v>
                </c:pt>
                <c:pt idx="7">
                  <c:v>DE SANTO DOMINGO DE LOS TSACHILAS</c:v>
                </c:pt>
                <c:pt idx="8">
                  <c:v>DE IMBABURA</c:v>
                </c:pt>
                <c:pt idx="9">
                  <c:v>DE LOJA</c:v>
                </c:pt>
                <c:pt idx="10">
                  <c:v>DE SANTA ELENA</c:v>
                </c:pt>
                <c:pt idx="11">
                  <c:v>DEL CHIMBORAZO</c:v>
                </c:pt>
                <c:pt idx="12">
                  <c:v>DE ESMERALDAS</c:v>
                </c:pt>
                <c:pt idx="13">
                  <c:v>DE COTOPAXI</c:v>
                </c:pt>
                <c:pt idx="14">
                  <c:v>DE CAÑAR</c:v>
                </c:pt>
                <c:pt idx="15">
                  <c:v>DE SUCUMBIOS</c:v>
                </c:pt>
                <c:pt idx="16">
                  <c:v>DE ORELLANA</c:v>
                </c:pt>
                <c:pt idx="17">
                  <c:v>DE PASTAZA</c:v>
                </c:pt>
                <c:pt idx="18">
                  <c:v>DEL CARCHI</c:v>
                </c:pt>
                <c:pt idx="19">
                  <c:v>DE NAPO</c:v>
                </c:pt>
                <c:pt idx="20">
                  <c:v>DE BOLIVAR</c:v>
                </c:pt>
                <c:pt idx="21">
                  <c:v>DE GALAPAGOS</c:v>
                </c:pt>
                <c:pt idx="22">
                  <c:v>DE ZAMORA</c:v>
                </c:pt>
                <c:pt idx="23">
                  <c:v>DE MORONA</c:v>
                </c:pt>
                <c:pt idx="24">
                  <c:v>Cajeros Móviles</c:v>
                </c:pt>
              </c:strCache>
            </c:strRef>
          </c:cat>
          <c:val>
            <c:numRef>
              <c:f>'Año 2017'!$C$363:$C$387</c:f>
              <c:numCache>
                <c:formatCode>#,##0</c:formatCode>
                <c:ptCount val="25"/>
                <c:pt idx="0">
                  <c:v>709</c:v>
                </c:pt>
                <c:pt idx="1">
                  <c:v>747.33333333333337</c:v>
                </c:pt>
                <c:pt idx="2">
                  <c:v>157.83333333333334</c:v>
                </c:pt>
                <c:pt idx="3">
                  <c:v>164.83333333333334</c:v>
                </c:pt>
                <c:pt idx="4">
                  <c:v>96.166666666666671</c:v>
                </c:pt>
                <c:pt idx="5">
                  <c:v>93.166666666666671</c:v>
                </c:pt>
                <c:pt idx="6">
                  <c:v>94.666666666666671</c:v>
                </c:pt>
                <c:pt idx="7">
                  <c:v>79.5</c:v>
                </c:pt>
                <c:pt idx="8">
                  <c:v>75.666666666666671</c:v>
                </c:pt>
                <c:pt idx="9">
                  <c:v>76.5</c:v>
                </c:pt>
                <c:pt idx="10">
                  <c:v>55.5</c:v>
                </c:pt>
                <c:pt idx="11">
                  <c:v>56.166666666666664</c:v>
                </c:pt>
                <c:pt idx="12">
                  <c:v>48</c:v>
                </c:pt>
                <c:pt idx="13">
                  <c:v>36.166666666666664</c:v>
                </c:pt>
                <c:pt idx="14">
                  <c:v>35.833333333333336</c:v>
                </c:pt>
                <c:pt idx="15">
                  <c:v>27</c:v>
                </c:pt>
                <c:pt idx="16">
                  <c:v>29</c:v>
                </c:pt>
                <c:pt idx="17">
                  <c:v>16.333333333333332</c:v>
                </c:pt>
                <c:pt idx="18">
                  <c:v>13.666666666666666</c:v>
                </c:pt>
                <c:pt idx="19">
                  <c:v>14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9</c:v>
                </c:pt>
              </c:numCache>
            </c:numRef>
          </c:val>
        </c:ser>
        <c:ser>
          <c:idx val="1"/>
          <c:order val="1"/>
          <c:tx>
            <c:strRef>
              <c:f>'Año 2017'!$D$362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2017'!$B$363:$B$387</c:f>
              <c:strCache>
                <c:ptCount val="25"/>
                <c:pt idx="0">
                  <c:v>DE PICHINCHA</c:v>
                </c:pt>
                <c:pt idx="1">
                  <c:v>DEL GUAYAS</c:v>
                </c:pt>
                <c:pt idx="2">
                  <c:v>DE MANABI</c:v>
                </c:pt>
                <c:pt idx="3">
                  <c:v>DEL AZUAY</c:v>
                </c:pt>
                <c:pt idx="4">
                  <c:v>DE LOS RIOS</c:v>
                </c:pt>
                <c:pt idx="5">
                  <c:v>DEL TUNGURAHUA</c:v>
                </c:pt>
                <c:pt idx="6">
                  <c:v>DE EL ORO</c:v>
                </c:pt>
                <c:pt idx="7">
                  <c:v>DE SANTO DOMINGO DE LOS TSACHILAS</c:v>
                </c:pt>
                <c:pt idx="8">
                  <c:v>DE IMBABURA</c:v>
                </c:pt>
                <c:pt idx="9">
                  <c:v>DE LOJA</c:v>
                </c:pt>
                <c:pt idx="10">
                  <c:v>DE SANTA ELENA</c:v>
                </c:pt>
                <c:pt idx="11">
                  <c:v>DEL CHIMBORAZO</c:v>
                </c:pt>
                <c:pt idx="12">
                  <c:v>DE ESMERALDAS</c:v>
                </c:pt>
                <c:pt idx="13">
                  <c:v>DE COTOPAXI</c:v>
                </c:pt>
                <c:pt idx="14">
                  <c:v>DE CAÑAR</c:v>
                </c:pt>
                <c:pt idx="15">
                  <c:v>DE SUCUMBIOS</c:v>
                </c:pt>
                <c:pt idx="16">
                  <c:v>DE ORELLANA</c:v>
                </c:pt>
                <c:pt idx="17">
                  <c:v>DE PASTAZA</c:v>
                </c:pt>
                <c:pt idx="18">
                  <c:v>DEL CARCHI</c:v>
                </c:pt>
                <c:pt idx="19">
                  <c:v>DE NAPO</c:v>
                </c:pt>
                <c:pt idx="20">
                  <c:v>DE BOLIVAR</c:v>
                </c:pt>
                <c:pt idx="21">
                  <c:v>DE GALAPAGOS</c:v>
                </c:pt>
                <c:pt idx="22">
                  <c:v>DE ZAMORA</c:v>
                </c:pt>
                <c:pt idx="23">
                  <c:v>DE MORONA</c:v>
                </c:pt>
                <c:pt idx="24">
                  <c:v>Cajeros Móviles</c:v>
                </c:pt>
              </c:strCache>
            </c:strRef>
          </c:cat>
          <c:val>
            <c:numRef>
              <c:f>'Año 2017'!$D$363:$D$387</c:f>
              <c:numCache>
                <c:formatCode>#,##0</c:formatCode>
                <c:ptCount val="25"/>
                <c:pt idx="0">
                  <c:v>517</c:v>
                </c:pt>
                <c:pt idx="1">
                  <c:v>463.33333333333331</c:v>
                </c:pt>
                <c:pt idx="2">
                  <c:v>60.5</c:v>
                </c:pt>
                <c:pt idx="3">
                  <c:v>30.333333333333332</c:v>
                </c:pt>
                <c:pt idx="4">
                  <c:v>30.833333333333332</c:v>
                </c:pt>
                <c:pt idx="5">
                  <c:v>26</c:v>
                </c:pt>
                <c:pt idx="6">
                  <c:v>17.333333333333332</c:v>
                </c:pt>
                <c:pt idx="7">
                  <c:v>27</c:v>
                </c:pt>
                <c:pt idx="8">
                  <c:v>15</c:v>
                </c:pt>
                <c:pt idx="9">
                  <c:v>13</c:v>
                </c:pt>
                <c:pt idx="10">
                  <c:v>19.333333333333332</c:v>
                </c:pt>
                <c:pt idx="11">
                  <c:v>16.833333333333332</c:v>
                </c:pt>
                <c:pt idx="12">
                  <c:v>24.333333333333332</c:v>
                </c:pt>
                <c:pt idx="13">
                  <c:v>14.5</c:v>
                </c:pt>
                <c:pt idx="14">
                  <c:v>1</c:v>
                </c:pt>
                <c:pt idx="15">
                  <c:v>8.6666666666666661</c:v>
                </c:pt>
                <c:pt idx="16">
                  <c:v>3</c:v>
                </c:pt>
                <c:pt idx="17">
                  <c:v>4</c:v>
                </c:pt>
                <c:pt idx="18">
                  <c:v>1</c:v>
                </c:pt>
                <c:pt idx="20">
                  <c:v>1</c:v>
                </c:pt>
                <c:pt idx="21">
                  <c:v>1</c:v>
                </c:pt>
                <c:pt idx="2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086144"/>
        <c:axId val="60087680"/>
      </c:barChart>
      <c:catAx>
        <c:axId val="600861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EC"/>
          </a:p>
        </c:txPr>
        <c:crossAx val="60087680"/>
        <c:crosses val="autoZero"/>
        <c:auto val="1"/>
        <c:lblAlgn val="ctr"/>
        <c:lblOffset val="100"/>
        <c:noMultiLvlLbl val="0"/>
      </c:catAx>
      <c:valAx>
        <c:axId val="60087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6008614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0471641536724958"/>
          <c:y val="0.25909628050566197"/>
          <c:w val="0.19528358463275036"/>
          <c:h val="0.126123197111259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Posicionamiento</a:t>
            </a:r>
            <a:r>
              <a:rPr lang="es-EC" sz="1400" baseline="0"/>
              <a:t> de entidad por ATM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555068483950396"/>
          <c:y val="0.14927564326523476"/>
          <c:w val="0.82796277902316662"/>
          <c:h val="0.65374846372177375"/>
        </c:manualLayout>
      </c:layout>
      <c:bubbleChart>
        <c:varyColors val="0"/>
        <c:ser>
          <c:idx val="0"/>
          <c:order val="0"/>
          <c:tx>
            <c:strRef>
              <c:f>'Año 2017'!$B$171</c:f>
              <c:strCache>
                <c:ptCount val="1"/>
                <c:pt idx="0">
                  <c:v>BP AUSTRO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2017'!$C$171</c:f>
              <c:numCache>
                <c:formatCode>_(* #,##0_);_(* \(#,##0\);_(* "-"??_);_(@_)</c:formatCode>
                <c:ptCount val="1"/>
                <c:pt idx="0">
                  <c:v>163.83333333333334</c:v>
                </c:pt>
              </c:numCache>
            </c:numRef>
          </c:xVal>
          <c:yVal>
            <c:numRef>
              <c:f>'Año 2017'!$D$171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yVal>
          <c:bubbleSize>
            <c:numRef>
              <c:f>'Año 2017'!$E$171</c:f>
              <c:numCache>
                <c:formatCode>_(* #,##0_);_(* \(#,##0\);_(* "-"??_);_(@_)</c:formatCode>
                <c:ptCount val="1"/>
                <c:pt idx="0">
                  <c:v>163.83333333333334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'Año 2017'!$B$172</c:f>
              <c:strCache>
                <c:ptCount val="1"/>
                <c:pt idx="0">
                  <c:v>BP GUAYAQUIL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2017'!$C$172</c:f>
              <c:numCache>
                <c:formatCode>_(* #,##0_);_(* \(#,##0\);_(* "-"??_);_(@_)</c:formatCode>
                <c:ptCount val="1"/>
                <c:pt idx="0">
                  <c:v>348.66666666666669</c:v>
                </c:pt>
              </c:numCache>
            </c:numRef>
          </c:xVal>
          <c:yVal>
            <c:numRef>
              <c:f>'Año 2017'!$D$172</c:f>
              <c:numCache>
                <c:formatCode>_(* #,##0_);_(* \(#,##0\);_(* "-"??_);_(@_)</c:formatCode>
                <c:ptCount val="1"/>
                <c:pt idx="0">
                  <c:v>427.5</c:v>
                </c:pt>
              </c:numCache>
            </c:numRef>
          </c:yVal>
          <c:bubbleSize>
            <c:numRef>
              <c:f>'Año 2017'!$E$172</c:f>
              <c:numCache>
                <c:formatCode>_(* #,##0_);_(* \(#,##0\);_(* "-"??_);_(@_)</c:formatCode>
                <c:ptCount val="1"/>
                <c:pt idx="0">
                  <c:v>776.16666666666663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'Año 2017'!$B$173</c:f>
              <c:strCache>
                <c:ptCount val="1"/>
                <c:pt idx="0">
                  <c:v>BP BOLIVARIANO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2017'!$C$173</c:f>
              <c:numCache>
                <c:formatCode>_(* #,##0_);_(* \(#,##0\);_(* "-"??_);_(@_)</c:formatCode>
                <c:ptCount val="1"/>
                <c:pt idx="0">
                  <c:v>122.5</c:v>
                </c:pt>
              </c:numCache>
            </c:numRef>
          </c:xVal>
          <c:yVal>
            <c:numRef>
              <c:f>'Año 2017'!$D$173</c:f>
              <c:numCache>
                <c:formatCode>_(* #,##0_);_(* \(#,##0\);_(* "-"??_);_(@_)</c:formatCode>
                <c:ptCount val="1"/>
                <c:pt idx="0">
                  <c:v>178.33333333333334</c:v>
                </c:pt>
              </c:numCache>
            </c:numRef>
          </c:yVal>
          <c:bubbleSize>
            <c:numRef>
              <c:f>'Año 2017'!$E$173</c:f>
              <c:numCache>
                <c:formatCode>_(* #,##0_);_(* \(#,##0\);_(* "-"??_);_(@_)</c:formatCode>
                <c:ptCount val="1"/>
                <c:pt idx="0">
                  <c:v>300.83333333333331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'Año 2017'!$B$174</c:f>
              <c:strCache>
                <c:ptCount val="1"/>
                <c:pt idx="0">
                  <c:v>BP COMERCIAL DE MANABI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2017'!$C$174</c:f>
              <c:numCache>
                <c:formatCode>_(* #,##0_);_(* \(#,##0\);_(* "-"??_);_(@_)</c:formatCode>
                <c:ptCount val="1"/>
                <c:pt idx="0">
                  <c:v>5.166666666666667</c:v>
                </c:pt>
              </c:numCache>
            </c:numRef>
          </c:xVal>
          <c:yVal>
            <c:numRef>
              <c:f>'Año 2017'!$D$174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yVal>
          <c:bubbleSize>
            <c:numRef>
              <c:f>'Año 2017'!$E$174</c:f>
              <c:numCache>
                <c:formatCode>_(* #,##0_);_(* \(#,##0\);_(* "-"??_);_(@_)</c:formatCode>
                <c:ptCount val="1"/>
                <c:pt idx="0">
                  <c:v>5.166666666666667</c:v>
                </c:pt>
              </c:numCache>
            </c:numRef>
          </c:bubbleSize>
          <c:bubble3D val="1"/>
        </c:ser>
        <c:ser>
          <c:idx val="4"/>
          <c:order val="4"/>
          <c:tx>
            <c:strRef>
              <c:f>'Año 2017'!$B$175</c:f>
              <c:strCache>
                <c:ptCount val="1"/>
                <c:pt idx="0">
                  <c:v>BP GENERAL RUMIÑAHUI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2017'!$C$175</c:f>
              <c:numCache>
                <c:formatCode>_(* #,##0_);_(* \(#,##0\);_(* "-"??_);_(@_)</c:formatCode>
                <c:ptCount val="1"/>
                <c:pt idx="0">
                  <c:v>41</c:v>
                </c:pt>
              </c:numCache>
            </c:numRef>
          </c:xVal>
          <c:yVal>
            <c:numRef>
              <c:f>'Año 2017'!$D$175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yVal>
          <c:bubbleSize>
            <c:numRef>
              <c:f>'Año 2017'!$E$175</c:f>
              <c:numCache>
                <c:formatCode>_(* #,##0_);_(* \(#,##0\);_(* "-"??_);_(@_)</c:formatCode>
                <c:ptCount val="1"/>
                <c:pt idx="0">
                  <c:v>41</c:v>
                </c:pt>
              </c:numCache>
            </c:numRef>
          </c:bubbleSize>
          <c:bubble3D val="1"/>
        </c:ser>
        <c:ser>
          <c:idx val="5"/>
          <c:order val="5"/>
          <c:tx>
            <c:strRef>
              <c:f>'Año 2017'!$B$176</c:f>
              <c:strCache>
                <c:ptCount val="1"/>
                <c:pt idx="0">
                  <c:v>BP INTERNACIONAL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2017'!$C$176</c:f>
              <c:numCache>
                <c:formatCode>_(* #,##0_);_(* \(#,##0\);_(* "-"??_);_(@_)</c:formatCode>
                <c:ptCount val="1"/>
                <c:pt idx="0">
                  <c:v>144</c:v>
                </c:pt>
              </c:numCache>
            </c:numRef>
          </c:xVal>
          <c:yVal>
            <c:numRef>
              <c:f>'Año 2017'!$D$176</c:f>
              <c:numCache>
                <c:formatCode>_(* #,##0_);_(* \(#,##0\);_(* "-"??_);_(@_)</c:formatCode>
                <c:ptCount val="1"/>
                <c:pt idx="0">
                  <c:v>249</c:v>
                </c:pt>
              </c:numCache>
            </c:numRef>
          </c:yVal>
          <c:bubbleSize>
            <c:numRef>
              <c:f>'Año 2017'!$E$176</c:f>
              <c:numCache>
                <c:formatCode>_(* #,##0_);_(* \(#,##0\);_(* "-"??_);_(@_)</c:formatCode>
                <c:ptCount val="1"/>
                <c:pt idx="0">
                  <c:v>393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4331008"/>
        <c:axId val="44332928"/>
      </c:bubbleChart>
      <c:valAx>
        <c:axId val="4433100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oficina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44332928"/>
        <c:crosses val="autoZero"/>
        <c:crossBetween val="midCat"/>
      </c:valAx>
      <c:valAx>
        <c:axId val="4433292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 en otro sitio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4433100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oficina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375761057391156"/>
          <c:y val="0.12345070034396108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'Año 2017'!$O$214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193663194444446E-2"/>
                  <c:y val="-7.64444444444444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2017'!$B$215:$B$228</c:f>
              <c:strCache>
                <c:ptCount val="14"/>
                <c:pt idx="0">
                  <c:v>DEL GUAYAS</c:v>
                </c:pt>
                <c:pt idx="1">
                  <c:v>DE PICHINCHA</c:v>
                </c:pt>
                <c:pt idx="2">
                  <c:v>DEL AZUAY</c:v>
                </c:pt>
                <c:pt idx="3">
                  <c:v>DE MANABI</c:v>
                </c:pt>
                <c:pt idx="4">
                  <c:v>DE LOS RIOS</c:v>
                </c:pt>
                <c:pt idx="5">
                  <c:v>DE EL ORO</c:v>
                </c:pt>
                <c:pt idx="6">
                  <c:v>DEL TUNGURAHUA</c:v>
                </c:pt>
                <c:pt idx="7">
                  <c:v>DE SANTO DOMINGO DE LOS TSACHILAS</c:v>
                </c:pt>
                <c:pt idx="8">
                  <c:v>DE LOJA</c:v>
                </c:pt>
                <c:pt idx="9">
                  <c:v>DE IMBABURA</c:v>
                </c:pt>
                <c:pt idx="10">
                  <c:v>DEL CHIMBORAZO</c:v>
                </c:pt>
                <c:pt idx="11">
                  <c:v>DE SANTA ELENA</c:v>
                </c:pt>
                <c:pt idx="12">
                  <c:v>DE ESMERALDAS</c:v>
                </c:pt>
                <c:pt idx="13">
                  <c:v>DE COTOPAXI</c:v>
                </c:pt>
              </c:strCache>
            </c:strRef>
          </c:cat>
          <c:val>
            <c:numRef>
              <c:f>'Año 2017'!$O$215:$O$229</c:f>
              <c:numCache>
                <c:formatCode>#,##0</c:formatCode>
                <c:ptCount val="15"/>
                <c:pt idx="0">
                  <c:v>747.33333333333337</c:v>
                </c:pt>
                <c:pt idx="1">
                  <c:v>709</c:v>
                </c:pt>
                <c:pt idx="2">
                  <c:v>164.83333333333334</c:v>
                </c:pt>
                <c:pt idx="3">
                  <c:v>157.83333333333334</c:v>
                </c:pt>
                <c:pt idx="4">
                  <c:v>96.166666666666671</c:v>
                </c:pt>
                <c:pt idx="5">
                  <c:v>94.666666666666671</c:v>
                </c:pt>
                <c:pt idx="6">
                  <c:v>93.166666666666671</c:v>
                </c:pt>
                <c:pt idx="7">
                  <c:v>79.5</c:v>
                </c:pt>
                <c:pt idx="8">
                  <c:v>76.5</c:v>
                </c:pt>
                <c:pt idx="9">
                  <c:v>75.666666666666671</c:v>
                </c:pt>
                <c:pt idx="10">
                  <c:v>56.166666666666664</c:v>
                </c:pt>
                <c:pt idx="11">
                  <c:v>55.5</c:v>
                </c:pt>
                <c:pt idx="12">
                  <c:v>48</c:v>
                </c:pt>
                <c:pt idx="13">
                  <c:v>36.166666666666664</c:v>
                </c:pt>
                <c:pt idx="14">
                  <c:v>35.833333333333336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otros sitios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224985588255711"/>
          <c:y val="0.2179945250309249"/>
          <c:w val="0.45274149305555556"/>
          <c:h val="0.72438638888888884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9564843750000002E-2"/>
                  <c:y val="1.9324444444444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3140885416666663E-2"/>
                  <c:y val="-3.5641388888888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2238888888888892E-2"/>
                  <c:y val="0.139649444444444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26126462758511865"/>
                  <c:y val="-7.5204722142240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10449936628643854"/>
                  <c:y val="-2.063374604088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layout>
                <c:manualLayout>
                  <c:x val="0.22387445854393492"/>
                  <c:y val="1.10915634897782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txPr>
              <a:bodyPr/>
              <a:lstStyle/>
              <a:p>
                <a:pPr>
                  <a:defRPr sz="900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2017'!$B$265:$B$278</c:f>
              <c:strCache>
                <c:ptCount val="14"/>
                <c:pt idx="0">
                  <c:v>DE PICHINCHA</c:v>
                </c:pt>
                <c:pt idx="1">
                  <c:v>DEL GUAYAS</c:v>
                </c:pt>
                <c:pt idx="2">
                  <c:v>DE MANABI</c:v>
                </c:pt>
                <c:pt idx="3">
                  <c:v>DE LOS RIOS</c:v>
                </c:pt>
                <c:pt idx="4">
                  <c:v>DEL AZUAY</c:v>
                </c:pt>
                <c:pt idx="5">
                  <c:v>DE SANTO DOMINGO DE LOS TSACHILAS</c:v>
                </c:pt>
                <c:pt idx="6">
                  <c:v>DEL TUNGURAHUA</c:v>
                </c:pt>
                <c:pt idx="7">
                  <c:v>DE ESMERALDAS</c:v>
                </c:pt>
                <c:pt idx="8">
                  <c:v>DE SANTA ELENA</c:v>
                </c:pt>
                <c:pt idx="9">
                  <c:v>DEL CHIMBORAZO</c:v>
                </c:pt>
                <c:pt idx="10">
                  <c:v>DE EL ORO</c:v>
                </c:pt>
                <c:pt idx="11">
                  <c:v>DE IMBABURA</c:v>
                </c:pt>
                <c:pt idx="12">
                  <c:v>DE COTOPAXI</c:v>
                </c:pt>
                <c:pt idx="13">
                  <c:v>DE LOJA</c:v>
                </c:pt>
              </c:strCache>
            </c:strRef>
          </c:cat>
          <c:val>
            <c:numRef>
              <c:f>'Año 2017'!$O$265:$O$279</c:f>
              <c:numCache>
                <c:formatCode>#,##0</c:formatCode>
                <c:ptCount val="15"/>
                <c:pt idx="0">
                  <c:v>517</c:v>
                </c:pt>
                <c:pt idx="1">
                  <c:v>463.33333333333331</c:v>
                </c:pt>
                <c:pt idx="2">
                  <c:v>60.5</c:v>
                </c:pt>
                <c:pt idx="3">
                  <c:v>30.833333333333332</c:v>
                </c:pt>
                <c:pt idx="4">
                  <c:v>30.333333333333332</c:v>
                </c:pt>
                <c:pt idx="5">
                  <c:v>27</c:v>
                </c:pt>
                <c:pt idx="6">
                  <c:v>26</c:v>
                </c:pt>
                <c:pt idx="7">
                  <c:v>24.333333333333332</c:v>
                </c:pt>
                <c:pt idx="8">
                  <c:v>19.333333333333332</c:v>
                </c:pt>
                <c:pt idx="9">
                  <c:v>16.833333333333332</c:v>
                </c:pt>
                <c:pt idx="10">
                  <c:v>17.333333333333332</c:v>
                </c:pt>
                <c:pt idx="11">
                  <c:v>15</c:v>
                </c:pt>
                <c:pt idx="12">
                  <c:v>14.5</c:v>
                </c:pt>
                <c:pt idx="13">
                  <c:v>13</c:v>
                </c:pt>
                <c:pt idx="14">
                  <c:v>8.6666666666666661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Posicionamiento</a:t>
            </a:r>
            <a:r>
              <a:rPr lang="es-EC" sz="1400" baseline="0"/>
              <a:t> de provincia por ATM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5491045385161786"/>
          <c:y val="0.15277777777777779"/>
          <c:w val="0.74066226366617793"/>
          <c:h val="0.73124234470691163"/>
        </c:manualLayout>
      </c:layout>
      <c:bubbleChart>
        <c:varyColors val="0"/>
        <c:ser>
          <c:idx val="0"/>
          <c:order val="0"/>
          <c:tx>
            <c:strRef>
              <c:f>'Año 2017'!$B$363</c:f>
              <c:strCache>
                <c:ptCount val="1"/>
                <c:pt idx="0">
                  <c:v>DE PICHINCHA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3064261188397563E-2"/>
                  <c:y val="-0.1363388602875909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2017'!$C$363</c:f>
              <c:numCache>
                <c:formatCode>#,##0</c:formatCode>
                <c:ptCount val="1"/>
                <c:pt idx="0">
                  <c:v>709</c:v>
                </c:pt>
              </c:numCache>
            </c:numRef>
          </c:xVal>
          <c:yVal>
            <c:numRef>
              <c:f>'Año 2017'!$D$363</c:f>
              <c:numCache>
                <c:formatCode>#,##0</c:formatCode>
                <c:ptCount val="1"/>
                <c:pt idx="0">
                  <c:v>517</c:v>
                </c:pt>
              </c:numCache>
            </c:numRef>
          </c:yVal>
          <c:bubbleSize>
            <c:numRef>
              <c:f>'Año 2017'!$E$363</c:f>
              <c:numCache>
                <c:formatCode>#,##0</c:formatCode>
                <c:ptCount val="1"/>
                <c:pt idx="0">
                  <c:v>1226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'Año 2017'!$B$364</c:f>
              <c:strCache>
                <c:ptCount val="1"/>
                <c:pt idx="0">
                  <c:v>DEL GUAYAS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2538217233064682E-3"/>
                  <c:y val="0.1269714894372448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2017'!$C$364</c:f>
              <c:numCache>
                <c:formatCode>#,##0</c:formatCode>
                <c:ptCount val="1"/>
                <c:pt idx="0">
                  <c:v>747.33333333333337</c:v>
                </c:pt>
              </c:numCache>
            </c:numRef>
          </c:xVal>
          <c:yVal>
            <c:numRef>
              <c:f>'Año 2017'!$D$364</c:f>
              <c:numCache>
                <c:formatCode>#,##0</c:formatCode>
                <c:ptCount val="1"/>
                <c:pt idx="0">
                  <c:v>463.33333333333331</c:v>
                </c:pt>
              </c:numCache>
            </c:numRef>
          </c:yVal>
          <c:bubbleSize>
            <c:numRef>
              <c:f>'Año 2017'!$E$364</c:f>
              <c:numCache>
                <c:formatCode>#,##0</c:formatCode>
                <c:ptCount val="1"/>
                <c:pt idx="0">
                  <c:v>1210.6666666666667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'Año 2017'!$B$365</c:f>
              <c:strCache>
                <c:ptCount val="1"/>
                <c:pt idx="0">
                  <c:v>DE MANABI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5230235985918346E-3"/>
                  <c:y val="-4.5611550874808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2017'!$C$365</c:f>
              <c:numCache>
                <c:formatCode>#,##0</c:formatCode>
                <c:ptCount val="1"/>
                <c:pt idx="0">
                  <c:v>157.83333333333334</c:v>
                </c:pt>
              </c:numCache>
            </c:numRef>
          </c:xVal>
          <c:yVal>
            <c:numRef>
              <c:f>'Año 2017'!$D$365</c:f>
              <c:numCache>
                <c:formatCode>#,##0</c:formatCode>
                <c:ptCount val="1"/>
                <c:pt idx="0">
                  <c:v>60.5</c:v>
                </c:pt>
              </c:numCache>
            </c:numRef>
          </c:yVal>
          <c:bubbleSize>
            <c:numRef>
              <c:f>'Año 2017'!$E$365</c:f>
              <c:numCache>
                <c:formatCode>#,##0</c:formatCode>
                <c:ptCount val="1"/>
                <c:pt idx="0">
                  <c:v>218.33333333333334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'Año 2017'!$B$366</c:f>
              <c:strCache>
                <c:ptCount val="1"/>
                <c:pt idx="0">
                  <c:v>DEL AZUAY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0121379048780432"/>
                  <c:y val="-7.675868863597758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2017'!$C$366</c:f>
              <c:numCache>
                <c:formatCode>#,##0</c:formatCode>
                <c:ptCount val="1"/>
                <c:pt idx="0">
                  <c:v>164.83333333333334</c:v>
                </c:pt>
              </c:numCache>
            </c:numRef>
          </c:xVal>
          <c:yVal>
            <c:numRef>
              <c:f>'Año 2017'!$D$366</c:f>
              <c:numCache>
                <c:formatCode>#,##0</c:formatCode>
                <c:ptCount val="1"/>
                <c:pt idx="0">
                  <c:v>30.333333333333332</c:v>
                </c:pt>
              </c:numCache>
            </c:numRef>
          </c:yVal>
          <c:bubbleSize>
            <c:numRef>
              <c:f>'Año 2017'!$E$366</c:f>
              <c:numCache>
                <c:formatCode>#,##0</c:formatCode>
                <c:ptCount val="1"/>
                <c:pt idx="0">
                  <c:v>195.16666666666666</c:v>
                </c:pt>
              </c:numCache>
            </c:numRef>
          </c:bubbleSize>
          <c:bubble3D val="1"/>
        </c:ser>
        <c:ser>
          <c:idx val="4"/>
          <c:order val="4"/>
          <c:tx>
            <c:strRef>
              <c:f>'Año 2017'!$B$367</c:f>
              <c:strCache>
                <c:ptCount val="1"/>
                <c:pt idx="0">
                  <c:v>DE LOS RIOS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1297628320699064"/>
                  <c:y val="-2.811283984784755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2017'!$C$367</c:f>
              <c:numCache>
                <c:formatCode>#,##0</c:formatCode>
                <c:ptCount val="1"/>
                <c:pt idx="0">
                  <c:v>96.166666666666671</c:v>
                </c:pt>
              </c:numCache>
            </c:numRef>
          </c:xVal>
          <c:yVal>
            <c:numRef>
              <c:f>'Año 2017'!$D$367</c:f>
              <c:numCache>
                <c:formatCode>#,##0</c:formatCode>
                <c:ptCount val="1"/>
                <c:pt idx="0">
                  <c:v>30.833333333333332</c:v>
                </c:pt>
              </c:numCache>
            </c:numRef>
          </c:yVal>
          <c:bubbleSize>
            <c:numRef>
              <c:f>'Año 2017'!$E$367</c:f>
              <c:numCache>
                <c:formatCode>#,##0</c:formatCode>
                <c:ptCount val="1"/>
                <c:pt idx="0">
                  <c:v>127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8556288"/>
        <c:axId val="48759168"/>
      </c:bubbleChart>
      <c:valAx>
        <c:axId val="4855628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oficina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48759168"/>
        <c:crosses val="autoZero"/>
        <c:crossBetween val="midCat"/>
      </c:valAx>
      <c:valAx>
        <c:axId val="48759168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otro sitio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48556288"/>
        <c:crosses val="autoZero"/>
        <c:crossBetween val="midCat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en oficina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2017'!$B$45</c:f>
              <c:strCache>
                <c:ptCount val="1"/>
                <c:pt idx="0">
                  <c:v>BP AUSTRO</c:v>
                </c:pt>
              </c:strCache>
            </c:strRef>
          </c:tx>
          <c:cat>
            <c:strRef>
              <c:f>'Año 2017'!$C$44:$N$44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2017'!$C$45:$N$45</c:f>
              <c:numCache>
                <c:formatCode>#,##0</c:formatCode>
                <c:ptCount val="12"/>
                <c:pt idx="6">
                  <c:v>161</c:v>
                </c:pt>
                <c:pt idx="7">
                  <c:v>163</c:v>
                </c:pt>
                <c:pt idx="8">
                  <c:v>163</c:v>
                </c:pt>
                <c:pt idx="9">
                  <c:v>164</c:v>
                </c:pt>
                <c:pt idx="10">
                  <c:v>166</c:v>
                </c:pt>
                <c:pt idx="11">
                  <c:v>166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2017'!$B$46</c:f>
              <c:strCache>
                <c:ptCount val="1"/>
                <c:pt idx="0">
                  <c:v>BP GUAYAQUIL</c:v>
                </c:pt>
              </c:strCache>
            </c:strRef>
          </c:tx>
          <c:cat>
            <c:strRef>
              <c:f>'Año 2017'!$C$44:$N$44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2017'!$C$46:$N$46</c:f>
              <c:numCache>
                <c:formatCode>#,##0</c:formatCode>
                <c:ptCount val="12"/>
                <c:pt idx="6">
                  <c:v>349</c:v>
                </c:pt>
                <c:pt idx="7">
                  <c:v>349</c:v>
                </c:pt>
                <c:pt idx="8">
                  <c:v>347</c:v>
                </c:pt>
                <c:pt idx="9">
                  <c:v>349</c:v>
                </c:pt>
                <c:pt idx="10">
                  <c:v>349</c:v>
                </c:pt>
                <c:pt idx="11">
                  <c:v>349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2017'!$B$47</c:f>
              <c:strCache>
                <c:ptCount val="1"/>
                <c:pt idx="0">
                  <c:v>BP BOLIVARIANO</c:v>
                </c:pt>
              </c:strCache>
            </c:strRef>
          </c:tx>
          <c:cat>
            <c:strRef>
              <c:f>'Año 2017'!$C$44:$N$44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2017'!$C$47:$N$47</c:f>
              <c:numCache>
                <c:formatCode>#,##0</c:formatCode>
                <c:ptCount val="12"/>
                <c:pt idx="6">
                  <c:v>120</c:v>
                </c:pt>
                <c:pt idx="7">
                  <c:v>122</c:v>
                </c:pt>
                <c:pt idx="8">
                  <c:v>123</c:v>
                </c:pt>
                <c:pt idx="9">
                  <c:v>123</c:v>
                </c:pt>
                <c:pt idx="10">
                  <c:v>123</c:v>
                </c:pt>
                <c:pt idx="11">
                  <c:v>124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2017'!$B$48</c:f>
              <c:strCache>
                <c:ptCount val="1"/>
                <c:pt idx="0">
                  <c:v>BP COMERCIAL DE MANABI</c:v>
                </c:pt>
              </c:strCache>
            </c:strRef>
          </c:tx>
          <c:cat>
            <c:strRef>
              <c:f>'Año 2017'!$C$44:$N$44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2017'!$C$48:$N$48</c:f>
              <c:numCache>
                <c:formatCode>#,##0</c:formatCode>
                <c:ptCount val="12"/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2017'!$B$49</c:f>
              <c:strCache>
                <c:ptCount val="1"/>
                <c:pt idx="0">
                  <c:v>BP GENERAL RUMIÑAHUI</c:v>
                </c:pt>
              </c:strCache>
            </c:strRef>
          </c:tx>
          <c:cat>
            <c:strRef>
              <c:f>'Año 2017'!$C$44:$N$44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2017'!$C$49:$N$49</c:f>
              <c:numCache>
                <c:formatCode>#,##0</c:formatCode>
                <c:ptCount val="12"/>
                <c:pt idx="6">
                  <c:v>41</c:v>
                </c:pt>
                <c:pt idx="7">
                  <c:v>41</c:v>
                </c:pt>
                <c:pt idx="8">
                  <c:v>41</c:v>
                </c:pt>
                <c:pt idx="9">
                  <c:v>41</c:v>
                </c:pt>
                <c:pt idx="10">
                  <c:v>41</c:v>
                </c:pt>
                <c:pt idx="11">
                  <c:v>41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2017'!$B$50</c:f>
              <c:strCache>
                <c:ptCount val="1"/>
                <c:pt idx="0">
                  <c:v>BP INTERNACIONAL</c:v>
                </c:pt>
              </c:strCache>
            </c:strRef>
          </c:tx>
          <c:cat>
            <c:strRef>
              <c:f>'Año 2017'!$C$44:$N$44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2017'!$C$50:$N$50</c:f>
              <c:numCache>
                <c:formatCode>#,##0</c:formatCode>
                <c:ptCount val="12"/>
                <c:pt idx="6">
                  <c:v>143</c:v>
                </c:pt>
                <c:pt idx="7">
                  <c:v>145</c:v>
                </c:pt>
                <c:pt idx="8">
                  <c:v>144</c:v>
                </c:pt>
                <c:pt idx="9">
                  <c:v>144</c:v>
                </c:pt>
                <c:pt idx="10">
                  <c:v>144</c:v>
                </c:pt>
                <c:pt idx="11">
                  <c:v>144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2017'!$B$51</c:f>
              <c:strCache>
                <c:ptCount val="1"/>
                <c:pt idx="0">
                  <c:v>BP LOJA</c:v>
                </c:pt>
              </c:strCache>
            </c:strRef>
          </c:tx>
          <c:cat>
            <c:strRef>
              <c:f>'Año 2017'!$C$44:$N$44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2017'!$C$51:$N$51</c:f>
              <c:numCache>
                <c:formatCode>#,##0</c:formatCode>
                <c:ptCount val="12"/>
                <c:pt idx="6">
                  <c:v>53</c:v>
                </c:pt>
                <c:pt idx="7">
                  <c:v>53</c:v>
                </c:pt>
                <c:pt idx="8">
                  <c:v>53</c:v>
                </c:pt>
                <c:pt idx="9">
                  <c:v>55</c:v>
                </c:pt>
                <c:pt idx="10">
                  <c:v>55</c:v>
                </c:pt>
                <c:pt idx="11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04992"/>
        <c:axId val="48806528"/>
      </c:lineChart>
      <c:catAx>
        <c:axId val="488049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48806528"/>
        <c:crosses val="autoZero"/>
        <c:auto val="1"/>
        <c:lblAlgn val="ctr"/>
        <c:lblOffset val="100"/>
        <c:noMultiLvlLbl val="0"/>
      </c:catAx>
      <c:valAx>
        <c:axId val="488065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488049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811537032618188"/>
          <c:y val="0.12622801902184316"/>
          <c:w val="0.15536164626141116"/>
          <c:h val="0.462172658929342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oficina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2017'!$O$44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3482181623171366"/>
                  <c:y val="-0.168808746105434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3285016681362767E-2"/>
                  <c:y val="0.10489959533149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5122974120533589"/>
                  <c:y val="1.30484553620544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8035324618881044E-2"/>
                  <c:y val="3.59982926859246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2017'!$B$45:$B$60</c:f>
              <c:strCache>
                <c:ptCount val="16"/>
                <c:pt idx="0">
                  <c:v>BP AUSTRO</c:v>
                </c:pt>
                <c:pt idx="1">
                  <c:v>BP GUAYAQUIL</c:v>
                </c:pt>
                <c:pt idx="2">
                  <c:v>BP BOLIVARIANO</c:v>
                </c:pt>
                <c:pt idx="3">
                  <c:v>BP COMERCIAL DE MANABI</c:v>
                </c:pt>
                <c:pt idx="4">
                  <c:v>BP GENERAL RUMIÑAHUI</c:v>
                </c:pt>
                <c:pt idx="5">
                  <c:v>BP INTERNACIONAL</c:v>
                </c:pt>
                <c:pt idx="6">
                  <c:v>BP LOJA</c:v>
                </c:pt>
                <c:pt idx="7">
                  <c:v>BP MACHALA S.A.</c:v>
                </c:pt>
                <c:pt idx="8">
                  <c:v>BP PACIFICO</c:v>
                </c:pt>
                <c:pt idx="9">
                  <c:v>BP PICHINCHA</c:v>
                </c:pt>
                <c:pt idx="10">
                  <c:v>BP PRODUBANCO</c:v>
                </c:pt>
                <c:pt idx="11">
                  <c:v>BP SOLIDARIO</c:v>
                </c:pt>
                <c:pt idx="12">
                  <c:v>BP PROCREDIT</c:v>
                </c:pt>
                <c:pt idx="13">
                  <c:v>BP DELBANK</c:v>
                </c:pt>
                <c:pt idx="14">
                  <c:v>BP BANCODESARROLLO</c:v>
                </c:pt>
                <c:pt idx="15">
                  <c:v>BANECUADOR B. P.</c:v>
                </c:pt>
              </c:strCache>
            </c:strRef>
          </c:cat>
          <c:val>
            <c:numRef>
              <c:f>'Año 2017'!$O$45:$O$60</c:f>
              <c:numCache>
                <c:formatCode>_(* #,##0_);_(* \(#,##0\);_(* "-"??_);_(@_)</c:formatCode>
                <c:ptCount val="16"/>
                <c:pt idx="0">
                  <c:v>163.83333333333334</c:v>
                </c:pt>
                <c:pt idx="1">
                  <c:v>348.66666666666669</c:v>
                </c:pt>
                <c:pt idx="2">
                  <c:v>122.5</c:v>
                </c:pt>
                <c:pt idx="3">
                  <c:v>5.166666666666667</c:v>
                </c:pt>
                <c:pt idx="4">
                  <c:v>41</c:v>
                </c:pt>
                <c:pt idx="5">
                  <c:v>144</c:v>
                </c:pt>
                <c:pt idx="6">
                  <c:v>54.166666666666664</c:v>
                </c:pt>
                <c:pt idx="7">
                  <c:v>47.5</c:v>
                </c:pt>
                <c:pt idx="8">
                  <c:v>632.16666666666663</c:v>
                </c:pt>
                <c:pt idx="9">
                  <c:v>773.16666666666663</c:v>
                </c:pt>
                <c:pt idx="10">
                  <c:v>193.5</c:v>
                </c:pt>
                <c:pt idx="11">
                  <c:v>46</c:v>
                </c:pt>
                <c:pt idx="12">
                  <c:v>42.333333333333336</c:v>
                </c:pt>
                <c:pt idx="13">
                  <c:v>5</c:v>
                </c:pt>
                <c:pt idx="14">
                  <c:v>10</c:v>
                </c:pt>
                <c:pt idx="15">
                  <c:v>42.333333333333336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en otro sitio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2017'!$B$87</c:f>
              <c:strCache>
                <c:ptCount val="1"/>
                <c:pt idx="0">
                  <c:v>BP GUAYAQUIL</c:v>
                </c:pt>
              </c:strCache>
            </c:strRef>
          </c:tx>
          <c:cat>
            <c:strRef>
              <c:f>'Año 2017'!$C$86:$N$86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2017'!$C$87:$N$87</c:f>
              <c:numCache>
                <c:formatCode>#,##0</c:formatCode>
                <c:ptCount val="12"/>
                <c:pt idx="6">
                  <c:v>405</c:v>
                </c:pt>
                <c:pt idx="7">
                  <c:v>417</c:v>
                </c:pt>
                <c:pt idx="8">
                  <c:v>424</c:v>
                </c:pt>
                <c:pt idx="9">
                  <c:v>432</c:v>
                </c:pt>
                <c:pt idx="10">
                  <c:v>441</c:v>
                </c:pt>
                <c:pt idx="11">
                  <c:v>446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2017'!$B$88</c:f>
              <c:strCache>
                <c:ptCount val="1"/>
                <c:pt idx="0">
                  <c:v>BP BOLIVARIANO</c:v>
                </c:pt>
              </c:strCache>
            </c:strRef>
          </c:tx>
          <c:cat>
            <c:strRef>
              <c:f>'Año 2017'!$C$86:$N$86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2017'!$C$88:$N$88</c:f>
              <c:numCache>
                <c:formatCode>#,##0</c:formatCode>
                <c:ptCount val="12"/>
                <c:pt idx="6">
                  <c:v>182</c:v>
                </c:pt>
                <c:pt idx="7">
                  <c:v>173</c:v>
                </c:pt>
                <c:pt idx="8">
                  <c:v>175</c:v>
                </c:pt>
                <c:pt idx="9">
                  <c:v>177</c:v>
                </c:pt>
                <c:pt idx="10">
                  <c:v>181</c:v>
                </c:pt>
                <c:pt idx="11">
                  <c:v>182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2017'!$B$89</c:f>
              <c:strCache>
                <c:ptCount val="1"/>
                <c:pt idx="0">
                  <c:v>BP INTERNACIONAL</c:v>
                </c:pt>
              </c:strCache>
            </c:strRef>
          </c:tx>
          <c:cat>
            <c:strRef>
              <c:f>'Año 2017'!$C$86:$N$86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2017'!$C$89:$N$89</c:f>
              <c:numCache>
                <c:formatCode>#,##0</c:formatCode>
                <c:ptCount val="12"/>
                <c:pt idx="6">
                  <c:v>249</c:v>
                </c:pt>
                <c:pt idx="7">
                  <c:v>249</c:v>
                </c:pt>
                <c:pt idx="8">
                  <c:v>249</c:v>
                </c:pt>
                <c:pt idx="9">
                  <c:v>249</c:v>
                </c:pt>
                <c:pt idx="10">
                  <c:v>248</c:v>
                </c:pt>
                <c:pt idx="11">
                  <c:v>250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2017'!$B$90</c:f>
              <c:strCache>
                <c:ptCount val="1"/>
                <c:pt idx="0">
                  <c:v>BP MACHALA S.A.</c:v>
                </c:pt>
              </c:strCache>
            </c:strRef>
          </c:tx>
          <c:cat>
            <c:strRef>
              <c:f>'Año 2017'!$C$86:$N$86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2017'!$C$90:$N$90</c:f>
              <c:numCache>
                <c:formatCode>#,##0</c:formatCode>
                <c:ptCount val="12"/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2017'!$B$91</c:f>
              <c:strCache>
                <c:ptCount val="1"/>
                <c:pt idx="0">
                  <c:v>BP PICHINCHA</c:v>
                </c:pt>
              </c:strCache>
            </c:strRef>
          </c:tx>
          <c:cat>
            <c:strRef>
              <c:f>'Año 2017'!$C$86:$N$86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2017'!$C$91:$N$91</c:f>
              <c:numCache>
                <c:formatCode>#,##0</c:formatCode>
                <c:ptCount val="12"/>
                <c:pt idx="6">
                  <c:v>334</c:v>
                </c:pt>
                <c:pt idx="7">
                  <c:v>326</c:v>
                </c:pt>
                <c:pt idx="8">
                  <c:v>320</c:v>
                </c:pt>
                <c:pt idx="9">
                  <c:v>320</c:v>
                </c:pt>
                <c:pt idx="10">
                  <c:v>320</c:v>
                </c:pt>
                <c:pt idx="11">
                  <c:v>321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2017'!$B$92</c:f>
              <c:strCache>
                <c:ptCount val="1"/>
                <c:pt idx="0">
                  <c:v>BP PRODUBANCO</c:v>
                </c:pt>
              </c:strCache>
            </c:strRef>
          </c:tx>
          <c:cat>
            <c:strRef>
              <c:f>'Año 2017'!$C$86:$N$86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2017'!$C$92:$N$92</c:f>
              <c:numCache>
                <c:formatCode>#,##0</c:formatCode>
                <c:ptCount val="12"/>
                <c:pt idx="6">
                  <c:v>121</c:v>
                </c:pt>
                <c:pt idx="7">
                  <c:v>121</c:v>
                </c:pt>
                <c:pt idx="8">
                  <c:v>120</c:v>
                </c:pt>
                <c:pt idx="9">
                  <c:v>121</c:v>
                </c:pt>
                <c:pt idx="10">
                  <c:v>116</c:v>
                </c:pt>
                <c:pt idx="11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57792"/>
        <c:axId val="55059584"/>
      </c:lineChart>
      <c:catAx>
        <c:axId val="550577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059584"/>
        <c:crosses val="autoZero"/>
        <c:auto val="1"/>
        <c:lblAlgn val="ctr"/>
        <c:lblOffset val="100"/>
        <c:noMultiLvlLbl val="0"/>
      </c:catAx>
      <c:valAx>
        <c:axId val="550595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550577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890894153253213"/>
          <c:y val="0.17989909562723502"/>
          <c:w val="0.17035022487487653"/>
          <c:h val="0.3850186960334008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otro sitio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2017'!$O$86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2.78741534320271E-2"/>
                  <c:y val="-7.529836095614057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0772787923667342E-2"/>
                  <c:y val="1.6093222924043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5122974120533589"/>
                  <c:y val="1.30484553620544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062995367005802E-2"/>
                  <c:y val="-4.67461029550612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9738007806458179E-2"/>
                  <c:y val="6.1004633659339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087739040634176E-2"/>
                  <c:y val="4.6529615977241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2017'!$B$87:$B$92</c:f>
              <c:strCache>
                <c:ptCount val="6"/>
                <c:pt idx="0">
                  <c:v>BP GUAYAQUIL</c:v>
                </c:pt>
                <c:pt idx="1">
                  <c:v>BP BOLIVARIANO</c:v>
                </c:pt>
                <c:pt idx="2">
                  <c:v>BP INTERNACIONAL</c:v>
                </c:pt>
                <c:pt idx="3">
                  <c:v>BP MACHALA S.A.</c:v>
                </c:pt>
                <c:pt idx="4">
                  <c:v>BP PICHINCHA</c:v>
                </c:pt>
                <c:pt idx="5">
                  <c:v>BP PRODUBANCO</c:v>
                </c:pt>
              </c:strCache>
            </c:strRef>
          </c:cat>
          <c:val>
            <c:numRef>
              <c:f>'Año 2017'!$O$87:$O$92</c:f>
              <c:numCache>
                <c:formatCode>_(* #,##0_);_(* \(#,##0\);_(* "-"??_);_(@_)</c:formatCode>
                <c:ptCount val="6"/>
                <c:pt idx="0">
                  <c:v>427.5</c:v>
                </c:pt>
                <c:pt idx="1">
                  <c:v>178.33333333333334</c:v>
                </c:pt>
                <c:pt idx="2">
                  <c:v>249</c:v>
                </c:pt>
                <c:pt idx="3">
                  <c:v>2.3333333333333335</c:v>
                </c:pt>
                <c:pt idx="4">
                  <c:v>323.5</c:v>
                </c:pt>
                <c:pt idx="5">
                  <c:v>116.33333333333333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7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6.xml"/><Relationship Id="rId2" Type="http://schemas.openxmlformats.org/officeDocument/2006/relationships/chart" Target="../charts/chart2.xml"/><Relationship Id="rId16" Type="http://schemas.openxmlformats.org/officeDocument/2006/relationships/chart" Target="../charts/chart1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4.xml"/><Relationship Id="rId10" Type="http://schemas.openxmlformats.org/officeDocument/2006/relationships/chart" Target="../charts/chart10.xml"/><Relationship Id="rId19" Type="http://schemas.openxmlformats.org/officeDocument/2006/relationships/chart" Target="../charts/chart1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4557</xdr:rowOff>
    </xdr:from>
    <xdr:to>
      <xdr:col>4</xdr:col>
      <xdr:colOff>466725</xdr:colOff>
      <xdr:row>0</xdr:row>
      <xdr:rowOff>666750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0050" y="4557"/>
          <a:ext cx="2352675" cy="662193"/>
        </a:xfrm>
        <a:prstGeom prst="rect">
          <a:avLst/>
        </a:prstGeom>
      </xdr:spPr>
    </xdr:pic>
    <xdr:clientData/>
  </xdr:twoCellAnchor>
  <xdr:twoCellAnchor editAs="oneCell">
    <xdr:from>
      <xdr:col>11</xdr:col>
      <xdr:colOff>657225</xdr:colOff>
      <xdr:row>0</xdr:row>
      <xdr:rowOff>0</xdr:rowOff>
    </xdr:from>
    <xdr:to>
      <xdr:col>14</xdr:col>
      <xdr:colOff>761999</xdr:colOff>
      <xdr:row>0</xdr:row>
      <xdr:rowOff>828675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8277225" y="0"/>
          <a:ext cx="2390774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17</xdr:row>
      <xdr:rowOff>30275</xdr:rowOff>
    </xdr:from>
    <xdr:to>
      <xdr:col>7</xdr:col>
      <xdr:colOff>35092</xdr:colOff>
      <xdr:row>37</xdr:row>
      <xdr:rowOff>10775</xdr:rowOff>
    </xdr:to>
    <xdr:graphicFrame macro="">
      <xdr:nvGraphicFramePr>
        <xdr:cNvPr id="3" name="2 Gráfico" title="Numero de PO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196849</xdr:colOff>
      <xdr:row>188</xdr:row>
      <xdr:rowOff>4611</xdr:rowOff>
    </xdr:from>
    <xdr:to>
      <xdr:col>4</xdr:col>
      <xdr:colOff>1265786</xdr:colOff>
      <xdr:row>208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1228646</xdr:colOff>
      <xdr:row>239</xdr:row>
      <xdr:rowOff>144198</xdr:rowOff>
    </xdr:from>
    <xdr:to>
      <xdr:col>14</xdr:col>
      <xdr:colOff>236588</xdr:colOff>
      <xdr:row>259</xdr:row>
      <xdr:rowOff>124698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1238587</xdr:colOff>
      <xdr:row>287</xdr:row>
      <xdr:rowOff>130965</xdr:rowOff>
    </xdr:from>
    <xdr:to>
      <xdr:col>14</xdr:col>
      <xdr:colOff>250762</xdr:colOff>
      <xdr:row>307</xdr:row>
      <xdr:rowOff>111465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47625</xdr:colOff>
      <xdr:row>389</xdr:row>
      <xdr:rowOff>65994</xdr:rowOff>
    </xdr:from>
    <xdr:to>
      <xdr:col>4</xdr:col>
      <xdr:colOff>1116562</xdr:colOff>
      <xdr:row>409</xdr:row>
      <xdr:rowOff>94119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21166</xdr:colOff>
      <xdr:row>62</xdr:row>
      <xdr:rowOff>1586</xdr:rowOff>
    </xdr:from>
    <xdr:to>
      <xdr:col>6</xdr:col>
      <xdr:colOff>900241</xdr:colOff>
      <xdr:row>81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1033461</xdr:colOff>
      <xdr:row>62</xdr:row>
      <xdr:rowOff>19051</xdr:rowOff>
    </xdr:from>
    <xdr:to>
      <xdr:col>14</xdr:col>
      <xdr:colOff>45636</xdr:colOff>
      <xdr:row>81</xdr:row>
      <xdr:rowOff>180526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190499</xdr:colOff>
      <xdr:row>104</xdr:row>
      <xdr:rowOff>33336</xdr:rowOff>
    </xdr:from>
    <xdr:to>
      <xdr:col>6</xdr:col>
      <xdr:colOff>879074</xdr:colOff>
      <xdr:row>124</xdr:row>
      <xdr:rowOff>13836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127045</xdr:colOff>
      <xdr:row>104</xdr:row>
      <xdr:rowOff>95112</xdr:rowOff>
    </xdr:from>
    <xdr:to>
      <xdr:col>14</xdr:col>
      <xdr:colOff>415009</xdr:colOff>
      <xdr:row>124</xdr:row>
      <xdr:rowOff>77293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117774</xdr:colOff>
      <xdr:row>145</xdr:row>
      <xdr:rowOff>128284</xdr:rowOff>
    </xdr:from>
    <xdr:to>
      <xdr:col>6</xdr:col>
      <xdr:colOff>996849</xdr:colOff>
      <xdr:row>165</xdr:row>
      <xdr:rowOff>108784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178594</xdr:colOff>
      <xdr:row>239</xdr:row>
      <xdr:rowOff>138114</xdr:rowOff>
    </xdr:from>
    <xdr:to>
      <xdr:col>6</xdr:col>
      <xdr:colOff>1057669</xdr:colOff>
      <xdr:row>259</xdr:row>
      <xdr:rowOff>118614</xdr:rowOff>
    </xdr:to>
    <xdr:graphicFrame macro="">
      <xdr:nvGraphicFramePr>
        <xdr:cNvPr id="42" name="4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214312</xdr:colOff>
      <xdr:row>287</xdr:row>
      <xdr:rowOff>122631</xdr:rowOff>
    </xdr:from>
    <xdr:to>
      <xdr:col>6</xdr:col>
      <xdr:colOff>1093387</xdr:colOff>
      <xdr:row>307</xdr:row>
      <xdr:rowOff>103131</xdr:rowOff>
    </xdr:to>
    <xdr:graphicFrame macro="">
      <xdr:nvGraphicFramePr>
        <xdr:cNvPr id="43" name="4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59530</xdr:colOff>
      <xdr:row>339</xdr:row>
      <xdr:rowOff>51196</xdr:rowOff>
    </xdr:from>
    <xdr:to>
      <xdr:col>6</xdr:col>
      <xdr:colOff>938605</xdr:colOff>
      <xdr:row>358</xdr:row>
      <xdr:rowOff>31696</xdr:rowOff>
    </xdr:to>
    <xdr:graphicFrame macro="">
      <xdr:nvGraphicFramePr>
        <xdr:cNvPr id="73" name="7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1</xdr:col>
      <xdr:colOff>13608</xdr:colOff>
      <xdr:row>0</xdr:row>
      <xdr:rowOff>2723</xdr:rowOff>
    </xdr:from>
    <xdr:to>
      <xdr:col>2</xdr:col>
      <xdr:colOff>966108</xdr:colOff>
      <xdr:row>0</xdr:row>
      <xdr:rowOff>812348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08" y="2723"/>
          <a:ext cx="3156857" cy="809625"/>
        </a:xfrm>
        <a:prstGeom prst="rect">
          <a:avLst/>
        </a:prstGeom>
      </xdr:spPr>
    </xdr:pic>
    <xdr:clientData/>
  </xdr:twoCellAnchor>
  <xdr:twoCellAnchor>
    <xdr:from>
      <xdr:col>6</xdr:col>
      <xdr:colOff>1068917</xdr:colOff>
      <xdr:row>145</xdr:row>
      <xdr:rowOff>115358</xdr:rowOff>
    </xdr:from>
    <xdr:to>
      <xdr:col>14</xdr:col>
      <xdr:colOff>77917</xdr:colOff>
      <xdr:row>165</xdr:row>
      <xdr:rowOff>95250</xdr:rowOff>
    </xdr:to>
    <xdr:graphicFrame macro="">
      <xdr:nvGraphicFramePr>
        <xdr:cNvPr id="89" name="8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169333</xdr:colOff>
      <xdr:row>17</xdr:row>
      <xdr:rowOff>41275</xdr:rowOff>
    </xdr:from>
    <xdr:to>
      <xdr:col>14</xdr:col>
      <xdr:colOff>458916</xdr:colOff>
      <xdr:row>37</xdr:row>
      <xdr:rowOff>42941</xdr:rowOff>
    </xdr:to>
    <xdr:graphicFrame macro="">
      <xdr:nvGraphicFramePr>
        <xdr:cNvPr id="90" name="8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529165</xdr:colOff>
      <xdr:row>188</xdr:row>
      <xdr:rowOff>30689</xdr:rowOff>
    </xdr:from>
    <xdr:to>
      <xdr:col>10</xdr:col>
      <xdr:colOff>994833</xdr:colOff>
      <xdr:row>208</xdr:row>
      <xdr:rowOff>0</xdr:rowOff>
    </xdr:to>
    <xdr:graphicFrame macro="">
      <xdr:nvGraphicFramePr>
        <xdr:cNvPr id="91" name="9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1206500</xdr:colOff>
      <xdr:row>339</xdr:row>
      <xdr:rowOff>41274</xdr:rowOff>
    </xdr:from>
    <xdr:to>
      <xdr:col>14</xdr:col>
      <xdr:colOff>215500</xdr:colOff>
      <xdr:row>358</xdr:row>
      <xdr:rowOff>21774</xdr:rowOff>
    </xdr:to>
    <xdr:graphicFrame macro="">
      <xdr:nvGraphicFramePr>
        <xdr:cNvPr id="92" name="9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1312332</xdr:colOff>
      <xdr:row>389</xdr:row>
      <xdr:rowOff>73024</xdr:rowOff>
    </xdr:from>
    <xdr:to>
      <xdr:col>9</xdr:col>
      <xdr:colOff>994833</xdr:colOff>
      <xdr:row>409</xdr:row>
      <xdr:rowOff>116416</xdr:rowOff>
    </xdr:to>
    <xdr:graphicFrame macro="">
      <xdr:nvGraphicFramePr>
        <xdr:cNvPr id="93" name="9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13</xdr:col>
      <xdr:colOff>394614</xdr:colOff>
      <xdr:row>0</xdr:row>
      <xdr:rowOff>0</xdr:rowOff>
    </xdr:from>
    <xdr:to>
      <xdr:col>16</xdr:col>
      <xdr:colOff>4089</xdr:colOff>
      <xdr:row>0</xdr:row>
      <xdr:rowOff>1453244</xdr:rowOff>
    </xdr:to>
    <xdr:pic>
      <xdr:nvPicPr>
        <xdr:cNvPr id="21" name="20 Imagen"/>
        <xdr:cNvPicPr/>
      </xdr:nvPicPr>
      <xdr:blipFill rotWithShape="1"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18179150" y="0"/>
          <a:ext cx="3746046" cy="14532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4"/>
  <sheetViews>
    <sheetView showGridLines="0" zoomScaleNormal="100" zoomScalePageLayoutView="69" workbookViewId="0">
      <selection activeCell="I8" sqref="I8"/>
    </sheetView>
  </sheetViews>
  <sheetFormatPr baseColWidth="10" defaultRowHeight="18.75" x14ac:dyDescent="0.3"/>
  <cols>
    <col min="1" max="2" width="5.7109375" style="3" customWidth="1"/>
    <col min="3" max="3" width="11.42578125" style="11"/>
    <col min="4" max="16384" width="11.42578125" style="3"/>
  </cols>
  <sheetData>
    <row r="1" spans="2:15" s="1" customFormat="1" ht="135" customHeight="1" x14ac:dyDescent="0.2">
      <c r="B1" s="101" t="s">
        <v>78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2:15" s="1" customFormat="1" ht="18" x14ac:dyDescent="0.25">
      <c r="C2" s="2"/>
    </row>
    <row r="3" spans="2:15" ht="23.25" x14ac:dyDescent="0.25">
      <c r="C3" s="102" t="str">
        <f>+'Año 2017'!B3</f>
        <v>ESTADÍSTICAS DE CAJEROS AUTOMÁTICOS (ATM)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2:15" ht="23.25" x14ac:dyDescent="0.25">
      <c r="C4" s="103" t="str">
        <f>+'Año 2017'!B4</f>
        <v>Julio - Diciembre 2017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</row>
    <row r="5" spans="2:15" ht="20.25" x14ac:dyDescent="0.25"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5" ht="23.25" x14ac:dyDescent="0.35">
      <c r="C6" s="81" t="s">
        <v>0</v>
      </c>
    </row>
    <row r="8" spans="2:15" ht="20.25" x14ac:dyDescent="0.3">
      <c r="C8" s="83" t="str">
        <f>+'Año 2017'!B7</f>
        <v>SECCIÓN I: NÚMERO DE CAJEROS AUTOMÁTICOS (ATM)</v>
      </c>
    </row>
    <row r="9" spans="2:15" ht="18" x14ac:dyDescent="0.25">
      <c r="C9" s="7"/>
    </row>
    <row r="10" spans="2:15" ht="18" x14ac:dyDescent="0.25">
      <c r="C10" s="43" t="str">
        <f>+'Año 2017'!B9</f>
        <v>1.1 Número de cajeros automáticos (ATM)</v>
      </c>
    </row>
    <row r="11" spans="2:15" ht="12.75" customHeight="1" x14ac:dyDescent="0.25">
      <c r="C11" s="9"/>
    </row>
    <row r="12" spans="2:15" ht="18" x14ac:dyDescent="0.25">
      <c r="C12" s="82" t="str">
        <f>+'Año 2017'!B11</f>
        <v>1.1.1 Evolución del número de cajeros automáticos (ATM en oficina/ATM otro sitio)</v>
      </c>
    </row>
    <row r="13" spans="2:15" ht="18" x14ac:dyDescent="0.25">
      <c r="C13" s="9"/>
    </row>
    <row r="14" spans="2:15" ht="20.25" x14ac:dyDescent="0.3">
      <c r="C14" s="83" t="str">
        <f>+'Año 2017'!B40</f>
        <v>SECCIÓN II: NÚMERO DE CAJEROS AUTOMÁTICOS POR ENTIDAD FINANCIERA</v>
      </c>
    </row>
    <row r="15" spans="2:15" ht="20.25" x14ac:dyDescent="0.3">
      <c r="C15" s="83"/>
    </row>
    <row r="16" spans="2:15" ht="18" x14ac:dyDescent="0.25">
      <c r="C16" s="43" t="str">
        <f>+'Año 2017'!B42</f>
        <v>2.1 Número de cajeros automáticos por entidad (ATM en oficina)</v>
      </c>
    </row>
    <row r="17" spans="3:3" ht="18" x14ac:dyDescent="0.25">
      <c r="C17" s="43" t="str">
        <f>+'Año 2017'!B84</f>
        <v>2.2 Número de cajeros automáticos por entidad (ATM en otro sitio)</v>
      </c>
    </row>
    <row r="18" spans="3:3" ht="18" x14ac:dyDescent="0.25">
      <c r="C18" s="43" t="str">
        <f>+'Año 2017'!B126</f>
        <v>2.3 Número total de cajeros automáticos por entidad (ATM en oficina y ATM en otro sitio)</v>
      </c>
    </row>
    <row r="19" spans="3:3" ht="18" x14ac:dyDescent="0.25">
      <c r="C19" s="43" t="str">
        <f>+'Año 2017'!B168</f>
        <v xml:space="preserve">2.4 Resumen de cajeros automáticos por entidad </v>
      </c>
    </row>
    <row r="20" spans="3:3" ht="18" x14ac:dyDescent="0.25">
      <c r="C20" s="9"/>
    </row>
    <row r="21" spans="3:3" ht="20.25" x14ac:dyDescent="0.3">
      <c r="C21" s="83" t="str">
        <f>+'Año 2017'!B210</f>
        <v>SECCIÓN III: NÚMERO DE CAJEROS AUTOMÁTICOS POR PROVINCIA</v>
      </c>
    </row>
    <row r="22" spans="3:3" ht="20.25" x14ac:dyDescent="0.3">
      <c r="C22" s="83"/>
    </row>
    <row r="23" spans="3:3" ht="18" x14ac:dyDescent="0.25">
      <c r="C23" s="43" t="str">
        <f>+'Año 2017'!B212</f>
        <v>3.1 Número de cajeros automáticos por provincia (ATM en oficina)</v>
      </c>
    </row>
    <row r="24" spans="3:3" ht="18" x14ac:dyDescent="0.25">
      <c r="C24" s="43" t="str">
        <f>+'Año 2017'!B262</f>
        <v>3.2 Número de cajeros automáticos por provincia (ATM en otro sitio)</v>
      </c>
    </row>
    <row r="25" spans="3:3" ht="18" x14ac:dyDescent="0.25">
      <c r="C25" s="43" t="str">
        <f>+'Año 2017'!B310</f>
        <v>3.3 Número de cajeros automáticos por provincia (ATM en oficina y ATM en otro sitio)</v>
      </c>
    </row>
    <row r="26" spans="3:3" ht="18" x14ac:dyDescent="0.25">
      <c r="C26" s="43" t="str">
        <f>+'Año 2017'!B360</f>
        <v>3.4 Resumen de cajeros automáticos por provincia</v>
      </c>
    </row>
    <row r="27" spans="3:3" ht="18" x14ac:dyDescent="0.25">
      <c r="C27" s="9"/>
    </row>
    <row r="28" spans="3:3" ht="20.25" x14ac:dyDescent="0.3">
      <c r="C28" s="83" t="str">
        <f>+'Año 2017'!B412</f>
        <v>SECCIÓN IV: NÚMERO DE CAJEROS AUTOMÁTICOS POR ENTIDAD Y PROVINCIA</v>
      </c>
    </row>
    <row r="29" spans="3:3" ht="20.25" x14ac:dyDescent="0.3">
      <c r="C29" s="83"/>
    </row>
    <row r="30" spans="3:3" ht="18" x14ac:dyDescent="0.25">
      <c r="C30" s="43" t="str">
        <f>+'Año 2017'!B414</f>
        <v>4.1 Número de cajeros automáticos por entidad y provincia (ATM en oficina/ATM en otro sitio)</v>
      </c>
    </row>
    <row r="31" spans="3:3" ht="18.75" customHeight="1" x14ac:dyDescent="0.25">
      <c r="C31" s="9"/>
    </row>
    <row r="32" spans="3:3" ht="20.25" x14ac:dyDescent="0.3">
      <c r="C32" s="83" t="str">
        <f>+'Año 2017'!B656</f>
        <v>SECCIÓN V: CONSIDERANDOS</v>
      </c>
    </row>
    <row r="33" spans="3:3" ht="18" x14ac:dyDescent="0.25">
      <c r="C33" s="6"/>
    </row>
    <row r="34" spans="3:3" ht="20.25" x14ac:dyDescent="0.3">
      <c r="C34" s="83" t="str">
        <f>+'Año 2017'!B659</f>
        <v>SECCIÓN VI: CONTACTOS</v>
      </c>
    </row>
    <row r="35" spans="3:3" ht="18" x14ac:dyDescent="0.25">
      <c r="C35" s="9"/>
    </row>
    <row r="36" spans="3:3" ht="18" x14ac:dyDescent="0.25">
      <c r="C36" s="9"/>
    </row>
    <row r="37" spans="3:3" ht="15" x14ac:dyDescent="0.25">
      <c r="C37" s="3"/>
    </row>
    <row r="38" spans="3:3" ht="18" x14ac:dyDescent="0.25">
      <c r="C38" s="6"/>
    </row>
    <row r="40" spans="3:3" ht="18" x14ac:dyDescent="0.25">
      <c r="C40" s="10"/>
    </row>
    <row r="42" spans="3:3" ht="18" x14ac:dyDescent="0.25">
      <c r="C42" s="7"/>
    </row>
    <row r="43" spans="3:3" ht="18" x14ac:dyDescent="0.25">
      <c r="C43" s="8"/>
    </row>
    <row r="44" spans="3:3" ht="18" x14ac:dyDescent="0.25">
      <c r="C44" s="9"/>
    </row>
    <row r="45" spans="3:3" ht="18" x14ac:dyDescent="0.25">
      <c r="C45" s="9"/>
    </row>
    <row r="46" spans="3:3" ht="18" x14ac:dyDescent="0.25">
      <c r="C46" s="9"/>
    </row>
    <row r="47" spans="3:3" ht="18" x14ac:dyDescent="0.25">
      <c r="C47" s="9"/>
    </row>
    <row r="48" spans="3:3" ht="18" x14ac:dyDescent="0.25">
      <c r="C48" s="8"/>
    </row>
    <row r="49" spans="3:3" ht="18" x14ac:dyDescent="0.25">
      <c r="C49" s="9"/>
    </row>
    <row r="50" spans="3:3" ht="18" x14ac:dyDescent="0.25">
      <c r="C50" s="9"/>
    </row>
    <row r="51" spans="3:3" ht="18" x14ac:dyDescent="0.25">
      <c r="C51" s="9"/>
    </row>
    <row r="52" spans="3:3" ht="18" x14ac:dyDescent="0.25">
      <c r="C52" s="9"/>
    </row>
    <row r="53" spans="3:3" ht="18" x14ac:dyDescent="0.25">
      <c r="C53" s="8"/>
    </row>
    <row r="54" spans="3:3" ht="18" x14ac:dyDescent="0.25">
      <c r="C54" s="9"/>
    </row>
    <row r="55" spans="3:3" ht="18" x14ac:dyDescent="0.25">
      <c r="C55" s="9"/>
    </row>
    <row r="56" spans="3:3" ht="18" x14ac:dyDescent="0.25">
      <c r="C56" s="9"/>
    </row>
    <row r="57" spans="3:3" ht="18" x14ac:dyDescent="0.25">
      <c r="C57" s="9"/>
    </row>
    <row r="58" spans="3:3" ht="18" x14ac:dyDescent="0.25">
      <c r="C58" s="8"/>
    </row>
    <row r="59" spans="3:3" ht="18" x14ac:dyDescent="0.25">
      <c r="C59" s="9"/>
    </row>
    <row r="60" spans="3:3" ht="18" x14ac:dyDescent="0.25">
      <c r="C60" s="9"/>
    </row>
    <row r="61" spans="3:3" ht="18" x14ac:dyDescent="0.25">
      <c r="C61" s="9"/>
    </row>
    <row r="62" spans="3:3" ht="18" x14ac:dyDescent="0.25">
      <c r="C62" s="9"/>
    </row>
    <row r="63" spans="3:3" ht="18" x14ac:dyDescent="0.25">
      <c r="C63" s="7"/>
    </row>
    <row r="64" spans="3:3" ht="18" x14ac:dyDescent="0.25">
      <c r="C64" s="8"/>
    </row>
    <row r="65" spans="3:3" ht="18" x14ac:dyDescent="0.25">
      <c r="C65" s="9"/>
    </row>
    <row r="66" spans="3:3" ht="18" x14ac:dyDescent="0.25">
      <c r="C66" s="9"/>
    </row>
    <row r="67" spans="3:3" ht="18" x14ac:dyDescent="0.25">
      <c r="C67" s="9"/>
    </row>
    <row r="68" spans="3:3" ht="18" x14ac:dyDescent="0.25">
      <c r="C68" s="9"/>
    </row>
    <row r="69" spans="3:3" ht="18" x14ac:dyDescent="0.25">
      <c r="C69" s="8"/>
    </row>
    <row r="70" spans="3:3" ht="18" x14ac:dyDescent="0.25">
      <c r="C70" s="9"/>
    </row>
    <row r="71" spans="3:3" ht="18" x14ac:dyDescent="0.25">
      <c r="C71" s="9"/>
    </row>
    <row r="72" spans="3:3" ht="18" x14ac:dyDescent="0.25">
      <c r="C72" s="9"/>
    </row>
    <row r="73" spans="3:3" ht="18" x14ac:dyDescent="0.25">
      <c r="C73" s="9"/>
    </row>
    <row r="74" spans="3:3" ht="18" x14ac:dyDescent="0.25">
      <c r="C74" s="8"/>
    </row>
    <row r="75" spans="3:3" ht="18" x14ac:dyDescent="0.25">
      <c r="C75" s="9"/>
    </row>
    <row r="76" spans="3:3" ht="18" x14ac:dyDescent="0.25">
      <c r="C76" s="9"/>
    </row>
    <row r="77" spans="3:3" ht="18" x14ac:dyDescent="0.25">
      <c r="C77" s="9"/>
    </row>
    <row r="78" spans="3:3" ht="18" x14ac:dyDescent="0.25">
      <c r="C78" s="9"/>
    </row>
    <row r="79" spans="3:3" ht="18" x14ac:dyDescent="0.25">
      <c r="C79" s="7"/>
    </row>
    <row r="80" spans="3:3" ht="18" x14ac:dyDescent="0.25">
      <c r="C80" s="8"/>
    </row>
    <row r="81" spans="3:3" ht="18" x14ac:dyDescent="0.25">
      <c r="C81" s="9"/>
    </row>
    <row r="82" spans="3:3" ht="18" x14ac:dyDescent="0.25">
      <c r="C82" s="9"/>
    </row>
    <row r="83" spans="3:3" ht="18" x14ac:dyDescent="0.25">
      <c r="C83" s="9"/>
    </row>
    <row r="84" spans="3:3" ht="18" x14ac:dyDescent="0.25">
      <c r="C84" s="9"/>
    </row>
    <row r="85" spans="3:3" ht="18" x14ac:dyDescent="0.25">
      <c r="C85" s="8"/>
    </row>
    <row r="86" spans="3:3" ht="18" x14ac:dyDescent="0.25">
      <c r="C86" s="9"/>
    </row>
    <row r="87" spans="3:3" ht="18" x14ac:dyDescent="0.25">
      <c r="C87" s="9"/>
    </row>
    <row r="88" spans="3:3" ht="18" x14ac:dyDescent="0.25">
      <c r="C88" s="9"/>
    </row>
    <row r="89" spans="3:3" ht="18" x14ac:dyDescent="0.25">
      <c r="C89" s="9"/>
    </row>
    <row r="90" spans="3:3" ht="18" x14ac:dyDescent="0.25">
      <c r="C90" s="8"/>
    </row>
    <row r="91" spans="3:3" ht="18" x14ac:dyDescent="0.25">
      <c r="C91" s="9"/>
    </row>
    <row r="92" spans="3:3" ht="18" x14ac:dyDescent="0.25">
      <c r="C92" s="9"/>
    </row>
    <row r="93" spans="3:3" ht="18" x14ac:dyDescent="0.25">
      <c r="C93" s="9"/>
    </row>
    <row r="94" spans="3:3" ht="18" x14ac:dyDescent="0.25">
      <c r="C94" s="9"/>
    </row>
  </sheetData>
  <mergeCells count="3">
    <mergeCell ref="B1:O1"/>
    <mergeCell ref="C3:O3"/>
    <mergeCell ref="C4:O4"/>
  </mergeCell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9"/>
  <sheetViews>
    <sheetView showGridLines="0" tabSelected="1" zoomScale="60" zoomScaleNormal="60" zoomScaleSheetLayoutView="70" workbookViewId="0">
      <selection activeCell="B1" sqref="B1:P1"/>
    </sheetView>
  </sheetViews>
  <sheetFormatPr baseColWidth="10" defaultRowHeight="14.25" x14ac:dyDescent="0.2"/>
  <cols>
    <col min="1" max="1" width="5.7109375" style="12" customWidth="1"/>
    <col min="2" max="2" width="33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6" ht="180" customHeight="1" x14ac:dyDescent="0.6">
      <c r="B1" s="105" t="s">
        <v>78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" x14ac:dyDescent="0.25">
      <c r="C2" s="16"/>
    </row>
    <row r="3" spans="1:16" ht="35.25" x14ac:dyDescent="0.2">
      <c r="B3" s="106" t="s">
        <v>6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6" ht="35.25" x14ac:dyDescent="0.5">
      <c r="B4" s="107" t="s">
        <v>70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6" ht="15" x14ac:dyDescent="0.2">
      <c r="B5" s="28" t="s">
        <v>80</v>
      </c>
      <c r="C5" s="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1"/>
    </row>
    <row r="6" spans="1:16" ht="18.75" customHeight="1" x14ac:dyDescent="0.2">
      <c r="C6" s="13"/>
    </row>
    <row r="7" spans="1:16" ht="26.25" x14ac:dyDescent="0.4">
      <c r="A7" s="30"/>
      <c r="B7" s="84" t="s">
        <v>8</v>
      </c>
      <c r="C7" s="31"/>
      <c r="D7" s="31"/>
      <c r="E7" s="31"/>
      <c r="F7" s="32"/>
      <c r="G7" s="32"/>
      <c r="H7" s="33"/>
      <c r="I7" s="33"/>
      <c r="J7" s="34"/>
      <c r="K7" s="34"/>
      <c r="L7" s="34"/>
      <c r="M7" s="34"/>
      <c r="N7" s="34"/>
      <c r="O7" s="24"/>
    </row>
    <row r="8" spans="1:16" ht="15" x14ac:dyDescent="0.25">
      <c r="A8" s="30"/>
      <c r="B8" s="35"/>
      <c r="C8" s="36"/>
      <c r="D8" s="36"/>
      <c r="E8" s="36"/>
      <c r="F8" s="33"/>
      <c r="G8" s="33"/>
      <c r="H8" s="33"/>
      <c r="I8" s="33"/>
      <c r="J8" s="34"/>
      <c r="K8" s="34"/>
      <c r="L8" s="34"/>
      <c r="M8" s="34"/>
      <c r="N8" s="34"/>
      <c r="O8" s="24"/>
    </row>
    <row r="9" spans="1:16" ht="23.25" x14ac:dyDescent="0.35">
      <c r="A9" s="30"/>
      <c r="B9" s="14" t="s">
        <v>10</v>
      </c>
      <c r="C9" s="36"/>
      <c r="D9" s="36"/>
      <c r="E9" s="36"/>
      <c r="F9" s="33"/>
      <c r="G9" s="33"/>
      <c r="H9" s="33"/>
      <c r="I9" s="33"/>
      <c r="J9" s="34"/>
      <c r="K9" s="34"/>
      <c r="L9" s="34"/>
      <c r="M9" s="34"/>
      <c r="N9" s="34"/>
      <c r="O9" s="24"/>
    </row>
    <row r="10" spans="1:16" ht="15" x14ac:dyDescent="0.25">
      <c r="A10" s="30"/>
      <c r="B10" s="35"/>
      <c r="C10" s="36"/>
      <c r="D10" s="36"/>
      <c r="E10" s="36"/>
      <c r="F10" s="33"/>
      <c r="G10" s="33"/>
      <c r="H10" s="33"/>
      <c r="I10" s="33"/>
      <c r="J10" s="34"/>
      <c r="K10" s="34"/>
      <c r="L10" s="34"/>
      <c r="M10" s="34"/>
      <c r="N10" s="34"/>
      <c r="O10" s="24"/>
    </row>
    <row r="11" spans="1:16" ht="20.25" x14ac:dyDescent="0.3">
      <c r="A11" s="30"/>
      <c r="B11" s="44" t="s">
        <v>9</v>
      </c>
      <c r="C11" s="36"/>
      <c r="D11" s="36"/>
      <c r="E11" s="36"/>
      <c r="F11" s="33"/>
      <c r="G11" s="33"/>
      <c r="H11" s="33"/>
      <c r="I11" s="33"/>
      <c r="J11" s="34"/>
      <c r="K11" s="34"/>
      <c r="L11" s="34"/>
      <c r="M11" s="34"/>
      <c r="N11" s="34"/>
      <c r="O11" s="24"/>
    </row>
    <row r="12" spans="1:16" ht="15" x14ac:dyDescent="0.25">
      <c r="H12" s="46"/>
      <c r="I12" s="46"/>
      <c r="J12" s="46"/>
    </row>
    <row r="13" spans="1:16" ht="15.75" thickBot="1" x14ac:dyDescent="0.25">
      <c r="B13" s="15" t="s">
        <v>4</v>
      </c>
      <c r="C13" s="48"/>
      <c r="D13" s="48"/>
      <c r="E13" s="48"/>
      <c r="F13" s="48"/>
      <c r="G13" s="48"/>
      <c r="H13" s="48"/>
      <c r="I13" s="45" t="s">
        <v>71</v>
      </c>
      <c r="J13" s="45" t="s">
        <v>72</v>
      </c>
      <c r="K13" s="45" t="s">
        <v>73</v>
      </c>
      <c r="L13" s="45" t="s">
        <v>74</v>
      </c>
      <c r="M13" s="45" t="s">
        <v>75</v>
      </c>
      <c r="N13" s="45" t="s">
        <v>76</v>
      </c>
      <c r="O13" s="45" t="s">
        <v>3</v>
      </c>
      <c r="P13" s="45" t="s">
        <v>21</v>
      </c>
    </row>
    <row r="14" spans="1:16" ht="15" x14ac:dyDescent="0.25">
      <c r="B14" s="70" t="s">
        <v>7</v>
      </c>
      <c r="C14" s="71"/>
      <c r="D14" s="71"/>
      <c r="E14" s="71"/>
      <c r="F14" s="71"/>
      <c r="G14" s="71"/>
      <c r="H14" s="71"/>
      <c r="I14" s="17">
        <v>2659</v>
      </c>
      <c r="J14" s="17">
        <v>2684</v>
      </c>
      <c r="K14" s="17">
        <v>2664</v>
      </c>
      <c r="L14" s="17">
        <v>2661</v>
      </c>
      <c r="M14" s="17">
        <v>2671</v>
      </c>
      <c r="N14" s="17">
        <v>2689</v>
      </c>
      <c r="O14" s="18">
        <f>+AVERAGE(I14:N14)</f>
        <v>2671.3333333333335</v>
      </c>
      <c r="P14" s="85">
        <f>+O14/O16</f>
        <v>0.67316253674926507</v>
      </c>
    </row>
    <row r="15" spans="1:16" ht="15.75" thickBot="1" x14ac:dyDescent="0.3">
      <c r="B15" s="70" t="s">
        <v>11</v>
      </c>
      <c r="C15" s="71"/>
      <c r="D15" s="71"/>
      <c r="E15" s="71"/>
      <c r="F15" s="71"/>
      <c r="G15" s="71"/>
      <c r="H15" s="71"/>
      <c r="I15" s="17">
        <v>1293</v>
      </c>
      <c r="J15" s="17">
        <v>1288</v>
      </c>
      <c r="K15" s="17">
        <v>1290</v>
      </c>
      <c r="L15" s="17">
        <v>1301</v>
      </c>
      <c r="M15" s="17">
        <v>1308</v>
      </c>
      <c r="N15" s="17">
        <v>1302</v>
      </c>
      <c r="O15" s="18">
        <f>+AVERAGE(I15:N15)</f>
        <v>1297</v>
      </c>
      <c r="P15" s="86">
        <f>+O15/O16</f>
        <v>0.32683746325073498</v>
      </c>
    </row>
    <row r="16" spans="1:16" ht="15.75" thickTop="1" x14ac:dyDescent="0.25">
      <c r="B16" s="72" t="s">
        <v>1</v>
      </c>
      <c r="C16" s="73"/>
      <c r="D16" s="73"/>
      <c r="E16" s="73"/>
      <c r="F16" s="73"/>
      <c r="G16" s="73"/>
      <c r="H16" s="73"/>
      <c r="I16" s="51">
        <f>SUM(I14:I15)</f>
        <v>3952</v>
      </c>
      <c r="J16" s="51">
        <f t="shared" ref="J16:N16" si="0">SUM(J14:J15)</f>
        <v>3972</v>
      </c>
      <c r="K16" s="51">
        <f t="shared" si="0"/>
        <v>3954</v>
      </c>
      <c r="L16" s="51">
        <f t="shared" si="0"/>
        <v>3962</v>
      </c>
      <c r="M16" s="51">
        <f t="shared" si="0"/>
        <v>3979</v>
      </c>
      <c r="N16" s="51">
        <f t="shared" si="0"/>
        <v>3991</v>
      </c>
      <c r="O16" s="51">
        <f>+AVERAGE(I16:N16)</f>
        <v>3968.3333333333335</v>
      </c>
      <c r="P16" s="59">
        <v>1</v>
      </c>
    </row>
    <row r="40" spans="1:16" ht="26.25" x14ac:dyDescent="0.4">
      <c r="A40" s="30"/>
      <c r="B40" s="84" t="s">
        <v>12</v>
      </c>
      <c r="C40" s="31"/>
      <c r="D40" s="31"/>
      <c r="E40" s="31"/>
      <c r="F40" s="32"/>
      <c r="G40" s="32"/>
      <c r="H40" s="33"/>
      <c r="I40" s="33"/>
      <c r="J40" s="34"/>
      <c r="K40" s="34"/>
      <c r="L40" s="34"/>
      <c r="M40" s="34"/>
      <c r="N40" s="34"/>
      <c r="O40" s="24"/>
    </row>
    <row r="41" spans="1:16" ht="15" x14ac:dyDescent="0.25">
      <c r="B41" s="39"/>
    </row>
    <row r="42" spans="1:16" ht="23.25" x14ac:dyDescent="0.35">
      <c r="A42" s="30"/>
      <c r="B42" s="14" t="s">
        <v>13</v>
      </c>
      <c r="C42" s="36"/>
      <c r="D42" s="36"/>
      <c r="E42" s="36"/>
      <c r="F42" s="33"/>
      <c r="G42" s="33"/>
      <c r="H42" s="33"/>
      <c r="I42" s="33"/>
      <c r="J42" s="34"/>
      <c r="K42" s="34"/>
      <c r="L42" s="34"/>
      <c r="M42" s="34"/>
      <c r="N42" s="34"/>
      <c r="O42" s="24"/>
    </row>
    <row r="43" spans="1:16" x14ac:dyDescent="0.2">
      <c r="H43" s="38">
        <v>10</v>
      </c>
      <c r="I43" s="38">
        <v>11</v>
      </c>
      <c r="J43" s="38">
        <v>12</v>
      </c>
    </row>
    <row r="44" spans="1:16" ht="15.75" thickBot="1" x14ac:dyDescent="0.25">
      <c r="B44" s="55" t="s">
        <v>17</v>
      </c>
      <c r="C44" s="48" t="s">
        <v>81</v>
      </c>
      <c r="D44" s="48" t="s">
        <v>82</v>
      </c>
      <c r="E44" s="48" t="s">
        <v>83</v>
      </c>
      <c r="F44" s="48" t="s">
        <v>84</v>
      </c>
      <c r="G44" s="48" t="s">
        <v>85</v>
      </c>
      <c r="H44" s="48" t="s">
        <v>86</v>
      </c>
      <c r="I44" s="45" t="s">
        <v>71</v>
      </c>
      <c r="J44" s="45" t="s">
        <v>72</v>
      </c>
      <c r="K44" s="45" t="s">
        <v>73</v>
      </c>
      <c r="L44" s="45" t="s">
        <v>74</v>
      </c>
      <c r="M44" s="45" t="s">
        <v>75</v>
      </c>
      <c r="N44" s="45" t="s">
        <v>76</v>
      </c>
      <c r="O44" s="45" t="s">
        <v>3</v>
      </c>
      <c r="P44" s="45" t="s">
        <v>14</v>
      </c>
    </row>
    <row r="45" spans="1:16" ht="15" x14ac:dyDescent="0.25">
      <c r="B45" s="12" t="s">
        <v>88</v>
      </c>
      <c r="C45" s="17"/>
      <c r="D45" s="17"/>
      <c r="E45" s="17"/>
      <c r="F45" s="17"/>
      <c r="G45" s="17"/>
      <c r="H45" s="17"/>
      <c r="I45" s="17">
        <v>161</v>
      </c>
      <c r="J45" s="17">
        <v>163</v>
      </c>
      <c r="K45" s="17">
        <v>163</v>
      </c>
      <c r="L45" s="17">
        <v>164</v>
      </c>
      <c r="M45" s="17">
        <v>166</v>
      </c>
      <c r="N45" s="17">
        <v>166</v>
      </c>
      <c r="O45" s="22">
        <f>(AVERAGE(C45:N45))</f>
        <v>163.83333333333334</v>
      </c>
      <c r="P45" s="85">
        <f t="shared" ref="P45:P60" si="1">+O45/$O$61</f>
        <v>6.1330172198652361E-2</v>
      </c>
    </row>
    <row r="46" spans="1:16" ht="15" x14ac:dyDescent="0.25">
      <c r="B46" s="12" t="s">
        <v>89</v>
      </c>
      <c r="C46" s="17"/>
      <c r="D46" s="17"/>
      <c r="E46" s="17"/>
      <c r="F46" s="17"/>
      <c r="G46" s="17"/>
      <c r="H46" s="63"/>
      <c r="I46" s="17">
        <v>349</v>
      </c>
      <c r="J46" s="17">
        <v>349</v>
      </c>
      <c r="K46" s="17">
        <v>347</v>
      </c>
      <c r="L46" s="17">
        <v>349</v>
      </c>
      <c r="M46" s="17">
        <v>349</v>
      </c>
      <c r="N46" s="17">
        <v>349</v>
      </c>
      <c r="O46" s="22">
        <f t="shared" ref="O46:O61" si="2">(AVERAGE(C46:N46))</f>
        <v>348.66666666666669</v>
      </c>
      <c r="P46" s="85">
        <f t="shared" si="1"/>
        <v>0.13052158722236087</v>
      </c>
    </row>
    <row r="47" spans="1:16" ht="15" x14ac:dyDescent="0.25">
      <c r="B47" s="12" t="s">
        <v>90</v>
      </c>
      <c r="C47" s="17"/>
      <c r="D47" s="17"/>
      <c r="E47" s="17"/>
      <c r="F47" s="17"/>
      <c r="G47" s="17"/>
      <c r="H47" s="17"/>
      <c r="I47" s="17">
        <v>120</v>
      </c>
      <c r="J47" s="17">
        <v>122</v>
      </c>
      <c r="K47" s="17">
        <v>123</v>
      </c>
      <c r="L47" s="17">
        <v>123</v>
      </c>
      <c r="M47" s="17">
        <v>123</v>
      </c>
      <c r="N47" s="17">
        <v>124</v>
      </c>
      <c r="O47" s="22">
        <f t="shared" si="2"/>
        <v>122.5</v>
      </c>
      <c r="P47" s="85">
        <f t="shared" si="1"/>
        <v>4.5857249812827551E-2</v>
      </c>
    </row>
    <row r="48" spans="1:16" ht="15" x14ac:dyDescent="0.25">
      <c r="B48" s="12" t="s">
        <v>91</v>
      </c>
      <c r="C48" s="17"/>
      <c r="D48" s="63"/>
      <c r="E48" s="63"/>
      <c r="F48" s="63"/>
      <c r="G48" s="63"/>
      <c r="H48" s="63"/>
      <c r="I48" s="17">
        <v>4</v>
      </c>
      <c r="J48" s="17">
        <v>5</v>
      </c>
      <c r="K48" s="17">
        <v>5</v>
      </c>
      <c r="L48" s="17">
        <v>5</v>
      </c>
      <c r="M48" s="17">
        <v>6</v>
      </c>
      <c r="N48" s="17">
        <v>6</v>
      </c>
      <c r="O48" s="22">
        <f t="shared" si="2"/>
        <v>5.166666666666667</v>
      </c>
      <c r="P48" s="85">
        <f t="shared" si="1"/>
        <v>1.9341152982281008E-3</v>
      </c>
    </row>
    <row r="49" spans="2:16" ht="15" x14ac:dyDescent="0.25">
      <c r="B49" s="12" t="s">
        <v>92</v>
      </c>
      <c r="C49" s="17"/>
      <c r="D49" s="17"/>
      <c r="E49" s="17"/>
      <c r="F49" s="17"/>
      <c r="G49" s="17"/>
      <c r="H49" s="63"/>
      <c r="I49" s="17">
        <v>41</v>
      </c>
      <c r="J49" s="17">
        <v>41</v>
      </c>
      <c r="K49" s="17">
        <v>41</v>
      </c>
      <c r="L49" s="17">
        <v>41</v>
      </c>
      <c r="M49" s="17">
        <v>41</v>
      </c>
      <c r="N49" s="17">
        <v>41</v>
      </c>
      <c r="O49" s="22">
        <f t="shared" si="2"/>
        <v>41</v>
      </c>
      <c r="P49" s="85">
        <f t="shared" si="1"/>
        <v>1.5348140753681057E-2</v>
      </c>
    </row>
    <row r="50" spans="2:16" ht="15" x14ac:dyDescent="0.25">
      <c r="B50" s="12" t="s">
        <v>93</v>
      </c>
      <c r="C50" s="17"/>
      <c r="D50" s="17"/>
      <c r="E50" s="17"/>
      <c r="F50" s="17"/>
      <c r="G50" s="17"/>
      <c r="H50" s="17"/>
      <c r="I50" s="17">
        <v>143</v>
      </c>
      <c r="J50" s="17">
        <v>145</v>
      </c>
      <c r="K50" s="17">
        <v>144</v>
      </c>
      <c r="L50" s="17">
        <v>144</v>
      </c>
      <c r="M50" s="17">
        <v>144</v>
      </c>
      <c r="N50" s="17">
        <v>144</v>
      </c>
      <c r="O50" s="22">
        <f t="shared" si="2"/>
        <v>144</v>
      </c>
      <c r="P50" s="85">
        <f t="shared" si="1"/>
        <v>5.3905665086099321E-2</v>
      </c>
    </row>
    <row r="51" spans="2:16" ht="15" x14ac:dyDescent="0.25">
      <c r="B51" s="12" t="s">
        <v>94</v>
      </c>
      <c r="C51" s="17"/>
      <c r="D51" s="17"/>
      <c r="E51" s="17"/>
      <c r="F51" s="17"/>
      <c r="G51" s="17"/>
      <c r="H51" s="17"/>
      <c r="I51" s="17">
        <v>53</v>
      </c>
      <c r="J51" s="17">
        <v>53</v>
      </c>
      <c r="K51" s="17">
        <v>53</v>
      </c>
      <c r="L51" s="17">
        <v>55</v>
      </c>
      <c r="M51" s="17">
        <v>55</v>
      </c>
      <c r="N51" s="17">
        <v>56</v>
      </c>
      <c r="O51" s="22">
        <f t="shared" si="2"/>
        <v>54.166666666666664</v>
      </c>
      <c r="P51" s="85">
        <f t="shared" si="1"/>
        <v>2.0277015223359118E-2</v>
      </c>
    </row>
    <row r="52" spans="2:16" ht="15" x14ac:dyDescent="0.25">
      <c r="B52" s="12" t="s">
        <v>95</v>
      </c>
      <c r="C52" s="17"/>
      <c r="D52" s="17"/>
      <c r="E52" s="17"/>
      <c r="F52" s="17"/>
      <c r="G52" s="17"/>
      <c r="H52" s="17"/>
      <c r="I52" s="17">
        <v>48</v>
      </c>
      <c r="J52" s="17">
        <v>48</v>
      </c>
      <c r="K52" s="17">
        <v>48</v>
      </c>
      <c r="L52" s="17">
        <v>48</v>
      </c>
      <c r="M52" s="17">
        <v>47</v>
      </c>
      <c r="N52" s="17">
        <v>46</v>
      </c>
      <c r="O52" s="22">
        <f t="shared" si="2"/>
        <v>47.5</v>
      </c>
      <c r="P52" s="85">
        <f t="shared" si="1"/>
        <v>1.7781382580484152E-2</v>
      </c>
    </row>
    <row r="53" spans="2:16" ht="15" x14ac:dyDescent="0.25">
      <c r="B53" s="12" t="s">
        <v>96</v>
      </c>
      <c r="C53" s="17"/>
      <c r="D53" s="17"/>
      <c r="E53" s="17"/>
      <c r="F53" s="17"/>
      <c r="G53" s="17"/>
      <c r="H53" s="17"/>
      <c r="I53" s="17">
        <v>622</v>
      </c>
      <c r="J53" s="17">
        <v>626</v>
      </c>
      <c r="K53" s="17">
        <v>627</v>
      </c>
      <c r="L53" s="17">
        <v>629</v>
      </c>
      <c r="M53" s="17">
        <v>637</v>
      </c>
      <c r="N53" s="17">
        <v>652</v>
      </c>
      <c r="O53" s="22">
        <f t="shared" si="2"/>
        <v>632.16666666666663</v>
      </c>
      <c r="P53" s="85">
        <f t="shared" si="1"/>
        <v>0.2366483653606189</v>
      </c>
    </row>
    <row r="54" spans="2:16" ht="15" x14ac:dyDescent="0.25">
      <c r="B54" s="12" t="s">
        <v>97</v>
      </c>
      <c r="C54" s="17"/>
      <c r="D54" s="63"/>
      <c r="E54" s="63"/>
      <c r="F54" s="63"/>
      <c r="G54" s="63"/>
      <c r="H54" s="63"/>
      <c r="I54" s="17">
        <v>775</v>
      </c>
      <c r="J54" s="17">
        <v>773</v>
      </c>
      <c r="K54" s="17">
        <v>771</v>
      </c>
      <c r="L54" s="17">
        <v>771</v>
      </c>
      <c r="M54" s="17">
        <v>775</v>
      </c>
      <c r="N54" s="17">
        <v>774</v>
      </c>
      <c r="O54" s="22">
        <f t="shared" si="2"/>
        <v>773.16666666666663</v>
      </c>
      <c r="P54" s="85">
        <f t="shared" si="1"/>
        <v>0.28943099575742448</v>
      </c>
    </row>
    <row r="55" spans="2:16" ht="15" x14ac:dyDescent="0.25">
      <c r="B55" s="12" t="s">
        <v>98</v>
      </c>
      <c r="C55" s="17"/>
      <c r="D55" s="17"/>
      <c r="E55" s="17"/>
      <c r="F55" s="17"/>
      <c r="G55" s="17"/>
      <c r="H55" s="17"/>
      <c r="I55" s="17">
        <v>194</v>
      </c>
      <c r="J55" s="17">
        <v>194</v>
      </c>
      <c r="K55" s="17">
        <v>193</v>
      </c>
      <c r="L55" s="17">
        <v>193</v>
      </c>
      <c r="M55" s="17">
        <v>193</v>
      </c>
      <c r="N55" s="17">
        <v>194</v>
      </c>
      <c r="O55" s="22">
        <f t="shared" si="2"/>
        <v>193.5</v>
      </c>
      <c r="P55" s="85">
        <f t="shared" si="1"/>
        <v>7.2435737459445967E-2</v>
      </c>
    </row>
    <row r="56" spans="2:16" ht="15" x14ac:dyDescent="0.25">
      <c r="B56" s="12" t="s">
        <v>99</v>
      </c>
      <c r="C56" s="17"/>
      <c r="D56" s="17"/>
      <c r="E56" s="17"/>
      <c r="F56" s="17"/>
      <c r="G56" s="17"/>
      <c r="H56" s="17"/>
      <c r="I56" s="17">
        <v>46</v>
      </c>
      <c r="J56" s="17">
        <v>46</v>
      </c>
      <c r="K56" s="17">
        <v>46</v>
      </c>
      <c r="L56" s="17">
        <v>46</v>
      </c>
      <c r="M56" s="17">
        <v>46</v>
      </c>
      <c r="N56" s="17">
        <v>46</v>
      </c>
      <c r="O56" s="22">
        <f t="shared" si="2"/>
        <v>46</v>
      </c>
      <c r="P56" s="85">
        <f t="shared" si="1"/>
        <v>1.7219865235837285E-2</v>
      </c>
    </row>
    <row r="57" spans="2:16" ht="15" x14ac:dyDescent="0.25">
      <c r="B57" s="12" t="s">
        <v>100</v>
      </c>
      <c r="C57" s="17"/>
      <c r="D57" s="17"/>
      <c r="E57" s="17"/>
      <c r="F57" s="17"/>
      <c r="G57" s="17"/>
      <c r="H57" s="63"/>
      <c r="I57" s="17">
        <v>46</v>
      </c>
      <c r="J57" s="17">
        <v>62</v>
      </c>
      <c r="K57" s="17">
        <v>46</v>
      </c>
      <c r="L57" s="17">
        <v>36</v>
      </c>
      <c r="M57" s="17">
        <v>32</v>
      </c>
      <c r="N57" s="17">
        <v>32</v>
      </c>
      <c r="O57" s="22">
        <f t="shared" si="2"/>
        <v>42.333333333333336</v>
      </c>
      <c r="P57" s="85">
        <f t="shared" si="1"/>
        <v>1.5847267282256054E-2</v>
      </c>
    </row>
    <row r="58" spans="2:16" ht="15" x14ac:dyDescent="0.25">
      <c r="B58" s="12" t="s">
        <v>101</v>
      </c>
      <c r="C58" s="17"/>
      <c r="D58" s="17"/>
      <c r="E58" s="17"/>
      <c r="F58" s="17"/>
      <c r="G58" s="17"/>
      <c r="H58" s="17"/>
      <c r="I58" s="17">
        <v>5</v>
      </c>
      <c r="J58" s="17">
        <v>5</v>
      </c>
      <c r="K58" s="17">
        <v>5</v>
      </c>
      <c r="L58" s="17">
        <v>5</v>
      </c>
      <c r="M58" s="17">
        <v>5</v>
      </c>
      <c r="N58" s="17">
        <v>5</v>
      </c>
      <c r="O58" s="22">
        <f t="shared" si="2"/>
        <v>5</v>
      </c>
      <c r="P58" s="85">
        <f t="shared" si="1"/>
        <v>1.8717244821562266E-3</v>
      </c>
    </row>
    <row r="59" spans="2:16" ht="15" x14ac:dyDescent="0.25">
      <c r="B59" s="12" t="s">
        <v>102</v>
      </c>
      <c r="C59" s="17"/>
      <c r="D59" s="17"/>
      <c r="E59" s="17"/>
      <c r="F59" s="17"/>
      <c r="G59" s="17"/>
      <c r="H59" s="17"/>
      <c r="I59" s="17">
        <v>10</v>
      </c>
      <c r="J59" s="17">
        <v>10</v>
      </c>
      <c r="K59" s="17">
        <v>10</v>
      </c>
      <c r="L59" s="17">
        <v>10</v>
      </c>
      <c r="M59" s="17">
        <v>10</v>
      </c>
      <c r="N59" s="17">
        <v>10</v>
      </c>
      <c r="O59" s="22">
        <f t="shared" si="2"/>
        <v>10</v>
      </c>
      <c r="P59" s="85">
        <f t="shared" si="1"/>
        <v>3.7434489643124532E-3</v>
      </c>
    </row>
    <row r="60" spans="2:16" ht="15.75" thickBot="1" x14ac:dyDescent="0.3">
      <c r="B60" s="12" t="s">
        <v>103</v>
      </c>
      <c r="C60" s="17"/>
      <c r="D60" s="17"/>
      <c r="E60" s="17"/>
      <c r="F60" s="17"/>
      <c r="G60" s="17"/>
      <c r="H60" s="17"/>
      <c r="I60" s="17">
        <v>42</v>
      </c>
      <c r="J60" s="17">
        <v>42</v>
      </c>
      <c r="K60" s="17">
        <v>42</v>
      </c>
      <c r="L60" s="17">
        <v>42</v>
      </c>
      <c r="M60" s="17">
        <v>42</v>
      </c>
      <c r="N60" s="17">
        <v>44</v>
      </c>
      <c r="O60" s="22">
        <f t="shared" si="2"/>
        <v>42.333333333333336</v>
      </c>
      <c r="P60" s="85">
        <f t="shared" si="1"/>
        <v>1.5847267282256054E-2</v>
      </c>
    </row>
    <row r="61" spans="2:16" ht="15.75" thickTop="1" x14ac:dyDescent="0.25">
      <c r="B61" s="49" t="s">
        <v>1</v>
      </c>
      <c r="C61" s="52"/>
      <c r="D61" s="52"/>
      <c r="E61" s="52"/>
      <c r="F61" s="52"/>
      <c r="G61" s="52"/>
      <c r="H61" s="52"/>
      <c r="I61" s="52">
        <f>SUM(I45:I60)</f>
        <v>2659</v>
      </c>
      <c r="J61" s="52">
        <f t="shared" ref="J61:N61" si="3">SUM(J45:J60)</f>
        <v>2684</v>
      </c>
      <c r="K61" s="52">
        <f t="shared" si="3"/>
        <v>2664</v>
      </c>
      <c r="L61" s="52">
        <f t="shared" si="3"/>
        <v>2661</v>
      </c>
      <c r="M61" s="52">
        <f t="shared" si="3"/>
        <v>2671</v>
      </c>
      <c r="N61" s="52">
        <f t="shared" si="3"/>
        <v>2689</v>
      </c>
      <c r="O61" s="52">
        <f t="shared" si="2"/>
        <v>2671.3333333333335</v>
      </c>
      <c r="P61" s="50">
        <f>SUM(P45:P60)</f>
        <v>1</v>
      </c>
    </row>
    <row r="62" spans="2:16" x14ac:dyDescent="0.2">
      <c r="I62" s="17"/>
      <c r="J62" s="17"/>
      <c r="K62" s="17"/>
      <c r="L62" s="17"/>
      <c r="M62" s="17"/>
      <c r="N62" s="17"/>
    </row>
    <row r="84" spans="1:16" ht="23.25" x14ac:dyDescent="0.35">
      <c r="A84" s="30"/>
      <c r="B84" s="14" t="s">
        <v>15</v>
      </c>
      <c r="C84" s="36"/>
      <c r="D84" s="36"/>
      <c r="E84" s="36"/>
      <c r="F84" s="33"/>
      <c r="G84" s="33"/>
      <c r="H84" s="33"/>
      <c r="I84" s="33"/>
      <c r="J84" s="34"/>
      <c r="K84" s="34"/>
      <c r="L84" s="34"/>
      <c r="M84" s="34"/>
      <c r="N84" s="34"/>
      <c r="O84" s="24"/>
    </row>
    <row r="85" spans="1:16" x14ac:dyDescent="0.2">
      <c r="H85" s="38">
        <v>8</v>
      </c>
    </row>
    <row r="86" spans="1:16" ht="15.75" thickBot="1" x14ac:dyDescent="0.25">
      <c r="B86" s="48" t="s">
        <v>17</v>
      </c>
      <c r="C86" s="48" t="s">
        <v>33</v>
      </c>
      <c r="D86" s="48" t="s">
        <v>34</v>
      </c>
      <c r="E86" s="48" t="s">
        <v>35</v>
      </c>
      <c r="F86" s="48" t="s">
        <v>36</v>
      </c>
      <c r="G86" s="48" t="s">
        <v>37</v>
      </c>
      <c r="H86" s="48" t="s">
        <v>38</v>
      </c>
      <c r="I86" s="45" t="s">
        <v>39</v>
      </c>
      <c r="J86" s="45" t="s">
        <v>40</v>
      </c>
      <c r="K86" s="45" t="s">
        <v>41</v>
      </c>
      <c r="L86" s="45" t="s">
        <v>42</v>
      </c>
      <c r="M86" s="45" t="s">
        <v>43</v>
      </c>
      <c r="N86" s="45" t="s">
        <v>44</v>
      </c>
      <c r="O86" s="45" t="s">
        <v>3</v>
      </c>
      <c r="P86" s="45" t="s">
        <v>14</v>
      </c>
    </row>
    <row r="87" spans="1:16" ht="15" x14ac:dyDescent="0.25">
      <c r="B87" s="98" t="s">
        <v>89</v>
      </c>
      <c r="C87" s="17"/>
      <c r="D87" s="17"/>
      <c r="E87" s="17"/>
      <c r="F87" s="17"/>
      <c r="G87" s="17"/>
      <c r="H87" s="63"/>
      <c r="I87" s="17">
        <v>405</v>
      </c>
      <c r="J87" s="17">
        <v>417</v>
      </c>
      <c r="K87" s="17">
        <v>424</v>
      </c>
      <c r="L87" s="17">
        <v>432</v>
      </c>
      <c r="M87" s="17">
        <v>441</v>
      </c>
      <c r="N87" s="17">
        <v>446</v>
      </c>
      <c r="O87" s="22">
        <f>(AVERAGE(C87:N87))</f>
        <v>427.5</v>
      </c>
      <c r="P87" s="85">
        <f t="shared" ref="P87:P99" si="4">+O87/$O$103</f>
        <v>0.32960678488820355</v>
      </c>
    </row>
    <row r="88" spans="1:16" ht="15" x14ac:dyDescent="0.25">
      <c r="B88" s="98" t="s">
        <v>90</v>
      </c>
      <c r="C88" s="17"/>
      <c r="D88" s="63"/>
      <c r="E88" s="63"/>
      <c r="F88" s="63"/>
      <c r="G88" s="63"/>
      <c r="H88" s="63"/>
      <c r="I88" s="17">
        <v>182</v>
      </c>
      <c r="J88" s="17">
        <v>173</v>
      </c>
      <c r="K88" s="17">
        <v>175</v>
      </c>
      <c r="L88" s="17">
        <v>177</v>
      </c>
      <c r="M88" s="17">
        <v>181</v>
      </c>
      <c r="N88" s="17">
        <v>182</v>
      </c>
      <c r="O88" s="22">
        <f t="shared" ref="O88:O103" si="5">(AVERAGE(C88:N88))</f>
        <v>178.33333333333334</v>
      </c>
      <c r="P88" s="85">
        <f t="shared" si="4"/>
        <v>0.13749678745823696</v>
      </c>
    </row>
    <row r="89" spans="1:16" ht="15" x14ac:dyDescent="0.25">
      <c r="B89" s="98" t="s">
        <v>93</v>
      </c>
      <c r="C89" s="17"/>
      <c r="D89" s="17"/>
      <c r="E89" s="17"/>
      <c r="F89" s="17"/>
      <c r="G89" s="17"/>
      <c r="H89" s="17"/>
      <c r="I89" s="17">
        <v>249</v>
      </c>
      <c r="J89" s="17">
        <v>249</v>
      </c>
      <c r="K89" s="17">
        <v>249</v>
      </c>
      <c r="L89" s="17">
        <v>249</v>
      </c>
      <c r="M89" s="17">
        <v>248</v>
      </c>
      <c r="N89" s="17">
        <v>250</v>
      </c>
      <c r="O89" s="22">
        <f t="shared" si="5"/>
        <v>249</v>
      </c>
      <c r="P89" s="85">
        <f t="shared" si="4"/>
        <v>0.19198149575944487</v>
      </c>
    </row>
    <row r="90" spans="1:16" ht="15" x14ac:dyDescent="0.25">
      <c r="B90" s="1" t="s">
        <v>95</v>
      </c>
      <c r="C90" s="17"/>
      <c r="D90" s="17"/>
      <c r="E90" s="17"/>
      <c r="F90" s="17"/>
      <c r="G90" s="17"/>
      <c r="H90" s="63"/>
      <c r="I90" s="17">
        <v>2</v>
      </c>
      <c r="J90" s="17">
        <v>2</v>
      </c>
      <c r="K90" s="17">
        <v>2</v>
      </c>
      <c r="L90" s="17">
        <v>2</v>
      </c>
      <c r="M90" s="17">
        <v>2</v>
      </c>
      <c r="N90" s="17">
        <v>4</v>
      </c>
      <c r="O90" s="22">
        <f t="shared" si="5"/>
        <v>2.3333333333333335</v>
      </c>
      <c r="P90" s="85">
        <f t="shared" si="4"/>
        <v>1.7990233873040351E-3</v>
      </c>
    </row>
    <row r="91" spans="1:16" ht="15" x14ac:dyDescent="0.25">
      <c r="B91" s="98" t="s">
        <v>97</v>
      </c>
      <c r="C91" s="17"/>
      <c r="D91" s="17"/>
      <c r="E91" s="17"/>
      <c r="F91" s="17"/>
      <c r="G91" s="17"/>
      <c r="H91" s="17"/>
      <c r="I91" s="17">
        <v>334</v>
      </c>
      <c r="J91" s="17">
        <v>326</v>
      </c>
      <c r="K91" s="17">
        <v>320</v>
      </c>
      <c r="L91" s="17">
        <v>320</v>
      </c>
      <c r="M91" s="17">
        <v>320</v>
      </c>
      <c r="N91" s="17">
        <v>321</v>
      </c>
      <c r="O91" s="22">
        <f t="shared" si="5"/>
        <v>323.5</v>
      </c>
      <c r="P91" s="85">
        <f t="shared" si="4"/>
        <v>0.24942174248265228</v>
      </c>
    </row>
    <row r="92" spans="1:16" ht="15" x14ac:dyDescent="0.25">
      <c r="B92" s="98" t="s">
        <v>98</v>
      </c>
      <c r="C92" s="17"/>
      <c r="D92" s="17"/>
      <c r="E92" s="17"/>
      <c r="F92" s="17"/>
      <c r="G92" s="17"/>
      <c r="H92" s="17"/>
      <c r="I92" s="17">
        <v>121</v>
      </c>
      <c r="J92" s="17">
        <v>121</v>
      </c>
      <c r="K92" s="17">
        <v>120</v>
      </c>
      <c r="L92" s="17">
        <v>121</v>
      </c>
      <c r="M92" s="17">
        <v>116</v>
      </c>
      <c r="N92" s="17">
        <v>99</v>
      </c>
      <c r="O92" s="22">
        <f t="shared" si="5"/>
        <v>116.33333333333333</v>
      </c>
      <c r="P92" s="85">
        <f t="shared" si="4"/>
        <v>8.9694166024158306E-2</v>
      </c>
    </row>
    <row r="93" spans="1:16" ht="15" x14ac:dyDescent="0.25">
      <c r="B93" s="98" t="s">
        <v>88</v>
      </c>
      <c r="C93" s="17"/>
      <c r="D93" s="17"/>
      <c r="E93" s="17"/>
      <c r="F93" s="17"/>
      <c r="G93" s="17"/>
      <c r="H93" s="17"/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22">
        <f t="shared" si="5"/>
        <v>0</v>
      </c>
      <c r="P93" s="85">
        <f t="shared" si="4"/>
        <v>0</v>
      </c>
    </row>
    <row r="94" spans="1:16" ht="15" x14ac:dyDescent="0.25">
      <c r="B94" s="98" t="s">
        <v>91</v>
      </c>
      <c r="C94" s="17"/>
      <c r="D94" s="17"/>
      <c r="E94" s="17"/>
      <c r="F94" s="17"/>
      <c r="G94" s="17"/>
      <c r="H94" s="17"/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22">
        <f t="shared" si="5"/>
        <v>0</v>
      </c>
      <c r="P94" s="85">
        <f t="shared" si="4"/>
        <v>0</v>
      </c>
    </row>
    <row r="95" spans="1:16" ht="15" x14ac:dyDescent="0.25">
      <c r="B95" s="98" t="s">
        <v>92</v>
      </c>
      <c r="C95" s="17"/>
      <c r="D95" s="17"/>
      <c r="E95" s="17"/>
      <c r="F95" s="17"/>
      <c r="G95" s="17"/>
      <c r="H95" s="17"/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22">
        <f t="shared" si="5"/>
        <v>0</v>
      </c>
      <c r="P95" s="85">
        <f t="shared" si="4"/>
        <v>0</v>
      </c>
    </row>
    <row r="96" spans="1:16" ht="15" x14ac:dyDescent="0.25">
      <c r="B96" s="98" t="s">
        <v>94</v>
      </c>
      <c r="C96" s="17"/>
      <c r="D96" s="63"/>
      <c r="E96" s="63"/>
      <c r="F96" s="63"/>
      <c r="G96" s="63"/>
      <c r="H96" s="63"/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22">
        <f t="shared" si="5"/>
        <v>0</v>
      </c>
      <c r="P96" s="85">
        <f t="shared" si="4"/>
        <v>0</v>
      </c>
    </row>
    <row r="97" spans="2:16" ht="15" x14ac:dyDescent="0.25">
      <c r="B97" s="98" t="s">
        <v>96</v>
      </c>
      <c r="C97" s="17"/>
      <c r="D97" s="17"/>
      <c r="E97" s="17"/>
      <c r="F97" s="17"/>
      <c r="G97" s="17"/>
      <c r="H97" s="17"/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22">
        <f t="shared" si="5"/>
        <v>0</v>
      </c>
      <c r="P97" s="85">
        <f t="shared" si="4"/>
        <v>0</v>
      </c>
    </row>
    <row r="98" spans="2:16" ht="15" x14ac:dyDescent="0.25">
      <c r="B98" s="98" t="s">
        <v>99</v>
      </c>
      <c r="C98" s="17"/>
      <c r="D98" s="17"/>
      <c r="E98" s="17"/>
      <c r="F98" s="17"/>
      <c r="G98" s="17"/>
      <c r="H98" s="17"/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22">
        <f t="shared" si="5"/>
        <v>0</v>
      </c>
      <c r="P98" s="85">
        <f t="shared" si="4"/>
        <v>0</v>
      </c>
    </row>
    <row r="99" spans="2:16" ht="15" x14ac:dyDescent="0.25">
      <c r="B99" s="98" t="s">
        <v>100</v>
      </c>
      <c r="C99" s="17"/>
      <c r="D99" s="17"/>
      <c r="E99" s="17"/>
      <c r="F99" s="17"/>
      <c r="G99" s="17"/>
      <c r="H99" s="63"/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22">
        <f t="shared" si="5"/>
        <v>0</v>
      </c>
      <c r="P99" s="85">
        <f t="shared" si="4"/>
        <v>0</v>
      </c>
    </row>
    <row r="100" spans="2:16" ht="15" x14ac:dyDescent="0.25">
      <c r="B100" s="98" t="s">
        <v>101</v>
      </c>
      <c r="C100" s="17"/>
      <c r="D100" s="17"/>
      <c r="E100" s="17"/>
      <c r="F100" s="17"/>
      <c r="G100" s="17"/>
      <c r="H100" s="63"/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22">
        <f t="shared" si="5"/>
        <v>0</v>
      </c>
      <c r="P100" s="85">
        <f t="shared" ref="P100:P102" si="6">+O100/$O$103</f>
        <v>0</v>
      </c>
    </row>
    <row r="101" spans="2:16" ht="15" x14ac:dyDescent="0.25">
      <c r="B101" s="98" t="s">
        <v>102</v>
      </c>
      <c r="C101" s="17"/>
      <c r="D101" s="17"/>
      <c r="E101" s="17"/>
      <c r="F101" s="17"/>
      <c r="G101" s="17"/>
      <c r="H101" s="63"/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22">
        <f t="shared" si="5"/>
        <v>0</v>
      </c>
      <c r="P101" s="85">
        <f t="shared" si="6"/>
        <v>0</v>
      </c>
    </row>
    <row r="102" spans="2:16" ht="15.75" thickBot="1" x14ac:dyDescent="0.3">
      <c r="B102" s="98" t="s">
        <v>103</v>
      </c>
      <c r="C102" s="17"/>
      <c r="D102" s="17"/>
      <c r="E102" s="17"/>
      <c r="F102" s="17"/>
      <c r="G102" s="17"/>
      <c r="H102" s="17"/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22">
        <f t="shared" si="5"/>
        <v>0</v>
      </c>
      <c r="P102" s="85">
        <f t="shared" si="6"/>
        <v>0</v>
      </c>
    </row>
    <row r="103" spans="2:16" ht="15.75" thickTop="1" x14ac:dyDescent="0.25">
      <c r="B103" s="49" t="s">
        <v>1</v>
      </c>
      <c r="C103" s="52"/>
      <c r="D103" s="52"/>
      <c r="E103" s="52"/>
      <c r="F103" s="52"/>
      <c r="G103" s="52"/>
      <c r="H103" s="52"/>
      <c r="I103" s="52">
        <f>SUM(I87:I102)</f>
        <v>1293</v>
      </c>
      <c r="J103" s="52">
        <f t="shared" ref="J103:N103" si="7">SUM(J87:J102)</f>
        <v>1288</v>
      </c>
      <c r="K103" s="52">
        <f t="shared" si="7"/>
        <v>1290</v>
      </c>
      <c r="L103" s="52">
        <f t="shared" si="7"/>
        <v>1301</v>
      </c>
      <c r="M103" s="52">
        <f t="shared" si="7"/>
        <v>1308</v>
      </c>
      <c r="N103" s="52">
        <f t="shared" si="7"/>
        <v>1302</v>
      </c>
      <c r="O103" s="52">
        <f t="shared" si="5"/>
        <v>1297</v>
      </c>
      <c r="P103" s="50">
        <f>SUM(P87:P102)</f>
        <v>1</v>
      </c>
    </row>
    <row r="104" spans="2:16" x14ac:dyDescent="0.2">
      <c r="C104" s="21"/>
      <c r="I104" s="17"/>
      <c r="J104" s="17"/>
      <c r="K104" s="17"/>
      <c r="L104" s="17"/>
      <c r="M104" s="17"/>
      <c r="N104" s="17"/>
    </row>
    <row r="126" spans="1:16" ht="23.25" x14ac:dyDescent="0.35">
      <c r="A126" s="30"/>
      <c r="B126" s="14" t="s">
        <v>16</v>
      </c>
      <c r="C126" s="36"/>
      <c r="D126" s="36"/>
      <c r="E126" s="36"/>
      <c r="F126" s="33"/>
      <c r="G126" s="33"/>
      <c r="H126" s="33"/>
      <c r="I126" s="33"/>
      <c r="J126" s="34"/>
      <c r="K126" s="34"/>
      <c r="L126" s="34"/>
      <c r="M126" s="34"/>
      <c r="N126" s="34"/>
      <c r="O126" s="24"/>
    </row>
    <row r="127" spans="1:16" x14ac:dyDescent="0.2">
      <c r="C127" s="38">
        <v>2</v>
      </c>
      <c r="D127" s="38">
        <v>3</v>
      </c>
      <c r="E127" s="38">
        <v>4</v>
      </c>
      <c r="F127" s="38">
        <v>5</v>
      </c>
      <c r="G127" s="38">
        <v>6</v>
      </c>
      <c r="H127" s="38">
        <v>7</v>
      </c>
      <c r="I127" s="38">
        <v>8</v>
      </c>
      <c r="J127" s="38">
        <v>9</v>
      </c>
      <c r="K127" s="38">
        <v>10</v>
      </c>
      <c r="L127" s="38">
        <v>11</v>
      </c>
      <c r="M127" s="38">
        <v>12</v>
      </c>
      <c r="N127" s="38">
        <v>13</v>
      </c>
    </row>
    <row r="128" spans="1:16" ht="15.75" thickBot="1" x14ac:dyDescent="0.25">
      <c r="B128" s="55" t="s">
        <v>17</v>
      </c>
      <c r="C128" s="48" t="s">
        <v>33</v>
      </c>
      <c r="D128" s="48" t="s">
        <v>34</v>
      </c>
      <c r="E128" s="48" t="s">
        <v>35</v>
      </c>
      <c r="F128" s="48" t="s">
        <v>36</v>
      </c>
      <c r="G128" s="48" t="s">
        <v>37</v>
      </c>
      <c r="H128" s="48" t="s">
        <v>38</v>
      </c>
      <c r="I128" s="45" t="s">
        <v>39</v>
      </c>
      <c r="J128" s="45" t="s">
        <v>40</v>
      </c>
      <c r="K128" s="45" t="s">
        <v>41</v>
      </c>
      <c r="L128" s="45" t="s">
        <v>42</v>
      </c>
      <c r="M128" s="45" t="s">
        <v>43</v>
      </c>
      <c r="N128" s="45" t="s">
        <v>44</v>
      </c>
      <c r="O128" s="45" t="s">
        <v>3</v>
      </c>
      <c r="P128" s="45" t="s">
        <v>14</v>
      </c>
    </row>
    <row r="129" spans="1:16" ht="15" x14ac:dyDescent="0.25">
      <c r="A129" s="40"/>
      <c r="B129" s="1" t="s">
        <v>88</v>
      </c>
      <c r="C129" s="17"/>
      <c r="D129" s="17"/>
      <c r="E129" s="17"/>
      <c r="F129" s="17"/>
      <c r="G129" s="17"/>
      <c r="H129" s="17"/>
      <c r="I129" s="17">
        <v>161</v>
      </c>
      <c r="J129" s="17">
        <v>163</v>
      </c>
      <c r="K129" s="17">
        <v>163</v>
      </c>
      <c r="L129" s="17">
        <v>164</v>
      </c>
      <c r="M129" s="17">
        <v>166</v>
      </c>
      <c r="N129" s="17">
        <v>166</v>
      </c>
      <c r="O129" s="60">
        <f>(AVERAGE(C129:N129))</f>
        <v>163.83333333333334</v>
      </c>
      <c r="P129" s="85">
        <f t="shared" ref="P129:P140" si="8">+O129/$O$145</f>
        <v>4.1285174296514071E-2</v>
      </c>
    </row>
    <row r="130" spans="1:16" ht="15" x14ac:dyDescent="0.25">
      <c r="A130" s="40"/>
      <c r="B130" s="1" t="s">
        <v>89</v>
      </c>
      <c r="C130" s="17"/>
      <c r="D130" s="17"/>
      <c r="E130" s="17"/>
      <c r="F130" s="17"/>
      <c r="G130" s="17"/>
      <c r="H130" s="63"/>
      <c r="I130" s="17">
        <v>754</v>
      </c>
      <c r="J130" s="17">
        <v>766</v>
      </c>
      <c r="K130" s="17">
        <v>771</v>
      </c>
      <c r="L130" s="17">
        <v>781</v>
      </c>
      <c r="M130" s="17">
        <v>790</v>
      </c>
      <c r="N130" s="17">
        <v>795</v>
      </c>
      <c r="O130" s="60">
        <f t="shared" ref="O130:O145" si="9">(AVERAGE(C130:N130))</f>
        <v>776.16666666666663</v>
      </c>
      <c r="P130" s="85">
        <f t="shared" si="8"/>
        <v>0.19559008819823601</v>
      </c>
    </row>
    <row r="131" spans="1:16" ht="15" x14ac:dyDescent="0.25">
      <c r="A131" s="40"/>
      <c r="B131" s="1" t="s">
        <v>90</v>
      </c>
      <c r="C131" s="17"/>
      <c r="D131" s="63"/>
      <c r="E131" s="63"/>
      <c r="F131" s="63"/>
      <c r="G131" s="63"/>
      <c r="H131" s="63"/>
      <c r="I131" s="17">
        <v>302</v>
      </c>
      <c r="J131" s="17">
        <v>295</v>
      </c>
      <c r="K131" s="17">
        <v>298</v>
      </c>
      <c r="L131" s="17">
        <v>300</v>
      </c>
      <c r="M131" s="17">
        <v>304</v>
      </c>
      <c r="N131" s="17">
        <v>306</v>
      </c>
      <c r="O131" s="60">
        <f t="shared" si="9"/>
        <v>300.83333333333331</v>
      </c>
      <c r="P131" s="85">
        <f t="shared" si="8"/>
        <v>7.5808483830323389E-2</v>
      </c>
    </row>
    <row r="132" spans="1:16" ht="15" x14ac:dyDescent="0.25">
      <c r="A132" s="40"/>
      <c r="B132" s="1" t="s">
        <v>91</v>
      </c>
      <c r="C132" s="17"/>
      <c r="D132" s="17"/>
      <c r="E132" s="17"/>
      <c r="F132" s="17"/>
      <c r="G132" s="17"/>
      <c r="H132" s="63"/>
      <c r="I132" s="17">
        <v>4</v>
      </c>
      <c r="J132" s="17">
        <v>5</v>
      </c>
      <c r="K132" s="17">
        <v>5</v>
      </c>
      <c r="L132" s="17">
        <v>5</v>
      </c>
      <c r="M132" s="17">
        <v>6</v>
      </c>
      <c r="N132" s="17">
        <v>6</v>
      </c>
      <c r="O132" s="60">
        <f t="shared" si="9"/>
        <v>5.166666666666667</v>
      </c>
      <c r="P132" s="85">
        <f t="shared" si="8"/>
        <v>1.3019739605207895E-3</v>
      </c>
    </row>
    <row r="133" spans="1:16" ht="15" x14ac:dyDescent="0.25">
      <c r="A133" s="40"/>
      <c r="B133" s="1" t="s">
        <v>92</v>
      </c>
      <c r="C133" s="17"/>
      <c r="D133" s="17"/>
      <c r="E133" s="17"/>
      <c r="F133" s="17"/>
      <c r="G133" s="17"/>
      <c r="H133" s="17"/>
      <c r="I133" s="17">
        <v>41</v>
      </c>
      <c r="J133" s="17">
        <v>41</v>
      </c>
      <c r="K133" s="17">
        <v>41</v>
      </c>
      <c r="L133" s="17">
        <v>41</v>
      </c>
      <c r="M133" s="17">
        <v>41</v>
      </c>
      <c r="N133" s="17">
        <v>41</v>
      </c>
      <c r="O133" s="60">
        <f t="shared" si="9"/>
        <v>41</v>
      </c>
      <c r="P133" s="85">
        <f t="shared" si="8"/>
        <v>1.0331793364132718E-2</v>
      </c>
    </row>
    <row r="134" spans="1:16" ht="15" x14ac:dyDescent="0.25">
      <c r="A134" s="40"/>
      <c r="B134" s="1" t="s">
        <v>93</v>
      </c>
      <c r="C134" s="17"/>
      <c r="D134" s="17"/>
      <c r="E134" s="17"/>
      <c r="F134" s="17"/>
      <c r="G134" s="17"/>
      <c r="H134" s="17"/>
      <c r="I134" s="17">
        <v>392</v>
      </c>
      <c r="J134" s="17">
        <v>394</v>
      </c>
      <c r="K134" s="17">
        <v>393</v>
      </c>
      <c r="L134" s="17">
        <v>393</v>
      </c>
      <c r="M134" s="17">
        <v>392</v>
      </c>
      <c r="N134" s="17">
        <v>394</v>
      </c>
      <c r="O134" s="60">
        <f t="shared" si="9"/>
        <v>393</v>
      </c>
      <c r="P134" s="85">
        <f t="shared" si="8"/>
        <v>9.90340193196136E-2</v>
      </c>
    </row>
    <row r="135" spans="1:16" ht="15" x14ac:dyDescent="0.25">
      <c r="A135" s="40"/>
      <c r="B135" s="1" t="s">
        <v>94</v>
      </c>
      <c r="C135" s="17"/>
      <c r="D135" s="17"/>
      <c r="E135" s="17"/>
      <c r="F135" s="17"/>
      <c r="G135" s="17"/>
      <c r="H135" s="17"/>
      <c r="I135" s="17">
        <v>53</v>
      </c>
      <c r="J135" s="17">
        <v>53</v>
      </c>
      <c r="K135" s="17">
        <v>53</v>
      </c>
      <c r="L135" s="17">
        <v>55</v>
      </c>
      <c r="M135" s="17">
        <v>55</v>
      </c>
      <c r="N135" s="17">
        <v>56</v>
      </c>
      <c r="O135" s="60">
        <f t="shared" si="9"/>
        <v>54.166666666666664</v>
      </c>
      <c r="P135" s="85">
        <f t="shared" si="8"/>
        <v>1.364972700545989E-2</v>
      </c>
    </row>
    <row r="136" spans="1:16" ht="15" x14ac:dyDescent="0.25">
      <c r="A136" s="40"/>
      <c r="B136" s="1" t="s">
        <v>95</v>
      </c>
      <c r="C136" s="17"/>
      <c r="D136" s="17"/>
      <c r="E136" s="17"/>
      <c r="F136" s="17"/>
      <c r="G136" s="17"/>
      <c r="H136" s="17"/>
      <c r="I136" s="17">
        <v>50</v>
      </c>
      <c r="J136" s="17">
        <v>50</v>
      </c>
      <c r="K136" s="17">
        <v>50</v>
      </c>
      <c r="L136" s="17">
        <v>50</v>
      </c>
      <c r="M136" s="17">
        <v>49</v>
      </c>
      <c r="N136" s="17">
        <v>50</v>
      </c>
      <c r="O136" s="60">
        <f t="shared" si="9"/>
        <v>49.833333333333336</v>
      </c>
      <c r="P136" s="85">
        <f t="shared" si="8"/>
        <v>1.2557748845023099E-2</v>
      </c>
    </row>
    <row r="137" spans="1:16" ht="15" x14ac:dyDescent="0.25">
      <c r="A137" s="40"/>
      <c r="B137" s="1" t="s">
        <v>96</v>
      </c>
      <c r="C137" s="17"/>
      <c r="D137" s="17"/>
      <c r="E137" s="17"/>
      <c r="F137" s="17"/>
      <c r="G137" s="17"/>
      <c r="H137" s="17"/>
      <c r="I137" s="17">
        <v>622</v>
      </c>
      <c r="J137" s="17">
        <v>626</v>
      </c>
      <c r="K137" s="17">
        <v>627</v>
      </c>
      <c r="L137" s="17">
        <v>629</v>
      </c>
      <c r="M137" s="17">
        <v>637</v>
      </c>
      <c r="N137" s="17">
        <v>652</v>
      </c>
      <c r="O137" s="60">
        <f t="shared" si="9"/>
        <v>632.16666666666663</v>
      </c>
      <c r="P137" s="85">
        <f t="shared" si="8"/>
        <v>0.15930281394372112</v>
      </c>
    </row>
    <row r="138" spans="1:16" ht="15" x14ac:dyDescent="0.25">
      <c r="A138" s="40"/>
      <c r="B138" s="1" t="s">
        <v>97</v>
      </c>
      <c r="C138" s="17"/>
      <c r="D138" s="17"/>
      <c r="E138" s="17"/>
      <c r="F138" s="17"/>
      <c r="G138" s="17"/>
      <c r="H138" s="17"/>
      <c r="I138" s="17">
        <v>1109</v>
      </c>
      <c r="J138" s="17">
        <v>1099</v>
      </c>
      <c r="K138" s="17">
        <v>1091</v>
      </c>
      <c r="L138" s="17">
        <v>1091</v>
      </c>
      <c r="M138" s="17">
        <v>1095</v>
      </c>
      <c r="N138" s="17">
        <v>1095</v>
      </c>
      <c r="O138" s="60">
        <f t="shared" si="9"/>
        <v>1096.6666666666667</v>
      </c>
      <c r="P138" s="85">
        <f t="shared" si="8"/>
        <v>0.27635447291054177</v>
      </c>
    </row>
    <row r="139" spans="1:16" ht="15" x14ac:dyDescent="0.25">
      <c r="A139" s="40"/>
      <c r="B139" s="1" t="s">
        <v>98</v>
      </c>
      <c r="C139" s="17"/>
      <c r="D139" s="63"/>
      <c r="E139" s="63"/>
      <c r="F139" s="63"/>
      <c r="G139" s="63"/>
      <c r="H139" s="63"/>
      <c r="I139" s="17">
        <v>315</v>
      </c>
      <c r="J139" s="17">
        <v>315</v>
      </c>
      <c r="K139" s="17">
        <v>313</v>
      </c>
      <c r="L139" s="17">
        <v>314</v>
      </c>
      <c r="M139" s="17">
        <v>309</v>
      </c>
      <c r="N139" s="17">
        <v>293</v>
      </c>
      <c r="O139" s="60">
        <f t="shared" si="9"/>
        <v>309.83333333333331</v>
      </c>
      <c r="P139" s="85">
        <f t="shared" si="8"/>
        <v>7.8076438471230566E-2</v>
      </c>
    </row>
    <row r="140" spans="1:16" ht="15" x14ac:dyDescent="0.25">
      <c r="A140" s="40"/>
      <c r="B140" s="1" t="s">
        <v>99</v>
      </c>
      <c r="C140" s="17"/>
      <c r="D140" s="17"/>
      <c r="E140" s="17"/>
      <c r="F140" s="17"/>
      <c r="G140" s="17"/>
      <c r="H140" s="17"/>
      <c r="I140" s="17">
        <v>46</v>
      </c>
      <c r="J140" s="17">
        <v>46</v>
      </c>
      <c r="K140" s="17">
        <v>46</v>
      </c>
      <c r="L140" s="17">
        <v>46</v>
      </c>
      <c r="M140" s="17">
        <v>46</v>
      </c>
      <c r="N140" s="17">
        <v>46</v>
      </c>
      <c r="O140" s="60">
        <f t="shared" si="9"/>
        <v>46</v>
      </c>
      <c r="P140" s="85">
        <f t="shared" si="8"/>
        <v>1.1591768164636708E-2</v>
      </c>
    </row>
    <row r="141" spans="1:16" ht="15" x14ac:dyDescent="0.25">
      <c r="A141" s="40"/>
      <c r="B141" s="1" t="s">
        <v>100</v>
      </c>
      <c r="C141" s="17"/>
      <c r="D141" s="17"/>
      <c r="E141" s="17"/>
      <c r="F141" s="17"/>
      <c r="G141" s="17"/>
      <c r="H141" s="17"/>
      <c r="I141" s="17">
        <v>46</v>
      </c>
      <c r="J141" s="17">
        <v>62</v>
      </c>
      <c r="K141" s="17">
        <v>46</v>
      </c>
      <c r="L141" s="17">
        <v>36</v>
      </c>
      <c r="M141" s="17">
        <v>32</v>
      </c>
      <c r="N141" s="17">
        <v>32</v>
      </c>
      <c r="O141" s="60">
        <f t="shared" si="9"/>
        <v>42.333333333333336</v>
      </c>
      <c r="P141" s="85">
        <f t="shared" ref="P141:P144" si="10">+O141/$O$145</f>
        <v>1.0667786644267116E-2</v>
      </c>
    </row>
    <row r="142" spans="1:16" ht="15" x14ac:dyDescent="0.25">
      <c r="A142" s="40"/>
      <c r="B142" s="1" t="s">
        <v>101</v>
      </c>
      <c r="C142" s="17"/>
      <c r="D142" s="17"/>
      <c r="E142" s="17"/>
      <c r="F142" s="17"/>
      <c r="G142" s="17"/>
      <c r="H142" s="17"/>
      <c r="I142" s="17">
        <v>5</v>
      </c>
      <c r="J142" s="17">
        <v>5</v>
      </c>
      <c r="K142" s="17">
        <v>5</v>
      </c>
      <c r="L142" s="17">
        <v>5</v>
      </c>
      <c r="M142" s="17">
        <v>5</v>
      </c>
      <c r="N142" s="17">
        <v>5</v>
      </c>
      <c r="O142" s="60">
        <f t="shared" si="9"/>
        <v>5</v>
      </c>
      <c r="P142" s="85">
        <f t="shared" si="10"/>
        <v>1.2599748005039898E-3</v>
      </c>
    </row>
    <row r="143" spans="1:16" ht="15" x14ac:dyDescent="0.25">
      <c r="A143" s="40"/>
      <c r="B143" s="1" t="s">
        <v>102</v>
      </c>
      <c r="C143" s="17"/>
      <c r="D143" s="17"/>
      <c r="E143" s="17"/>
      <c r="F143" s="17"/>
      <c r="G143" s="17"/>
      <c r="H143" s="63"/>
      <c r="I143" s="17">
        <v>10</v>
      </c>
      <c r="J143" s="17">
        <v>10</v>
      </c>
      <c r="K143" s="17">
        <v>10</v>
      </c>
      <c r="L143" s="17">
        <v>10</v>
      </c>
      <c r="M143" s="17">
        <v>10</v>
      </c>
      <c r="N143" s="17">
        <v>10</v>
      </c>
      <c r="O143" s="60">
        <f t="shared" si="9"/>
        <v>10</v>
      </c>
      <c r="P143" s="85">
        <f t="shared" si="10"/>
        <v>2.5199496010079796E-3</v>
      </c>
    </row>
    <row r="144" spans="1:16" ht="15.75" thickBot="1" x14ac:dyDescent="0.3">
      <c r="A144" s="40"/>
      <c r="B144" s="99" t="s">
        <v>103</v>
      </c>
      <c r="C144" s="17"/>
      <c r="D144" s="17"/>
      <c r="E144" s="17"/>
      <c r="F144" s="17"/>
      <c r="G144" s="17"/>
      <c r="H144" s="17"/>
      <c r="I144" s="17">
        <v>42</v>
      </c>
      <c r="J144" s="17">
        <v>42</v>
      </c>
      <c r="K144" s="17">
        <v>42</v>
      </c>
      <c r="L144" s="17">
        <v>42</v>
      </c>
      <c r="M144" s="17">
        <v>42</v>
      </c>
      <c r="N144" s="17">
        <v>44</v>
      </c>
      <c r="O144" s="60">
        <f t="shared" si="9"/>
        <v>42.333333333333336</v>
      </c>
      <c r="P144" s="85">
        <f t="shared" si="10"/>
        <v>1.0667786644267116E-2</v>
      </c>
    </row>
    <row r="145" spans="2:16" ht="15.75" thickTop="1" x14ac:dyDescent="0.25">
      <c r="B145" s="16" t="s">
        <v>1</v>
      </c>
      <c r="C145" s="61"/>
      <c r="D145" s="61"/>
      <c r="E145" s="61"/>
      <c r="F145" s="61"/>
      <c r="G145" s="61"/>
      <c r="H145" s="61"/>
      <c r="I145" s="61">
        <f>SUM(I129:I144)</f>
        <v>3952</v>
      </c>
      <c r="J145" s="61">
        <f t="shared" ref="J145:N145" si="11">SUM(J129:J144)</f>
        <v>3972</v>
      </c>
      <c r="K145" s="61">
        <f t="shared" si="11"/>
        <v>3954</v>
      </c>
      <c r="L145" s="61">
        <f t="shared" si="11"/>
        <v>3962</v>
      </c>
      <c r="M145" s="61">
        <f t="shared" si="11"/>
        <v>3979</v>
      </c>
      <c r="N145" s="61">
        <f t="shared" si="11"/>
        <v>3991</v>
      </c>
      <c r="O145" s="61">
        <f t="shared" si="9"/>
        <v>3968.3333333333335</v>
      </c>
      <c r="P145" s="50">
        <f>SUM(P129:P144)</f>
        <v>0.99999999999999989</v>
      </c>
    </row>
    <row r="146" spans="2:16" x14ac:dyDescent="0.2">
      <c r="I146" s="17"/>
      <c r="J146" s="17"/>
      <c r="K146" s="17"/>
      <c r="L146" s="17"/>
      <c r="M146" s="17"/>
      <c r="N146" s="17"/>
    </row>
    <row r="168" spans="1:15" ht="23.25" x14ac:dyDescent="0.35">
      <c r="A168" s="30"/>
      <c r="B168" s="14" t="s">
        <v>22</v>
      </c>
      <c r="C168" s="36"/>
      <c r="D168" s="36"/>
      <c r="E168" s="36"/>
      <c r="F168" s="33"/>
      <c r="G168" s="33"/>
      <c r="H168" s="33"/>
      <c r="I168" s="33"/>
      <c r="J168" s="34"/>
      <c r="K168" s="34"/>
      <c r="L168" s="34"/>
      <c r="M168" s="34"/>
      <c r="N168" s="34"/>
      <c r="O168" s="24"/>
    </row>
    <row r="169" spans="1:15" x14ac:dyDescent="0.2">
      <c r="C169" s="38">
        <v>14</v>
      </c>
      <c r="D169" s="38"/>
    </row>
    <row r="170" spans="1:15" ht="30.75" thickBot="1" x14ac:dyDescent="0.25">
      <c r="B170" s="62" t="s">
        <v>17</v>
      </c>
      <c r="C170" s="68" t="s">
        <v>18</v>
      </c>
      <c r="D170" s="68" t="s">
        <v>19</v>
      </c>
      <c r="E170" s="68" t="s">
        <v>20</v>
      </c>
      <c r="F170" s="68" t="s">
        <v>28</v>
      </c>
      <c r="G170" s="68" t="s">
        <v>29</v>
      </c>
    </row>
    <row r="171" spans="1:15" ht="15" thickTop="1" x14ac:dyDescent="0.2">
      <c r="B171" s="1" t="s">
        <v>88</v>
      </c>
      <c r="C171" s="21">
        <f>(VLOOKUP($B171,$B$45:$O$60,C$169,0))</f>
        <v>163.83333333333334</v>
      </c>
      <c r="D171" s="21">
        <f>(VLOOKUP($B171,$B$87:$O$102,C$169,0))</f>
        <v>0</v>
      </c>
      <c r="E171" s="21">
        <f>(VLOOKUP($B171,$B$129:$O$144,C$169,0))</f>
        <v>163.83333333333334</v>
      </c>
      <c r="F171" s="19">
        <f t="shared" ref="F171:F186" si="12">+C171/$E171</f>
        <v>1</v>
      </c>
      <c r="G171" s="19">
        <f t="shared" ref="G171:G186" si="13">+D171/$E171</f>
        <v>0</v>
      </c>
      <c r="H171" s="38" t="b">
        <f>+G171&gt;F171</f>
        <v>0</v>
      </c>
      <c r="I171" s="67"/>
    </row>
    <row r="172" spans="1:15" x14ac:dyDescent="0.2">
      <c r="B172" s="1" t="s">
        <v>89</v>
      </c>
      <c r="C172" s="21">
        <f t="shared" ref="C172:C186" si="14">(VLOOKUP($B172,$B$45:$O$60,C$169,0))</f>
        <v>348.66666666666669</v>
      </c>
      <c r="D172" s="21">
        <f t="shared" ref="D172:D186" si="15">(VLOOKUP($B172,$B$87:$O$102,C$169,0))</f>
        <v>427.5</v>
      </c>
      <c r="E172" s="21">
        <f t="shared" ref="E172:E186" si="16">(VLOOKUP($B172,$B$129:$O$144,C$169,0))</f>
        <v>776.16666666666663</v>
      </c>
      <c r="F172" s="19">
        <f t="shared" si="12"/>
        <v>0.44921623362679841</v>
      </c>
      <c r="G172" s="19">
        <f t="shared" si="13"/>
        <v>0.5507837663732017</v>
      </c>
      <c r="H172" s="38" t="b">
        <f t="shared" ref="H172:H186" si="17">+G172&gt;F172</f>
        <v>1</v>
      </c>
      <c r="I172" s="67"/>
    </row>
    <row r="173" spans="1:15" x14ac:dyDescent="0.2">
      <c r="B173" s="1" t="s">
        <v>90</v>
      </c>
      <c r="C173" s="21">
        <f t="shared" si="14"/>
        <v>122.5</v>
      </c>
      <c r="D173" s="21">
        <f t="shared" si="15"/>
        <v>178.33333333333334</v>
      </c>
      <c r="E173" s="21">
        <f t="shared" si="16"/>
        <v>300.83333333333331</v>
      </c>
      <c r="F173" s="19">
        <f t="shared" si="12"/>
        <v>0.40720221606648205</v>
      </c>
      <c r="G173" s="19">
        <f t="shared" si="13"/>
        <v>0.59279778393351812</v>
      </c>
      <c r="H173" s="38" t="b">
        <f t="shared" si="17"/>
        <v>1</v>
      </c>
      <c r="I173" s="67"/>
    </row>
    <row r="174" spans="1:15" x14ac:dyDescent="0.2">
      <c r="B174" s="1" t="s">
        <v>91</v>
      </c>
      <c r="C174" s="21">
        <f t="shared" si="14"/>
        <v>5.166666666666667</v>
      </c>
      <c r="D174" s="21">
        <f t="shared" si="15"/>
        <v>0</v>
      </c>
      <c r="E174" s="21">
        <f t="shared" si="16"/>
        <v>5.166666666666667</v>
      </c>
      <c r="F174" s="19">
        <f t="shared" si="12"/>
        <v>1</v>
      </c>
      <c r="G174" s="19">
        <f t="shared" si="13"/>
        <v>0</v>
      </c>
      <c r="H174" s="38" t="b">
        <f t="shared" si="17"/>
        <v>0</v>
      </c>
      <c r="I174" s="67"/>
    </row>
    <row r="175" spans="1:15" x14ac:dyDescent="0.2">
      <c r="B175" s="1" t="s">
        <v>92</v>
      </c>
      <c r="C175" s="21">
        <f t="shared" si="14"/>
        <v>41</v>
      </c>
      <c r="D175" s="21">
        <f t="shared" si="15"/>
        <v>0</v>
      </c>
      <c r="E175" s="21">
        <f t="shared" si="16"/>
        <v>41</v>
      </c>
      <c r="F175" s="19">
        <f t="shared" si="12"/>
        <v>1</v>
      </c>
      <c r="G175" s="19">
        <f t="shared" si="13"/>
        <v>0</v>
      </c>
      <c r="H175" s="38" t="b">
        <f t="shared" si="17"/>
        <v>0</v>
      </c>
      <c r="I175" s="67"/>
    </row>
    <row r="176" spans="1:15" x14ac:dyDescent="0.2">
      <c r="B176" s="1" t="s">
        <v>93</v>
      </c>
      <c r="C176" s="21">
        <f t="shared" si="14"/>
        <v>144</v>
      </c>
      <c r="D176" s="21">
        <f t="shared" si="15"/>
        <v>249</v>
      </c>
      <c r="E176" s="21">
        <f t="shared" si="16"/>
        <v>393</v>
      </c>
      <c r="F176" s="19">
        <f t="shared" si="12"/>
        <v>0.36641221374045801</v>
      </c>
      <c r="G176" s="19">
        <f t="shared" si="13"/>
        <v>0.63358778625954193</v>
      </c>
      <c r="H176" s="38" t="b">
        <f t="shared" si="17"/>
        <v>1</v>
      </c>
      <c r="I176" s="67"/>
    </row>
    <row r="177" spans="2:9" x14ac:dyDescent="0.2">
      <c r="B177" s="1" t="s">
        <v>94</v>
      </c>
      <c r="C177" s="21">
        <f t="shared" si="14"/>
        <v>54.166666666666664</v>
      </c>
      <c r="D177" s="21">
        <f t="shared" si="15"/>
        <v>0</v>
      </c>
      <c r="E177" s="21">
        <f t="shared" si="16"/>
        <v>54.166666666666664</v>
      </c>
      <c r="F177" s="19">
        <f t="shared" si="12"/>
        <v>1</v>
      </c>
      <c r="G177" s="19">
        <f t="shared" si="13"/>
        <v>0</v>
      </c>
      <c r="H177" s="38" t="b">
        <f t="shared" si="17"/>
        <v>0</v>
      </c>
      <c r="I177" s="67"/>
    </row>
    <row r="178" spans="2:9" x14ac:dyDescent="0.2">
      <c r="B178" s="1" t="s">
        <v>95</v>
      </c>
      <c r="C178" s="21">
        <f t="shared" si="14"/>
        <v>47.5</v>
      </c>
      <c r="D178" s="21">
        <f t="shared" si="15"/>
        <v>2.3333333333333335</v>
      </c>
      <c r="E178" s="21">
        <f t="shared" si="16"/>
        <v>49.833333333333336</v>
      </c>
      <c r="F178" s="19">
        <f t="shared" si="12"/>
        <v>0.95317725752508353</v>
      </c>
      <c r="G178" s="19">
        <f t="shared" si="13"/>
        <v>4.6822742474916391E-2</v>
      </c>
      <c r="H178" s="38" t="b">
        <f t="shared" si="17"/>
        <v>0</v>
      </c>
      <c r="I178" s="67"/>
    </row>
    <row r="179" spans="2:9" x14ac:dyDescent="0.2">
      <c r="B179" s="1" t="s">
        <v>96</v>
      </c>
      <c r="C179" s="21">
        <f t="shared" si="14"/>
        <v>632.16666666666663</v>
      </c>
      <c r="D179" s="21">
        <f t="shared" si="15"/>
        <v>0</v>
      </c>
      <c r="E179" s="21">
        <f t="shared" si="16"/>
        <v>632.16666666666663</v>
      </c>
      <c r="F179" s="19">
        <f t="shared" si="12"/>
        <v>1</v>
      </c>
      <c r="G179" s="19">
        <f t="shared" si="13"/>
        <v>0</v>
      </c>
      <c r="H179" s="38" t="b">
        <f t="shared" si="17"/>
        <v>0</v>
      </c>
      <c r="I179" s="67"/>
    </row>
    <row r="180" spans="2:9" x14ac:dyDescent="0.2">
      <c r="B180" s="1" t="s">
        <v>97</v>
      </c>
      <c r="C180" s="21">
        <f t="shared" si="14"/>
        <v>773.16666666666663</v>
      </c>
      <c r="D180" s="21">
        <f t="shared" si="15"/>
        <v>323.5</v>
      </c>
      <c r="E180" s="21">
        <f t="shared" si="16"/>
        <v>1096.6666666666667</v>
      </c>
      <c r="F180" s="19">
        <f t="shared" si="12"/>
        <v>0.70501519756838893</v>
      </c>
      <c r="G180" s="19">
        <f t="shared" si="13"/>
        <v>0.2949848024316109</v>
      </c>
      <c r="H180" s="38" t="b">
        <f t="shared" si="17"/>
        <v>0</v>
      </c>
      <c r="I180" s="67"/>
    </row>
    <row r="181" spans="2:9" x14ac:dyDescent="0.2">
      <c r="B181" s="1" t="s">
        <v>98</v>
      </c>
      <c r="C181" s="21">
        <f t="shared" si="14"/>
        <v>193.5</v>
      </c>
      <c r="D181" s="21">
        <f t="shared" si="15"/>
        <v>116.33333333333333</v>
      </c>
      <c r="E181" s="21">
        <f t="shared" si="16"/>
        <v>309.83333333333331</v>
      </c>
      <c r="F181" s="19">
        <f t="shared" si="12"/>
        <v>0.62452931683700919</v>
      </c>
      <c r="G181" s="19">
        <f t="shared" si="13"/>
        <v>0.37547068316299087</v>
      </c>
      <c r="H181" s="38" t="b">
        <f t="shared" si="17"/>
        <v>0</v>
      </c>
      <c r="I181" s="67"/>
    </row>
    <row r="182" spans="2:9" x14ac:dyDescent="0.2">
      <c r="B182" s="1" t="s">
        <v>99</v>
      </c>
      <c r="C182" s="21">
        <f t="shared" si="14"/>
        <v>46</v>
      </c>
      <c r="D182" s="21">
        <f t="shared" si="15"/>
        <v>0</v>
      </c>
      <c r="E182" s="21">
        <f t="shared" si="16"/>
        <v>46</v>
      </c>
      <c r="F182" s="19">
        <f t="shared" si="12"/>
        <v>1</v>
      </c>
      <c r="G182" s="19">
        <f t="shared" si="13"/>
        <v>0</v>
      </c>
      <c r="H182" s="38" t="b">
        <f t="shared" si="17"/>
        <v>0</v>
      </c>
      <c r="I182" s="67"/>
    </row>
    <row r="183" spans="2:9" x14ac:dyDescent="0.2">
      <c r="B183" s="1" t="s">
        <v>100</v>
      </c>
      <c r="C183" s="21">
        <f t="shared" si="14"/>
        <v>42.333333333333336</v>
      </c>
      <c r="D183" s="21">
        <f t="shared" si="15"/>
        <v>0</v>
      </c>
      <c r="E183" s="21">
        <f t="shared" si="16"/>
        <v>42.333333333333336</v>
      </c>
      <c r="F183" s="19">
        <f t="shared" si="12"/>
        <v>1</v>
      </c>
      <c r="G183" s="19">
        <f t="shared" si="13"/>
        <v>0</v>
      </c>
      <c r="H183" s="38" t="b">
        <f t="shared" si="17"/>
        <v>0</v>
      </c>
      <c r="I183" s="67"/>
    </row>
    <row r="184" spans="2:9" x14ac:dyDescent="0.2">
      <c r="B184" s="1" t="s">
        <v>101</v>
      </c>
      <c r="C184" s="21">
        <f t="shared" si="14"/>
        <v>5</v>
      </c>
      <c r="D184" s="21">
        <f t="shared" si="15"/>
        <v>0</v>
      </c>
      <c r="E184" s="21">
        <f t="shared" si="16"/>
        <v>5</v>
      </c>
      <c r="F184" s="19">
        <f t="shared" ref="F184" si="18">+C184/$E184</f>
        <v>1</v>
      </c>
      <c r="G184" s="19">
        <f t="shared" ref="G184" si="19">+D184/$E184</f>
        <v>0</v>
      </c>
      <c r="H184" s="38"/>
      <c r="I184" s="67"/>
    </row>
    <row r="185" spans="2:9" x14ac:dyDescent="0.2">
      <c r="B185" s="1" t="s">
        <v>102</v>
      </c>
      <c r="C185" s="21">
        <f t="shared" si="14"/>
        <v>10</v>
      </c>
      <c r="D185" s="21">
        <f t="shared" si="15"/>
        <v>0</v>
      </c>
      <c r="E185" s="69">
        <f t="shared" si="16"/>
        <v>10</v>
      </c>
      <c r="F185" s="87">
        <f t="shared" si="12"/>
        <v>1</v>
      </c>
      <c r="G185" s="87">
        <f t="shared" si="13"/>
        <v>0</v>
      </c>
      <c r="H185" s="38" t="b">
        <f t="shared" si="17"/>
        <v>0</v>
      </c>
      <c r="I185" s="67"/>
    </row>
    <row r="186" spans="2:9" ht="15" thickBot="1" x14ac:dyDescent="0.25">
      <c r="B186" s="99" t="s">
        <v>103</v>
      </c>
      <c r="C186" s="23">
        <f t="shared" si="14"/>
        <v>42.333333333333336</v>
      </c>
      <c r="D186" s="23">
        <f t="shared" si="15"/>
        <v>0</v>
      </c>
      <c r="E186" s="23">
        <f t="shared" si="16"/>
        <v>42.333333333333336</v>
      </c>
      <c r="F186" s="88">
        <f t="shared" si="12"/>
        <v>1</v>
      </c>
      <c r="G186" s="88">
        <f t="shared" si="13"/>
        <v>0</v>
      </c>
      <c r="H186" s="38" t="b">
        <f t="shared" si="17"/>
        <v>0</v>
      </c>
      <c r="I186" s="67"/>
    </row>
    <row r="187" spans="2:9" ht="15.75" thickTop="1" x14ac:dyDescent="0.25">
      <c r="B187" s="16" t="s">
        <v>1</v>
      </c>
      <c r="C187" s="22">
        <f>SUM(C171:C186)</f>
        <v>2671.3333333333335</v>
      </c>
      <c r="D187" s="22">
        <f>SUM(D171:D186)</f>
        <v>1297</v>
      </c>
      <c r="E187" s="22">
        <f>SUM(E171:E186)</f>
        <v>3968.3333333333335</v>
      </c>
      <c r="F187" s="59">
        <f>AVERAGE(F171:F186)</f>
        <v>0.8440970272102637</v>
      </c>
      <c r="G187" s="59">
        <f>AVERAGE(G171:G186)</f>
        <v>0.15590297278973625</v>
      </c>
    </row>
    <row r="210" spans="1:16" ht="26.25" x14ac:dyDescent="0.4">
      <c r="A210" s="30"/>
      <c r="B210" s="84" t="s">
        <v>23</v>
      </c>
      <c r="C210" s="31"/>
      <c r="D210" s="31"/>
      <c r="E210" s="31"/>
      <c r="F210" s="32"/>
      <c r="G210" s="32"/>
      <c r="H210" s="33"/>
      <c r="I210" s="33"/>
      <c r="J210" s="34"/>
      <c r="K210" s="34"/>
      <c r="L210" s="34"/>
      <c r="M210" s="34"/>
      <c r="N210" s="34"/>
      <c r="O210" s="24"/>
    </row>
    <row r="211" spans="1:16" x14ac:dyDescent="0.2">
      <c r="C211" s="17"/>
    </row>
    <row r="212" spans="1:16" ht="23.25" x14ac:dyDescent="0.35">
      <c r="A212" s="30"/>
      <c r="B212" s="14" t="s">
        <v>24</v>
      </c>
      <c r="C212" s="36"/>
      <c r="D212" s="36"/>
      <c r="E212" s="36"/>
      <c r="F212" s="33"/>
      <c r="G212" s="33"/>
      <c r="H212" s="33"/>
      <c r="I212" s="33"/>
      <c r="J212" s="34"/>
      <c r="K212" s="34"/>
      <c r="L212" s="34"/>
      <c r="M212" s="34"/>
      <c r="N212" s="34"/>
      <c r="O212" s="24"/>
    </row>
    <row r="213" spans="1:16" x14ac:dyDescent="0.2">
      <c r="C213" s="38">
        <v>2</v>
      </c>
      <c r="D213" s="38">
        <v>3</v>
      </c>
      <c r="E213" s="38">
        <v>4</v>
      </c>
      <c r="F213" s="38">
        <v>5</v>
      </c>
      <c r="G213" s="38">
        <v>6</v>
      </c>
      <c r="H213" s="38">
        <v>7</v>
      </c>
      <c r="I213" s="38">
        <v>8</v>
      </c>
      <c r="J213" s="38">
        <v>9</v>
      </c>
      <c r="K213" s="38">
        <v>10</v>
      </c>
      <c r="L213" s="38">
        <v>11</v>
      </c>
      <c r="M213" s="38">
        <v>12</v>
      </c>
      <c r="N213" s="38">
        <v>13</v>
      </c>
      <c r="O213" s="53">
        <v>4</v>
      </c>
    </row>
    <row r="214" spans="1:16" ht="15.75" thickBot="1" x14ac:dyDescent="0.25">
      <c r="B214" s="48" t="s">
        <v>2</v>
      </c>
      <c r="C214" s="48" t="s">
        <v>33</v>
      </c>
      <c r="D214" s="48" t="s">
        <v>34</v>
      </c>
      <c r="E214" s="48" t="s">
        <v>35</v>
      </c>
      <c r="F214" s="48" t="s">
        <v>36</v>
      </c>
      <c r="G214" s="48" t="s">
        <v>37</v>
      </c>
      <c r="H214" s="48" t="s">
        <v>38</v>
      </c>
      <c r="I214" s="45" t="s">
        <v>39</v>
      </c>
      <c r="J214" s="45" t="s">
        <v>40</v>
      </c>
      <c r="K214" s="45" t="s">
        <v>41</v>
      </c>
      <c r="L214" s="45" t="s">
        <v>42</v>
      </c>
      <c r="M214" s="45" t="s">
        <v>43</v>
      </c>
      <c r="N214" s="45" t="s">
        <v>44</v>
      </c>
      <c r="O214" s="45" t="s">
        <v>3</v>
      </c>
      <c r="P214" s="45" t="s">
        <v>14</v>
      </c>
    </row>
    <row r="215" spans="1:16" ht="15" x14ac:dyDescent="0.25">
      <c r="B215" s="74" t="s">
        <v>45</v>
      </c>
      <c r="C215" s="17"/>
      <c r="D215" s="17"/>
      <c r="E215" s="17"/>
      <c r="F215" s="17"/>
      <c r="G215" s="17"/>
      <c r="H215" s="17"/>
      <c r="I215" s="17">
        <v>745</v>
      </c>
      <c r="J215" s="17">
        <v>751</v>
      </c>
      <c r="K215" s="17">
        <v>745</v>
      </c>
      <c r="L215" s="17">
        <v>745</v>
      </c>
      <c r="M215" s="17">
        <v>746</v>
      </c>
      <c r="N215" s="17">
        <v>752</v>
      </c>
      <c r="O215" s="27">
        <f t="shared" ref="O215:O238" si="20">+AVERAGE(C215:N215)</f>
        <v>747.33333333333337</v>
      </c>
      <c r="P215" s="85">
        <f t="shared" ref="P215" si="21">+O215/$O$239</f>
        <v>0.27976041926628403</v>
      </c>
    </row>
    <row r="216" spans="1:16" ht="15" x14ac:dyDescent="0.25">
      <c r="B216" s="74" t="s">
        <v>46</v>
      </c>
      <c r="C216" s="17"/>
      <c r="D216" s="17"/>
      <c r="E216" s="17"/>
      <c r="F216" s="17"/>
      <c r="G216" s="17"/>
      <c r="H216" s="17"/>
      <c r="I216" s="17">
        <v>709</v>
      </c>
      <c r="J216" s="17">
        <v>713</v>
      </c>
      <c r="K216" s="17">
        <v>705</v>
      </c>
      <c r="L216" s="17">
        <v>702</v>
      </c>
      <c r="M216" s="17">
        <v>710</v>
      </c>
      <c r="N216" s="17">
        <v>715</v>
      </c>
      <c r="O216" s="27">
        <f t="shared" si="20"/>
        <v>709</v>
      </c>
      <c r="P216" s="85">
        <f>+O216/$O$239</f>
        <v>0.26541053156975297</v>
      </c>
    </row>
    <row r="217" spans="1:16" ht="15" x14ac:dyDescent="0.25">
      <c r="B217" s="74" t="s">
        <v>47</v>
      </c>
      <c r="C217" s="17"/>
      <c r="D217" s="17"/>
      <c r="E217" s="17"/>
      <c r="F217" s="17"/>
      <c r="G217" s="17"/>
      <c r="H217" s="17"/>
      <c r="I217" s="17">
        <v>166</v>
      </c>
      <c r="J217" s="17">
        <v>166</v>
      </c>
      <c r="K217" s="17">
        <v>163</v>
      </c>
      <c r="L217" s="17">
        <v>164</v>
      </c>
      <c r="M217" s="17">
        <v>165</v>
      </c>
      <c r="N217" s="17">
        <v>165</v>
      </c>
      <c r="O217" s="27">
        <f t="shared" si="20"/>
        <v>164.83333333333334</v>
      </c>
      <c r="P217" s="85">
        <f t="shared" ref="P217:P238" si="22">+O217/$O$239</f>
        <v>6.1704517095083615E-2</v>
      </c>
    </row>
    <row r="218" spans="1:16" ht="15" x14ac:dyDescent="0.25">
      <c r="B218" s="74" t="s">
        <v>48</v>
      </c>
      <c r="C218" s="17"/>
      <c r="D218" s="17"/>
      <c r="E218" s="17"/>
      <c r="F218" s="17"/>
      <c r="G218" s="17"/>
      <c r="H218" s="17"/>
      <c r="I218" s="17">
        <v>151</v>
      </c>
      <c r="J218" s="17">
        <v>156</v>
      </c>
      <c r="K218" s="17">
        <v>158</v>
      </c>
      <c r="L218" s="17">
        <v>159</v>
      </c>
      <c r="M218" s="17">
        <v>161</v>
      </c>
      <c r="N218" s="17">
        <v>162</v>
      </c>
      <c r="O218" s="27">
        <f t="shared" si="20"/>
        <v>157.83333333333334</v>
      </c>
      <c r="P218" s="85">
        <f t="shared" si="22"/>
        <v>5.9084102820064897E-2</v>
      </c>
    </row>
    <row r="219" spans="1:16" ht="15" x14ac:dyDescent="0.25">
      <c r="B219" s="74" t="s">
        <v>49</v>
      </c>
      <c r="C219" s="17"/>
      <c r="D219" s="17"/>
      <c r="E219" s="17"/>
      <c r="F219" s="17"/>
      <c r="G219" s="17"/>
      <c r="H219" s="17"/>
      <c r="I219" s="17">
        <v>96</v>
      </c>
      <c r="J219" s="17">
        <v>96</v>
      </c>
      <c r="K219" s="17">
        <v>96</v>
      </c>
      <c r="L219" s="17">
        <v>98</v>
      </c>
      <c r="M219" s="17">
        <v>95</v>
      </c>
      <c r="N219" s="17">
        <v>96</v>
      </c>
      <c r="O219" s="27">
        <f t="shared" si="20"/>
        <v>96.166666666666671</v>
      </c>
      <c r="P219" s="85">
        <f t="shared" si="22"/>
        <v>3.5999500873471431E-2</v>
      </c>
    </row>
    <row r="220" spans="1:16" ht="15" x14ac:dyDescent="0.25">
      <c r="B220" s="74" t="s">
        <v>50</v>
      </c>
      <c r="C220" s="17"/>
      <c r="D220" s="17"/>
      <c r="E220" s="17"/>
      <c r="F220" s="17"/>
      <c r="G220" s="17"/>
      <c r="H220" s="17"/>
      <c r="I220" s="17">
        <v>95</v>
      </c>
      <c r="J220" s="17">
        <v>95</v>
      </c>
      <c r="K220" s="17">
        <v>94</v>
      </c>
      <c r="L220" s="17">
        <v>94</v>
      </c>
      <c r="M220" s="17">
        <v>95</v>
      </c>
      <c r="N220" s="17">
        <v>95</v>
      </c>
      <c r="O220" s="27">
        <f t="shared" si="20"/>
        <v>94.666666666666671</v>
      </c>
      <c r="P220" s="85">
        <f t="shared" si="22"/>
        <v>3.543798352882456E-2</v>
      </c>
    </row>
    <row r="221" spans="1:16" ht="15" x14ac:dyDescent="0.25">
      <c r="B221" s="74" t="s">
        <v>51</v>
      </c>
      <c r="C221" s="17"/>
      <c r="D221" s="17"/>
      <c r="E221" s="17"/>
      <c r="F221" s="17"/>
      <c r="G221" s="17"/>
      <c r="H221" s="17"/>
      <c r="I221" s="17">
        <v>91</v>
      </c>
      <c r="J221" s="17">
        <v>94</v>
      </c>
      <c r="K221" s="17">
        <v>94</v>
      </c>
      <c r="L221" s="17">
        <v>93</v>
      </c>
      <c r="M221" s="17">
        <v>93</v>
      </c>
      <c r="N221" s="17">
        <v>94</v>
      </c>
      <c r="O221" s="27">
        <f t="shared" si="20"/>
        <v>93.166666666666671</v>
      </c>
      <c r="P221" s="85">
        <f t="shared" si="22"/>
        <v>3.4876466184177696E-2</v>
      </c>
    </row>
    <row r="222" spans="1:16" ht="15" x14ac:dyDescent="0.25">
      <c r="B222" s="74" t="s">
        <v>52</v>
      </c>
      <c r="C222" s="17"/>
      <c r="D222" s="17"/>
      <c r="E222" s="17"/>
      <c r="F222" s="17"/>
      <c r="G222" s="17"/>
      <c r="H222" s="17"/>
      <c r="I222" s="17">
        <v>80</v>
      </c>
      <c r="J222" s="17">
        <v>80</v>
      </c>
      <c r="K222" s="17">
        <v>79</v>
      </c>
      <c r="L222" s="17">
        <v>78</v>
      </c>
      <c r="M222" s="17">
        <v>80</v>
      </c>
      <c r="N222" s="17">
        <v>80</v>
      </c>
      <c r="O222" s="27">
        <f t="shared" si="20"/>
        <v>79.5</v>
      </c>
      <c r="P222" s="85">
        <f t="shared" si="22"/>
        <v>2.9760419266284005E-2</v>
      </c>
    </row>
    <row r="223" spans="1:16" ht="15" x14ac:dyDescent="0.25">
      <c r="B223" s="74" t="s">
        <v>53</v>
      </c>
      <c r="C223" s="17"/>
      <c r="D223" s="17"/>
      <c r="E223" s="17"/>
      <c r="F223" s="17"/>
      <c r="G223" s="17"/>
      <c r="H223" s="17"/>
      <c r="I223" s="17">
        <v>75</v>
      </c>
      <c r="J223" s="17">
        <v>75</v>
      </c>
      <c r="K223" s="17">
        <v>75</v>
      </c>
      <c r="L223" s="17">
        <v>77</v>
      </c>
      <c r="M223" s="17">
        <v>77</v>
      </c>
      <c r="N223" s="17">
        <v>80</v>
      </c>
      <c r="O223" s="27">
        <f t="shared" si="20"/>
        <v>76.5</v>
      </c>
      <c r="P223" s="85">
        <f t="shared" si="22"/>
        <v>2.863738457699027E-2</v>
      </c>
    </row>
    <row r="224" spans="1:16" ht="15" x14ac:dyDescent="0.25">
      <c r="B224" s="74" t="s">
        <v>54</v>
      </c>
      <c r="C224" s="17"/>
      <c r="D224" s="17"/>
      <c r="E224" s="17"/>
      <c r="F224" s="17"/>
      <c r="G224" s="17"/>
      <c r="H224" s="17"/>
      <c r="I224" s="17">
        <v>76</v>
      </c>
      <c r="J224" s="17">
        <v>78</v>
      </c>
      <c r="K224" s="17">
        <v>75</v>
      </c>
      <c r="L224" s="17">
        <v>75</v>
      </c>
      <c r="M224" s="17">
        <v>75</v>
      </c>
      <c r="N224" s="17">
        <v>75</v>
      </c>
      <c r="O224" s="27">
        <f t="shared" si="20"/>
        <v>75.666666666666671</v>
      </c>
      <c r="P224" s="85">
        <f t="shared" si="22"/>
        <v>2.8325430496630902E-2</v>
      </c>
    </row>
    <row r="225" spans="2:16" ht="15" x14ac:dyDescent="0.25">
      <c r="B225" s="74" t="s">
        <v>56</v>
      </c>
      <c r="C225" s="17"/>
      <c r="D225" s="17"/>
      <c r="E225" s="17"/>
      <c r="F225" s="17"/>
      <c r="G225" s="17"/>
      <c r="H225" s="17"/>
      <c r="I225" s="17">
        <v>57</v>
      </c>
      <c r="J225" s="17">
        <v>58</v>
      </c>
      <c r="K225" s="17">
        <v>58</v>
      </c>
      <c r="L225" s="17">
        <v>56</v>
      </c>
      <c r="M225" s="17">
        <v>54</v>
      </c>
      <c r="N225" s="17">
        <v>54</v>
      </c>
      <c r="O225" s="27">
        <f t="shared" si="20"/>
        <v>56.166666666666664</v>
      </c>
      <c r="P225" s="85">
        <f t="shared" si="22"/>
        <v>2.1025705016221613E-2</v>
      </c>
    </row>
    <row r="226" spans="2:16" ht="15" x14ac:dyDescent="0.25">
      <c r="B226" s="74" t="s">
        <v>55</v>
      </c>
      <c r="C226" s="17"/>
      <c r="D226" s="17"/>
      <c r="E226" s="17"/>
      <c r="F226" s="17"/>
      <c r="G226" s="17"/>
      <c r="H226" s="17"/>
      <c r="I226" s="17">
        <v>53</v>
      </c>
      <c r="J226" s="17">
        <v>56</v>
      </c>
      <c r="K226" s="17">
        <v>56</v>
      </c>
      <c r="L226" s="17">
        <v>56</v>
      </c>
      <c r="M226" s="17">
        <v>56</v>
      </c>
      <c r="N226" s="17">
        <v>56</v>
      </c>
      <c r="O226" s="27">
        <f t="shared" si="20"/>
        <v>55.5</v>
      </c>
      <c r="P226" s="85">
        <f t="shared" si="22"/>
        <v>2.0776141751934117E-2</v>
      </c>
    </row>
    <row r="227" spans="2:16" ht="15" x14ac:dyDescent="0.25">
      <c r="B227" s="74" t="s">
        <v>57</v>
      </c>
      <c r="C227" s="17"/>
      <c r="D227" s="17"/>
      <c r="E227" s="17"/>
      <c r="F227" s="17"/>
      <c r="G227" s="17"/>
      <c r="H227" s="17"/>
      <c r="I227" s="17">
        <v>48</v>
      </c>
      <c r="J227" s="17">
        <v>48</v>
      </c>
      <c r="K227" s="17">
        <v>48</v>
      </c>
      <c r="L227" s="17">
        <v>48</v>
      </c>
      <c r="M227" s="17">
        <v>48</v>
      </c>
      <c r="N227" s="17">
        <v>48</v>
      </c>
      <c r="O227" s="27">
        <f t="shared" si="20"/>
        <v>48</v>
      </c>
      <c r="P227" s="85">
        <f t="shared" si="22"/>
        <v>1.7968555028699776E-2</v>
      </c>
    </row>
    <row r="228" spans="2:16" ht="15" x14ac:dyDescent="0.25">
      <c r="B228" s="74" t="s">
        <v>58</v>
      </c>
      <c r="C228" s="17"/>
      <c r="D228" s="17"/>
      <c r="E228" s="17"/>
      <c r="F228" s="17"/>
      <c r="G228" s="17"/>
      <c r="H228" s="17"/>
      <c r="I228" s="17">
        <v>36</v>
      </c>
      <c r="J228" s="17">
        <v>36</v>
      </c>
      <c r="K228" s="17">
        <v>36</v>
      </c>
      <c r="L228" s="17">
        <v>36</v>
      </c>
      <c r="M228" s="17">
        <v>36</v>
      </c>
      <c r="N228" s="17">
        <v>37</v>
      </c>
      <c r="O228" s="27">
        <f t="shared" si="20"/>
        <v>36.166666666666664</v>
      </c>
      <c r="P228" s="85">
        <f t="shared" si="22"/>
        <v>1.3538807087596706E-2</v>
      </c>
    </row>
    <row r="229" spans="2:16" ht="15" x14ac:dyDescent="0.25">
      <c r="B229" s="74" t="s">
        <v>59</v>
      </c>
      <c r="C229" s="17"/>
      <c r="D229" s="17"/>
      <c r="E229" s="17"/>
      <c r="F229" s="17"/>
      <c r="G229" s="17"/>
      <c r="H229" s="17"/>
      <c r="I229" s="17">
        <v>38</v>
      </c>
      <c r="J229" s="17">
        <v>36</v>
      </c>
      <c r="K229" s="17">
        <v>36</v>
      </c>
      <c r="L229" s="17">
        <v>35</v>
      </c>
      <c r="M229" s="17">
        <v>35</v>
      </c>
      <c r="N229" s="17">
        <v>35</v>
      </c>
      <c r="O229" s="27">
        <f t="shared" si="20"/>
        <v>35.833333333333336</v>
      </c>
      <c r="P229" s="85">
        <f t="shared" si="22"/>
        <v>1.341402545545296E-2</v>
      </c>
    </row>
    <row r="230" spans="2:16" ht="15" x14ac:dyDescent="0.25">
      <c r="B230" s="74" t="s">
        <v>60</v>
      </c>
      <c r="C230" s="17"/>
      <c r="D230" s="17"/>
      <c r="E230" s="17"/>
      <c r="F230" s="17"/>
      <c r="G230" s="17"/>
      <c r="H230" s="17"/>
      <c r="I230" s="17">
        <v>29</v>
      </c>
      <c r="J230" s="17">
        <v>29</v>
      </c>
      <c r="K230" s="17">
        <v>29</v>
      </c>
      <c r="L230" s="17">
        <v>29</v>
      </c>
      <c r="M230" s="17">
        <v>29</v>
      </c>
      <c r="N230" s="17">
        <v>29</v>
      </c>
      <c r="O230" s="27">
        <f t="shared" si="20"/>
        <v>29</v>
      </c>
      <c r="P230" s="85">
        <f t="shared" si="22"/>
        <v>1.0856001996506116E-2</v>
      </c>
    </row>
    <row r="231" spans="2:16" ht="15" x14ac:dyDescent="0.25">
      <c r="B231" s="74" t="s">
        <v>61</v>
      </c>
      <c r="C231" s="17"/>
      <c r="D231" s="17"/>
      <c r="E231" s="17"/>
      <c r="F231" s="17"/>
      <c r="G231" s="17"/>
      <c r="H231" s="17"/>
      <c r="I231" s="17">
        <v>27</v>
      </c>
      <c r="J231" s="17">
        <v>27</v>
      </c>
      <c r="K231" s="17">
        <v>27</v>
      </c>
      <c r="L231" s="17">
        <v>27</v>
      </c>
      <c r="M231" s="17">
        <v>27</v>
      </c>
      <c r="N231" s="17">
        <v>27</v>
      </c>
      <c r="O231" s="27">
        <f t="shared" si="20"/>
        <v>27</v>
      </c>
      <c r="P231" s="85">
        <f t="shared" si="22"/>
        <v>1.0107312203643625E-2</v>
      </c>
    </row>
    <row r="232" spans="2:16" ht="15" x14ac:dyDescent="0.25">
      <c r="B232" s="74" t="s">
        <v>62</v>
      </c>
      <c r="C232" s="17"/>
      <c r="D232" s="17"/>
      <c r="E232" s="17"/>
      <c r="F232" s="17"/>
      <c r="G232" s="17"/>
      <c r="H232" s="17"/>
      <c r="I232" s="17">
        <v>16</v>
      </c>
      <c r="J232" s="17">
        <v>17</v>
      </c>
      <c r="K232" s="17">
        <v>17</v>
      </c>
      <c r="L232" s="17">
        <v>16</v>
      </c>
      <c r="M232" s="17">
        <v>16</v>
      </c>
      <c r="N232" s="17">
        <v>16</v>
      </c>
      <c r="O232" s="27">
        <f t="shared" si="20"/>
        <v>16.333333333333332</v>
      </c>
      <c r="P232" s="85">
        <f t="shared" si="22"/>
        <v>6.1142999750436735E-3</v>
      </c>
    </row>
    <row r="233" spans="2:16" ht="15" x14ac:dyDescent="0.25">
      <c r="B233" s="74" t="s">
        <v>64</v>
      </c>
      <c r="C233" s="17"/>
      <c r="D233" s="17"/>
      <c r="E233" s="17"/>
      <c r="F233" s="17"/>
      <c r="G233" s="17"/>
      <c r="H233" s="17"/>
      <c r="I233" s="17">
        <v>14</v>
      </c>
      <c r="J233" s="17">
        <v>14</v>
      </c>
      <c r="K233" s="17">
        <v>14</v>
      </c>
      <c r="L233" s="17">
        <v>14</v>
      </c>
      <c r="M233" s="17">
        <v>14</v>
      </c>
      <c r="N233" s="17">
        <v>14</v>
      </c>
      <c r="O233" s="27">
        <f t="shared" si="20"/>
        <v>14</v>
      </c>
      <c r="P233" s="85">
        <f t="shared" si="22"/>
        <v>5.2408285500374352E-3</v>
      </c>
    </row>
    <row r="234" spans="2:16" ht="15" x14ac:dyDescent="0.25">
      <c r="B234" s="74" t="s">
        <v>63</v>
      </c>
      <c r="C234" s="17"/>
      <c r="D234" s="17"/>
      <c r="E234" s="17"/>
      <c r="F234" s="17"/>
      <c r="G234" s="17"/>
      <c r="H234" s="17"/>
      <c r="I234" s="17">
        <v>12</v>
      </c>
      <c r="J234" s="17">
        <v>14</v>
      </c>
      <c r="K234" s="17">
        <v>14</v>
      </c>
      <c r="L234" s="17">
        <v>14</v>
      </c>
      <c r="M234" s="17">
        <v>14</v>
      </c>
      <c r="N234" s="17">
        <v>14</v>
      </c>
      <c r="O234" s="27">
        <f t="shared" si="20"/>
        <v>13.666666666666666</v>
      </c>
      <c r="P234" s="85">
        <f t="shared" si="22"/>
        <v>5.1160469178936864E-3</v>
      </c>
    </row>
    <row r="235" spans="2:16" ht="15" x14ac:dyDescent="0.25">
      <c r="B235" s="74" t="s">
        <v>66</v>
      </c>
      <c r="C235" s="17"/>
      <c r="D235" s="17"/>
      <c r="E235" s="17"/>
      <c r="F235" s="17"/>
      <c r="G235" s="17"/>
      <c r="H235" s="17"/>
      <c r="I235" s="17">
        <v>12</v>
      </c>
      <c r="J235" s="17">
        <v>12</v>
      </c>
      <c r="K235" s="17">
        <v>12</v>
      </c>
      <c r="L235" s="17">
        <v>12</v>
      </c>
      <c r="M235" s="17">
        <v>12</v>
      </c>
      <c r="N235" s="17">
        <v>12</v>
      </c>
      <c r="O235" s="27">
        <f t="shared" si="20"/>
        <v>12</v>
      </c>
      <c r="P235" s="85">
        <f t="shared" si="22"/>
        <v>4.492138757174944E-3</v>
      </c>
    </row>
    <row r="236" spans="2:16" ht="15" x14ac:dyDescent="0.25">
      <c r="B236" s="74" t="s">
        <v>65</v>
      </c>
      <c r="C236" s="17"/>
      <c r="D236" s="17"/>
      <c r="E236" s="17"/>
      <c r="F236" s="17"/>
      <c r="G236" s="17"/>
      <c r="H236" s="17"/>
      <c r="I236" s="17">
        <v>12</v>
      </c>
      <c r="J236" s="17">
        <v>12</v>
      </c>
      <c r="K236" s="17">
        <v>12</v>
      </c>
      <c r="L236" s="17">
        <v>12</v>
      </c>
      <c r="M236" s="17">
        <v>12</v>
      </c>
      <c r="N236" s="17">
        <v>12</v>
      </c>
      <c r="O236" s="27">
        <f t="shared" si="20"/>
        <v>12</v>
      </c>
      <c r="P236" s="85">
        <f t="shared" si="22"/>
        <v>4.492138757174944E-3</v>
      </c>
    </row>
    <row r="237" spans="2:16" ht="15" x14ac:dyDescent="0.25">
      <c r="B237" s="74" t="s">
        <v>67</v>
      </c>
      <c r="C237" s="17"/>
      <c r="D237" s="17"/>
      <c r="E237" s="17"/>
      <c r="F237" s="17"/>
      <c r="G237" s="17"/>
      <c r="H237" s="17"/>
      <c r="I237" s="17">
        <v>12</v>
      </c>
      <c r="J237" s="17">
        <v>12</v>
      </c>
      <c r="K237" s="17">
        <v>12</v>
      </c>
      <c r="L237" s="17">
        <v>12</v>
      </c>
      <c r="M237" s="17">
        <v>12</v>
      </c>
      <c r="N237" s="17">
        <v>12</v>
      </c>
      <c r="O237" s="27">
        <f t="shared" si="20"/>
        <v>12</v>
      </c>
      <c r="P237" s="85">
        <f t="shared" si="22"/>
        <v>4.492138757174944E-3</v>
      </c>
    </row>
    <row r="238" spans="2:16" ht="15.75" thickBot="1" x14ac:dyDescent="0.3">
      <c r="B238" s="74" t="s">
        <v>68</v>
      </c>
      <c r="C238" s="17"/>
      <c r="D238" s="17"/>
      <c r="E238" s="17"/>
      <c r="F238" s="17"/>
      <c r="G238" s="17"/>
      <c r="H238" s="17"/>
      <c r="I238" s="17">
        <v>9</v>
      </c>
      <c r="J238" s="17">
        <v>9</v>
      </c>
      <c r="K238" s="17">
        <v>9</v>
      </c>
      <c r="L238" s="17">
        <v>9</v>
      </c>
      <c r="M238" s="17">
        <v>9</v>
      </c>
      <c r="N238" s="17">
        <v>9</v>
      </c>
      <c r="O238" s="25">
        <f t="shared" si="20"/>
        <v>9</v>
      </c>
      <c r="P238" s="86">
        <f t="shared" si="22"/>
        <v>3.3691040678812084E-3</v>
      </c>
    </row>
    <row r="239" spans="2:16" ht="15.75" thickTop="1" x14ac:dyDescent="0.25">
      <c r="B239" s="49" t="s">
        <v>1</v>
      </c>
      <c r="C239" s="47"/>
      <c r="D239" s="47"/>
      <c r="E239" s="47"/>
      <c r="F239" s="47"/>
      <c r="G239" s="47"/>
      <c r="H239" s="47"/>
      <c r="I239" s="47">
        <f>SUM(I215:I238)</f>
        <v>2659</v>
      </c>
      <c r="J239" s="47">
        <f t="shared" ref="J239:N239" si="23">SUM(J215:J238)</f>
        <v>2684</v>
      </c>
      <c r="K239" s="47">
        <f t="shared" si="23"/>
        <v>2664</v>
      </c>
      <c r="L239" s="47">
        <f t="shared" si="23"/>
        <v>2661</v>
      </c>
      <c r="M239" s="47">
        <f t="shared" si="23"/>
        <v>2671</v>
      </c>
      <c r="N239" s="47">
        <f t="shared" si="23"/>
        <v>2689</v>
      </c>
      <c r="O239" s="18">
        <f>SUM(O215:O238)</f>
        <v>2671.333333333333</v>
      </c>
      <c r="P239" s="58">
        <f>SUM(P215:P238)</f>
        <v>1.0000000000000002</v>
      </c>
    </row>
    <row r="240" spans="2:16" x14ac:dyDescent="0.2">
      <c r="C240" s="17"/>
      <c r="I240" s="17"/>
      <c r="J240" s="17"/>
      <c r="K240" s="17"/>
      <c r="L240" s="17"/>
      <c r="M240" s="17"/>
      <c r="N240" s="17"/>
    </row>
    <row r="241" spans="3:3" x14ac:dyDescent="0.2">
      <c r="C241" s="17"/>
    </row>
    <row r="242" spans="3:3" x14ac:dyDescent="0.2">
      <c r="C242" s="17"/>
    </row>
    <row r="243" spans="3:3" x14ac:dyDescent="0.2">
      <c r="C243" s="17"/>
    </row>
    <row r="244" spans="3:3" x14ac:dyDescent="0.2">
      <c r="C244" s="17"/>
    </row>
    <row r="245" spans="3:3" x14ac:dyDescent="0.2">
      <c r="C245" s="17"/>
    </row>
    <row r="246" spans="3:3" x14ac:dyDescent="0.2">
      <c r="C246" s="17"/>
    </row>
    <row r="247" spans="3:3" x14ac:dyDescent="0.2">
      <c r="C247" s="17"/>
    </row>
    <row r="248" spans="3:3" x14ac:dyDescent="0.2">
      <c r="C248" s="17"/>
    </row>
    <row r="249" spans="3:3" x14ac:dyDescent="0.2">
      <c r="C249" s="17"/>
    </row>
    <row r="250" spans="3:3" x14ac:dyDescent="0.2">
      <c r="C250" s="17"/>
    </row>
    <row r="251" spans="3:3" x14ac:dyDescent="0.2">
      <c r="C251" s="17"/>
    </row>
    <row r="252" spans="3:3" x14ac:dyDescent="0.2">
      <c r="C252" s="17"/>
    </row>
    <row r="253" spans="3:3" x14ac:dyDescent="0.2">
      <c r="C253" s="17"/>
    </row>
    <row r="254" spans="3:3" x14ac:dyDescent="0.2">
      <c r="C254" s="17"/>
    </row>
    <row r="255" spans="3:3" x14ac:dyDescent="0.2">
      <c r="C255" s="17"/>
    </row>
    <row r="256" spans="3:3" x14ac:dyDescent="0.2">
      <c r="C256" s="17"/>
    </row>
    <row r="257" spans="1:16" x14ac:dyDescent="0.2">
      <c r="C257" s="17"/>
    </row>
    <row r="258" spans="1:16" x14ac:dyDescent="0.2">
      <c r="C258" s="17"/>
    </row>
    <row r="259" spans="1:16" x14ac:dyDescent="0.2">
      <c r="C259" s="17"/>
    </row>
    <row r="260" spans="1:16" x14ac:dyDescent="0.2">
      <c r="C260" s="17"/>
    </row>
    <row r="261" spans="1:16" x14ac:dyDescent="0.2">
      <c r="C261" s="17"/>
    </row>
    <row r="262" spans="1:16" ht="23.25" x14ac:dyDescent="0.35">
      <c r="A262" s="30"/>
      <c r="B262" s="14" t="s">
        <v>25</v>
      </c>
      <c r="C262" s="36"/>
      <c r="D262" s="36"/>
      <c r="E262" s="36"/>
      <c r="F262" s="33"/>
      <c r="G262" s="33"/>
      <c r="H262" s="33"/>
      <c r="I262" s="33"/>
      <c r="J262" s="34"/>
      <c r="K262" s="34"/>
      <c r="L262" s="34"/>
      <c r="M262" s="34"/>
      <c r="N262" s="34"/>
      <c r="O262" s="24"/>
    </row>
    <row r="263" spans="1:16" x14ac:dyDescent="0.2">
      <c r="C263" s="17"/>
      <c r="P263" s="38">
        <v>4</v>
      </c>
    </row>
    <row r="264" spans="1:16" ht="15.75" thickBot="1" x14ac:dyDescent="0.25">
      <c r="B264" s="48" t="s">
        <v>2</v>
      </c>
      <c r="C264" s="48" t="s">
        <v>33</v>
      </c>
      <c r="D264" s="48" t="s">
        <v>34</v>
      </c>
      <c r="E264" s="48" t="s">
        <v>35</v>
      </c>
      <c r="F264" s="48" t="s">
        <v>36</v>
      </c>
      <c r="G264" s="48" t="s">
        <v>37</v>
      </c>
      <c r="H264" s="48" t="s">
        <v>38</v>
      </c>
      <c r="I264" s="45" t="s">
        <v>39</v>
      </c>
      <c r="J264" s="45" t="s">
        <v>40</v>
      </c>
      <c r="K264" s="45" t="s">
        <v>41</v>
      </c>
      <c r="L264" s="45" t="s">
        <v>42</v>
      </c>
      <c r="M264" s="45" t="s">
        <v>43</v>
      </c>
      <c r="N264" s="45" t="s">
        <v>44</v>
      </c>
      <c r="O264" s="45" t="s">
        <v>3</v>
      </c>
      <c r="P264" s="45" t="s">
        <v>14</v>
      </c>
    </row>
    <row r="265" spans="1:16" ht="15" x14ac:dyDescent="0.25">
      <c r="B265" s="12" t="s">
        <v>46</v>
      </c>
      <c r="C265" s="17"/>
      <c r="D265" s="17"/>
      <c r="E265" s="17"/>
      <c r="F265" s="17"/>
      <c r="G265" s="17"/>
      <c r="H265" s="17"/>
      <c r="I265" s="17">
        <v>528</v>
      </c>
      <c r="J265" s="17">
        <v>520</v>
      </c>
      <c r="K265" s="17">
        <v>518</v>
      </c>
      <c r="L265" s="17">
        <v>517</v>
      </c>
      <c r="M265" s="17">
        <v>513</v>
      </c>
      <c r="N265" s="17">
        <v>506</v>
      </c>
      <c r="O265" s="18">
        <f>+AVERAGE(B265:N265)</f>
        <v>517</v>
      </c>
      <c r="P265" s="85">
        <f t="shared" ref="P265:P286" si="24">+O265/$O$287</f>
        <v>0.39861218195836545</v>
      </c>
    </row>
    <row r="266" spans="1:16" ht="15" x14ac:dyDescent="0.25">
      <c r="B266" s="12" t="s">
        <v>45</v>
      </c>
      <c r="C266" s="17"/>
      <c r="D266" s="17"/>
      <c r="E266" s="17"/>
      <c r="F266" s="17"/>
      <c r="G266" s="17"/>
      <c r="H266" s="17"/>
      <c r="I266" s="17">
        <v>451</v>
      </c>
      <c r="J266" s="17">
        <v>452</v>
      </c>
      <c r="K266" s="17">
        <v>455</v>
      </c>
      <c r="L266" s="17">
        <v>468</v>
      </c>
      <c r="M266" s="17">
        <v>476</v>
      </c>
      <c r="N266" s="17">
        <v>478</v>
      </c>
      <c r="O266" s="18">
        <f t="shared" ref="O266:O287" si="25">+AVERAGE(B266:N266)</f>
        <v>463.33333333333331</v>
      </c>
      <c r="P266" s="85">
        <f t="shared" si="24"/>
        <v>0.35723464405037264</v>
      </c>
    </row>
    <row r="267" spans="1:16" ht="15" x14ac:dyDescent="0.25">
      <c r="B267" s="12" t="s">
        <v>48</v>
      </c>
      <c r="C267" s="17"/>
      <c r="D267" s="17"/>
      <c r="E267" s="17"/>
      <c r="F267" s="17"/>
      <c r="G267" s="17"/>
      <c r="H267" s="17"/>
      <c r="I267" s="17">
        <v>56</v>
      </c>
      <c r="J267" s="17">
        <v>57</v>
      </c>
      <c r="K267" s="17">
        <v>61</v>
      </c>
      <c r="L267" s="17">
        <v>61</v>
      </c>
      <c r="M267" s="17">
        <v>63</v>
      </c>
      <c r="N267" s="17">
        <v>65</v>
      </c>
      <c r="O267" s="18">
        <f t="shared" si="25"/>
        <v>60.5</v>
      </c>
      <c r="P267" s="85">
        <f t="shared" si="24"/>
        <v>4.6646106399383193E-2</v>
      </c>
    </row>
    <row r="268" spans="1:16" ht="15" x14ac:dyDescent="0.25">
      <c r="B268" s="12" t="s">
        <v>49</v>
      </c>
      <c r="C268" s="17"/>
      <c r="D268" s="17"/>
      <c r="E268" s="17"/>
      <c r="F268" s="17"/>
      <c r="G268" s="17"/>
      <c r="H268" s="17"/>
      <c r="I268" s="17">
        <v>31</v>
      </c>
      <c r="J268" s="17">
        <v>31</v>
      </c>
      <c r="K268" s="17">
        <v>31</v>
      </c>
      <c r="L268" s="17">
        <v>31</v>
      </c>
      <c r="M268" s="17">
        <v>31</v>
      </c>
      <c r="N268" s="17">
        <v>30</v>
      </c>
      <c r="O268" s="18">
        <f t="shared" si="25"/>
        <v>30.833333333333332</v>
      </c>
      <c r="P268" s="85">
        <f t="shared" si="24"/>
        <v>2.3772809046517605E-2</v>
      </c>
    </row>
    <row r="269" spans="1:16" ht="15" x14ac:dyDescent="0.25">
      <c r="B269" s="12" t="s">
        <v>47</v>
      </c>
      <c r="C269" s="17"/>
      <c r="D269" s="17"/>
      <c r="E269" s="17"/>
      <c r="F269" s="17"/>
      <c r="G269" s="17"/>
      <c r="H269" s="17"/>
      <c r="I269" s="17">
        <v>30</v>
      </c>
      <c r="J269" s="17">
        <v>30</v>
      </c>
      <c r="K269" s="17">
        <v>30</v>
      </c>
      <c r="L269" s="17">
        <v>30</v>
      </c>
      <c r="M269" s="17">
        <v>31</v>
      </c>
      <c r="N269" s="17">
        <v>31</v>
      </c>
      <c r="O269" s="18">
        <f t="shared" si="25"/>
        <v>30.333333333333332</v>
      </c>
      <c r="P269" s="85">
        <f t="shared" si="24"/>
        <v>2.3387304034952452E-2</v>
      </c>
    </row>
    <row r="270" spans="1:16" ht="15" x14ac:dyDescent="0.25">
      <c r="B270" s="12" t="s">
        <v>52</v>
      </c>
      <c r="C270" s="17"/>
      <c r="D270" s="17"/>
      <c r="E270" s="17"/>
      <c r="F270" s="17"/>
      <c r="G270" s="17"/>
      <c r="H270" s="17"/>
      <c r="I270" s="17">
        <v>27</v>
      </c>
      <c r="J270" s="17">
        <v>27</v>
      </c>
      <c r="K270" s="17">
        <v>27</v>
      </c>
      <c r="L270" s="17">
        <v>27</v>
      </c>
      <c r="M270" s="17">
        <v>27</v>
      </c>
      <c r="N270" s="17">
        <v>27</v>
      </c>
      <c r="O270" s="18">
        <f t="shared" si="25"/>
        <v>27</v>
      </c>
      <c r="P270" s="85">
        <f t="shared" si="24"/>
        <v>2.081727062451812E-2</v>
      </c>
    </row>
    <row r="271" spans="1:16" ht="15" x14ac:dyDescent="0.25">
      <c r="B271" s="12" t="s">
        <v>51</v>
      </c>
      <c r="C271" s="17"/>
      <c r="D271" s="17"/>
      <c r="E271" s="17"/>
      <c r="F271" s="17"/>
      <c r="G271" s="17"/>
      <c r="H271" s="17"/>
      <c r="I271" s="17">
        <v>25</v>
      </c>
      <c r="J271" s="17">
        <v>26</v>
      </c>
      <c r="K271" s="17">
        <v>26</v>
      </c>
      <c r="L271" s="17">
        <v>27</v>
      </c>
      <c r="M271" s="17">
        <v>26</v>
      </c>
      <c r="N271" s="17">
        <v>26</v>
      </c>
      <c r="O271" s="18">
        <f t="shared" si="25"/>
        <v>26</v>
      </c>
      <c r="P271" s="85">
        <f t="shared" si="24"/>
        <v>2.0046260601387818E-2</v>
      </c>
    </row>
    <row r="272" spans="1:16" ht="15" x14ac:dyDescent="0.25">
      <c r="B272" s="12" t="s">
        <v>57</v>
      </c>
      <c r="C272" s="17"/>
      <c r="D272" s="17"/>
      <c r="E272" s="17"/>
      <c r="F272" s="17"/>
      <c r="G272" s="17"/>
      <c r="H272" s="17"/>
      <c r="I272" s="17">
        <v>25</v>
      </c>
      <c r="J272" s="17">
        <v>25</v>
      </c>
      <c r="K272" s="17">
        <v>25</v>
      </c>
      <c r="L272" s="17">
        <v>24</v>
      </c>
      <c r="M272" s="17">
        <v>24</v>
      </c>
      <c r="N272" s="17">
        <v>23</v>
      </c>
      <c r="O272" s="18">
        <f t="shared" si="25"/>
        <v>24.333333333333332</v>
      </c>
      <c r="P272" s="85">
        <f t="shared" si="24"/>
        <v>1.8761243896170648E-2</v>
      </c>
    </row>
    <row r="273" spans="2:16" ht="15" x14ac:dyDescent="0.25">
      <c r="B273" s="12" t="s">
        <v>55</v>
      </c>
      <c r="C273" s="17"/>
      <c r="D273" s="17"/>
      <c r="E273" s="17"/>
      <c r="F273" s="17"/>
      <c r="G273" s="17"/>
      <c r="H273" s="17"/>
      <c r="I273" s="17">
        <v>20</v>
      </c>
      <c r="J273" s="17">
        <v>20</v>
      </c>
      <c r="K273" s="17">
        <v>19</v>
      </c>
      <c r="L273" s="17">
        <v>19</v>
      </c>
      <c r="M273" s="17">
        <v>19</v>
      </c>
      <c r="N273" s="17">
        <v>19</v>
      </c>
      <c r="O273" s="18">
        <f t="shared" si="25"/>
        <v>19.333333333333332</v>
      </c>
      <c r="P273" s="85">
        <f t="shared" si="24"/>
        <v>1.4906193780519146E-2</v>
      </c>
    </row>
    <row r="274" spans="2:16" ht="15" x14ac:dyDescent="0.25">
      <c r="B274" s="12" t="s">
        <v>56</v>
      </c>
      <c r="C274" s="17"/>
      <c r="D274" s="17"/>
      <c r="E274" s="17"/>
      <c r="F274" s="17"/>
      <c r="G274" s="17"/>
      <c r="H274" s="17"/>
      <c r="I274" s="17">
        <v>17</v>
      </c>
      <c r="J274" s="17">
        <v>17</v>
      </c>
      <c r="K274" s="17">
        <v>17</v>
      </c>
      <c r="L274" s="17">
        <v>17</v>
      </c>
      <c r="M274" s="17">
        <v>17</v>
      </c>
      <c r="N274" s="17">
        <v>16</v>
      </c>
      <c r="O274" s="18">
        <f t="shared" si="25"/>
        <v>16.833333333333332</v>
      </c>
      <c r="P274" s="85">
        <f t="shared" si="24"/>
        <v>1.2978668722693393E-2</v>
      </c>
    </row>
    <row r="275" spans="2:16" ht="15" x14ac:dyDescent="0.25">
      <c r="B275" s="12" t="s">
        <v>50</v>
      </c>
      <c r="C275" s="17"/>
      <c r="D275" s="17"/>
      <c r="E275" s="17"/>
      <c r="F275" s="17"/>
      <c r="G275" s="17"/>
      <c r="H275" s="17"/>
      <c r="I275" s="17">
        <v>17</v>
      </c>
      <c r="J275" s="17">
        <v>16</v>
      </c>
      <c r="K275" s="17">
        <v>16</v>
      </c>
      <c r="L275" s="17">
        <v>17</v>
      </c>
      <c r="M275" s="17">
        <v>18</v>
      </c>
      <c r="N275" s="17">
        <v>20</v>
      </c>
      <c r="O275" s="18">
        <f t="shared" si="25"/>
        <v>17.333333333333332</v>
      </c>
      <c r="P275" s="85">
        <f t="shared" si="24"/>
        <v>1.3364173734258545E-2</v>
      </c>
    </row>
    <row r="276" spans="2:16" ht="15" x14ac:dyDescent="0.25">
      <c r="B276" s="12" t="s">
        <v>54</v>
      </c>
      <c r="C276" s="17"/>
      <c r="D276" s="17"/>
      <c r="E276" s="17"/>
      <c r="F276" s="17"/>
      <c r="G276" s="17"/>
      <c r="H276" s="17"/>
      <c r="I276" s="17">
        <v>14</v>
      </c>
      <c r="J276" s="17">
        <v>15</v>
      </c>
      <c r="K276" s="17">
        <v>15</v>
      </c>
      <c r="L276" s="17">
        <v>15</v>
      </c>
      <c r="M276" s="17">
        <v>16</v>
      </c>
      <c r="N276" s="17">
        <v>15</v>
      </c>
      <c r="O276" s="18">
        <f t="shared" si="25"/>
        <v>15</v>
      </c>
      <c r="P276" s="85">
        <f t="shared" si="24"/>
        <v>1.156515034695451E-2</v>
      </c>
    </row>
    <row r="277" spans="2:16" ht="15" x14ac:dyDescent="0.25">
      <c r="B277" s="12" t="s">
        <v>58</v>
      </c>
      <c r="C277" s="17"/>
      <c r="D277" s="17"/>
      <c r="E277" s="17"/>
      <c r="F277" s="17"/>
      <c r="G277" s="17"/>
      <c r="H277" s="17"/>
      <c r="I277" s="17">
        <v>16</v>
      </c>
      <c r="J277" s="17">
        <v>16</v>
      </c>
      <c r="K277" s="17">
        <v>14</v>
      </c>
      <c r="L277" s="17">
        <v>14</v>
      </c>
      <c r="M277" s="17">
        <v>14</v>
      </c>
      <c r="N277" s="17">
        <v>13</v>
      </c>
      <c r="O277" s="18">
        <f t="shared" si="25"/>
        <v>14.5</v>
      </c>
      <c r="P277" s="85">
        <f t="shared" si="24"/>
        <v>1.1179645335389361E-2</v>
      </c>
    </row>
    <row r="278" spans="2:16" ht="15" x14ac:dyDescent="0.25">
      <c r="B278" s="12" t="s">
        <v>53</v>
      </c>
      <c r="C278" s="17"/>
      <c r="D278" s="17"/>
      <c r="E278" s="17"/>
      <c r="F278" s="17"/>
      <c r="G278" s="17"/>
      <c r="H278" s="17"/>
      <c r="I278" s="17">
        <v>14</v>
      </c>
      <c r="J278" s="17">
        <v>14</v>
      </c>
      <c r="K278" s="17">
        <v>14</v>
      </c>
      <c r="L278" s="17">
        <v>12</v>
      </c>
      <c r="M278" s="17">
        <v>12</v>
      </c>
      <c r="N278" s="17">
        <v>12</v>
      </c>
      <c r="O278" s="18">
        <f t="shared" si="25"/>
        <v>13</v>
      </c>
      <c r="P278" s="85">
        <f t="shared" si="24"/>
        <v>1.0023130300693909E-2</v>
      </c>
    </row>
    <row r="279" spans="2:16" ht="15" x14ac:dyDescent="0.25">
      <c r="B279" s="12" t="s">
        <v>61</v>
      </c>
      <c r="C279" s="17"/>
      <c r="D279" s="17"/>
      <c r="E279" s="17"/>
      <c r="F279" s="17"/>
      <c r="G279" s="17"/>
      <c r="H279" s="17"/>
      <c r="I279" s="17">
        <v>9</v>
      </c>
      <c r="J279" s="17">
        <v>9</v>
      </c>
      <c r="K279" s="17">
        <v>9</v>
      </c>
      <c r="L279" s="17">
        <v>9</v>
      </c>
      <c r="M279" s="17">
        <v>8</v>
      </c>
      <c r="N279" s="17">
        <v>8</v>
      </c>
      <c r="O279" s="18">
        <f t="shared" si="25"/>
        <v>8.6666666666666661</v>
      </c>
      <c r="P279" s="85">
        <f t="shared" si="24"/>
        <v>6.6820868671292723E-3</v>
      </c>
    </row>
    <row r="280" spans="2:16" ht="15" x14ac:dyDescent="0.25">
      <c r="B280" s="12" t="s">
        <v>62</v>
      </c>
      <c r="C280" s="17"/>
      <c r="D280" s="17"/>
      <c r="E280" s="17"/>
      <c r="F280" s="17"/>
      <c r="G280" s="17"/>
      <c r="H280" s="17"/>
      <c r="I280" s="17">
        <v>4</v>
      </c>
      <c r="J280" s="17">
        <v>4</v>
      </c>
      <c r="K280" s="17">
        <v>4</v>
      </c>
      <c r="L280" s="17">
        <v>4</v>
      </c>
      <c r="M280" s="17">
        <v>4</v>
      </c>
      <c r="N280" s="17">
        <v>4</v>
      </c>
      <c r="O280" s="18">
        <f t="shared" si="25"/>
        <v>4</v>
      </c>
      <c r="P280" s="85">
        <f t="shared" si="24"/>
        <v>3.0840400925212026E-3</v>
      </c>
    </row>
    <row r="281" spans="2:16" ht="15" x14ac:dyDescent="0.25">
      <c r="B281" s="12" t="s">
        <v>60</v>
      </c>
      <c r="C281" s="17"/>
      <c r="D281" s="17"/>
      <c r="E281" s="17"/>
      <c r="F281" s="17"/>
      <c r="G281" s="17"/>
      <c r="H281" s="17"/>
      <c r="I281" s="17">
        <v>3</v>
      </c>
      <c r="J281" s="17">
        <v>3</v>
      </c>
      <c r="K281" s="17">
        <v>3</v>
      </c>
      <c r="L281" s="17">
        <v>3</v>
      </c>
      <c r="M281" s="17">
        <v>3</v>
      </c>
      <c r="N281" s="17">
        <v>3</v>
      </c>
      <c r="O281" s="18">
        <f t="shared" si="25"/>
        <v>3</v>
      </c>
      <c r="P281" s="85">
        <f t="shared" si="24"/>
        <v>2.3130300693909021E-3</v>
      </c>
    </row>
    <row r="282" spans="2:16" ht="15" x14ac:dyDescent="0.25">
      <c r="B282" s="12" t="s">
        <v>77</v>
      </c>
      <c r="C282" s="17"/>
      <c r="D282" s="17"/>
      <c r="E282" s="17"/>
      <c r="F282" s="17"/>
      <c r="G282" s="17"/>
      <c r="H282" s="17"/>
      <c r="I282" s="17">
        <v>2</v>
      </c>
      <c r="J282" s="17">
        <v>2</v>
      </c>
      <c r="K282" s="17">
        <v>2</v>
      </c>
      <c r="L282" s="17">
        <v>2</v>
      </c>
      <c r="M282" s="17">
        <v>2</v>
      </c>
      <c r="N282" s="17">
        <v>2</v>
      </c>
      <c r="O282" s="18">
        <f t="shared" si="25"/>
        <v>2</v>
      </c>
      <c r="P282" s="85">
        <f t="shared" si="24"/>
        <v>1.5420200462606013E-3</v>
      </c>
    </row>
    <row r="283" spans="2:16" ht="15" x14ac:dyDescent="0.25">
      <c r="B283" s="12" t="s">
        <v>66</v>
      </c>
      <c r="C283" s="17"/>
      <c r="D283" s="17"/>
      <c r="E283" s="17"/>
      <c r="F283" s="17"/>
      <c r="G283" s="17"/>
      <c r="H283" s="17"/>
      <c r="I283" s="17">
        <v>1</v>
      </c>
      <c r="J283" s="17">
        <v>1</v>
      </c>
      <c r="K283" s="17">
        <v>1</v>
      </c>
      <c r="L283" s="17">
        <v>1</v>
      </c>
      <c r="M283" s="17">
        <v>1</v>
      </c>
      <c r="N283" s="17">
        <v>1</v>
      </c>
      <c r="O283" s="18">
        <f t="shared" si="25"/>
        <v>1</v>
      </c>
      <c r="P283" s="85">
        <f t="shared" si="24"/>
        <v>7.7101002313030066E-4</v>
      </c>
    </row>
    <row r="284" spans="2:16" ht="15" x14ac:dyDescent="0.25">
      <c r="B284" s="12" t="s">
        <v>59</v>
      </c>
      <c r="C284" s="17"/>
      <c r="D284" s="17"/>
      <c r="E284" s="17"/>
      <c r="F284" s="17"/>
      <c r="G284" s="17"/>
      <c r="H284" s="17"/>
      <c r="I284" s="17">
        <v>1</v>
      </c>
      <c r="J284" s="17">
        <v>1</v>
      </c>
      <c r="K284" s="17">
        <v>1</v>
      </c>
      <c r="L284" s="17">
        <v>1</v>
      </c>
      <c r="M284" s="17">
        <v>1</v>
      </c>
      <c r="N284" s="17">
        <v>1</v>
      </c>
      <c r="O284" s="18">
        <f t="shared" si="25"/>
        <v>1</v>
      </c>
      <c r="P284" s="85">
        <f t="shared" si="24"/>
        <v>7.7101002313030066E-4</v>
      </c>
    </row>
    <row r="285" spans="2:16" ht="15" x14ac:dyDescent="0.25">
      <c r="B285" s="12" t="s">
        <v>65</v>
      </c>
      <c r="C285" s="17"/>
      <c r="D285" s="17"/>
      <c r="E285" s="17"/>
      <c r="F285" s="17"/>
      <c r="G285" s="17"/>
      <c r="H285" s="17"/>
      <c r="I285" s="17">
        <v>1</v>
      </c>
      <c r="J285" s="17">
        <v>1</v>
      </c>
      <c r="K285" s="17">
        <v>1</v>
      </c>
      <c r="L285" s="17">
        <v>1</v>
      </c>
      <c r="M285" s="17">
        <v>1</v>
      </c>
      <c r="N285" s="17">
        <v>1</v>
      </c>
      <c r="O285" s="18">
        <f t="shared" si="25"/>
        <v>1</v>
      </c>
      <c r="P285" s="85">
        <f t="shared" si="24"/>
        <v>7.7101002313030066E-4</v>
      </c>
    </row>
    <row r="286" spans="2:16" ht="15.75" thickBot="1" x14ac:dyDescent="0.3">
      <c r="B286" s="12" t="s">
        <v>63</v>
      </c>
      <c r="C286" s="17"/>
      <c r="D286" s="17"/>
      <c r="E286" s="17"/>
      <c r="F286" s="17"/>
      <c r="G286" s="17"/>
      <c r="H286" s="17"/>
      <c r="I286" s="17">
        <v>1</v>
      </c>
      <c r="J286" s="17">
        <v>1</v>
      </c>
      <c r="K286" s="17">
        <v>1</v>
      </c>
      <c r="L286" s="17">
        <v>1</v>
      </c>
      <c r="M286" s="17">
        <v>1</v>
      </c>
      <c r="N286" s="17">
        <v>1</v>
      </c>
      <c r="O286" s="18">
        <f t="shared" si="25"/>
        <v>1</v>
      </c>
      <c r="P286" s="86">
        <f t="shared" si="24"/>
        <v>7.7101002313030066E-4</v>
      </c>
    </row>
    <row r="287" spans="2:16" ht="15.75" thickTop="1" x14ac:dyDescent="0.25">
      <c r="B287" s="49" t="s">
        <v>1</v>
      </c>
      <c r="C287" s="47"/>
      <c r="D287" s="47"/>
      <c r="E287" s="91"/>
      <c r="F287" s="47"/>
      <c r="G287" s="47"/>
      <c r="H287" s="47"/>
      <c r="I287" s="92">
        <f t="shared" ref="I287:P287" si="26">SUM(I265:I286)</f>
        <v>1293</v>
      </c>
      <c r="J287" s="92">
        <f t="shared" si="26"/>
        <v>1288</v>
      </c>
      <c r="K287" s="92">
        <f t="shared" si="26"/>
        <v>1290</v>
      </c>
      <c r="L287" s="92">
        <f t="shared" si="26"/>
        <v>1301</v>
      </c>
      <c r="M287" s="92">
        <f t="shared" si="26"/>
        <v>1308</v>
      </c>
      <c r="N287" s="92">
        <f t="shared" si="26"/>
        <v>1302</v>
      </c>
      <c r="O287" s="92">
        <f t="shared" si="25"/>
        <v>1297</v>
      </c>
      <c r="P287" s="58">
        <f t="shared" si="26"/>
        <v>0.99999999999999978</v>
      </c>
    </row>
    <row r="288" spans="2:16" x14ac:dyDescent="0.2">
      <c r="C288" s="17"/>
      <c r="I288" s="17"/>
      <c r="J288" s="17"/>
      <c r="K288" s="17"/>
      <c r="L288" s="17"/>
      <c r="M288" s="17"/>
      <c r="N288" s="17"/>
    </row>
    <row r="289" spans="3:3" x14ac:dyDescent="0.2">
      <c r="C289" s="17"/>
    </row>
    <row r="290" spans="3:3" x14ac:dyDescent="0.2">
      <c r="C290" s="17"/>
    </row>
    <row r="291" spans="3:3" x14ac:dyDescent="0.2">
      <c r="C291" s="17"/>
    </row>
    <row r="292" spans="3:3" x14ac:dyDescent="0.2">
      <c r="C292" s="17"/>
    </row>
    <row r="293" spans="3:3" x14ac:dyDescent="0.2">
      <c r="C293" s="17"/>
    </row>
    <row r="294" spans="3:3" x14ac:dyDescent="0.2">
      <c r="C294" s="17"/>
    </row>
    <row r="295" spans="3:3" x14ac:dyDescent="0.2">
      <c r="C295" s="17"/>
    </row>
    <row r="296" spans="3:3" x14ac:dyDescent="0.2">
      <c r="C296" s="17"/>
    </row>
    <row r="297" spans="3:3" x14ac:dyDescent="0.2">
      <c r="C297" s="17"/>
    </row>
    <row r="298" spans="3:3" x14ac:dyDescent="0.2">
      <c r="C298" s="17"/>
    </row>
    <row r="299" spans="3:3" x14ac:dyDescent="0.2">
      <c r="C299" s="17"/>
    </row>
    <row r="300" spans="3:3" x14ac:dyDescent="0.2">
      <c r="C300" s="17"/>
    </row>
    <row r="301" spans="3:3" x14ac:dyDescent="0.2">
      <c r="C301" s="17"/>
    </row>
    <row r="302" spans="3:3" x14ac:dyDescent="0.2">
      <c r="C302" s="17"/>
    </row>
    <row r="303" spans="3:3" x14ac:dyDescent="0.2">
      <c r="C303" s="17"/>
    </row>
    <row r="304" spans="3:3" x14ac:dyDescent="0.2">
      <c r="C304" s="17"/>
    </row>
    <row r="305" spans="1:16" x14ac:dyDescent="0.2">
      <c r="C305" s="17"/>
    </row>
    <row r="306" spans="1:16" x14ac:dyDescent="0.2">
      <c r="C306" s="17"/>
    </row>
    <row r="307" spans="1:16" x14ac:dyDescent="0.2">
      <c r="C307" s="17"/>
    </row>
    <row r="308" spans="1:16" x14ac:dyDescent="0.2">
      <c r="C308" s="17"/>
    </row>
    <row r="310" spans="1:16" ht="23.25" x14ac:dyDescent="0.35">
      <c r="A310" s="30"/>
      <c r="B310" s="14" t="s">
        <v>26</v>
      </c>
      <c r="C310" s="36"/>
      <c r="D310" s="36"/>
      <c r="E310" s="36"/>
      <c r="F310" s="33"/>
      <c r="G310" s="33"/>
      <c r="H310" s="33"/>
      <c r="I310" s="33"/>
      <c r="J310" s="34"/>
      <c r="K310" s="34"/>
      <c r="L310" s="34"/>
      <c r="M310" s="34"/>
      <c r="N310" s="34"/>
      <c r="O310" s="24"/>
    </row>
    <row r="311" spans="1:16" x14ac:dyDescent="0.2">
      <c r="C311" s="41">
        <v>2</v>
      </c>
      <c r="D311" s="41">
        <v>3</v>
      </c>
      <c r="E311" s="41">
        <v>4</v>
      </c>
      <c r="F311" s="41">
        <v>5</v>
      </c>
      <c r="G311" s="41">
        <v>6</v>
      </c>
      <c r="H311" s="38">
        <v>7</v>
      </c>
      <c r="I311" s="38">
        <v>8</v>
      </c>
      <c r="J311" s="38">
        <v>9</v>
      </c>
      <c r="K311" s="38">
        <v>10</v>
      </c>
      <c r="L311" s="38">
        <v>11</v>
      </c>
      <c r="M311" s="38">
        <v>12</v>
      </c>
      <c r="N311" s="38">
        <v>13</v>
      </c>
      <c r="O311" s="38">
        <v>14</v>
      </c>
    </row>
    <row r="312" spans="1:16" ht="15.75" thickBot="1" x14ac:dyDescent="0.25">
      <c r="B312" s="48" t="s">
        <v>2</v>
      </c>
      <c r="C312" s="48" t="s">
        <v>33</v>
      </c>
      <c r="D312" s="48" t="s">
        <v>34</v>
      </c>
      <c r="E312" s="48" t="s">
        <v>35</v>
      </c>
      <c r="F312" s="48" t="s">
        <v>36</v>
      </c>
      <c r="G312" s="48" t="s">
        <v>37</v>
      </c>
      <c r="H312" s="48" t="s">
        <v>38</v>
      </c>
      <c r="I312" s="45" t="s">
        <v>39</v>
      </c>
      <c r="J312" s="45" t="s">
        <v>40</v>
      </c>
      <c r="K312" s="45" t="s">
        <v>41</v>
      </c>
      <c r="L312" s="45" t="s">
        <v>42</v>
      </c>
      <c r="M312" s="45" t="s">
        <v>43</v>
      </c>
      <c r="N312" s="45" t="s">
        <v>44</v>
      </c>
      <c r="O312" s="45" t="s">
        <v>3</v>
      </c>
      <c r="P312" s="45" t="s">
        <v>14</v>
      </c>
    </row>
    <row r="313" spans="1:16" ht="15" x14ac:dyDescent="0.25">
      <c r="B313" s="12" t="s">
        <v>46</v>
      </c>
      <c r="C313" s="17"/>
      <c r="D313" s="17"/>
      <c r="E313" s="17"/>
      <c r="F313" s="17"/>
      <c r="G313" s="17"/>
      <c r="H313" s="17"/>
      <c r="I313" s="17">
        <v>1237</v>
      </c>
      <c r="J313" s="17">
        <v>1233</v>
      </c>
      <c r="K313" s="17">
        <v>1223</v>
      </c>
      <c r="L313" s="17">
        <v>1219</v>
      </c>
      <c r="M313" s="17">
        <v>1223</v>
      </c>
      <c r="N313" s="17">
        <v>1221</v>
      </c>
      <c r="O313" s="18">
        <f t="shared" ref="O313:O336" si="27">+AVERAGE(C313:N313)</f>
        <v>1226</v>
      </c>
      <c r="P313" s="85">
        <f>+O313/$O$338</f>
        <v>0.30894582108357832</v>
      </c>
    </row>
    <row r="314" spans="1:16" ht="15" x14ac:dyDescent="0.25">
      <c r="B314" s="12" t="s">
        <v>45</v>
      </c>
      <c r="C314" s="17"/>
      <c r="D314" s="17"/>
      <c r="E314" s="17"/>
      <c r="F314" s="17"/>
      <c r="G314" s="17"/>
      <c r="H314" s="17"/>
      <c r="I314" s="17">
        <v>1196</v>
      </c>
      <c r="J314" s="17">
        <v>1203</v>
      </c>
      <c r="K314" s="17">
        <v>1200</v>
      </c>
      <c r="L314" s="17">
        <v>1213</v>
      </c>
      <c r="M314" s="17">
        <v>1222</v>
      </c>
      <c r="N314" s="17">
        <v>1230</v>
      </c>
      <c r="O314" s="18">
        <f t="shared" si="27"/>
        <v>1210.6666666666667</v>
      </c>
      <c r="P314" s="85">
        <f>+O314/$O$338</f>
        <v>0.30508189836203276</v>
      </c>
    </row>
    <row r="315" spans="1:16" ht="15" x14ac:dyDescent="0.25">
      <c r="B315" s="12" t="s">
        <v>48</v>
      </c>
      <c r="C315" s="17"/>
      <c r="D315" s="17"/>
      <c r="E315" s="17"/>
      <c r="F315" s="17"/>
      <c r="G315" s="17"/>
      <c r="H315" s="17"/>
      <c r="I315" s="17">
        <v>207</v>
      </c>
      <c r="J315" s="17">
        <v>213</v>
      </c>
      <c r="K315" s="17">
        <v>219</v>
      </c>
      <c r="L315" s="17">
        <v>220</v>
      </c>
      <c r="M315" s="17">
        <v>224</v>
      </c>
      <c r="N315" s="17">
        <v>227</v>
      </c>
      <c r="O315" s="18">
        <f t="shared" si="27"/>
        <v>218.33333333333334</v>
      </c>
      <c r="P315" s="85">
        <f>+O315/$O$338</f>
        <v>5.501889962200756E-2</v>
      </c>
    </row>
    <row r="316" spans="1:16" ht="15" x14ac:dyDescent="0.25">
      <c r="B316" s="12" t="s">
        <v>47</v>
      </c>
      <c r="C316" s="17"/>
      <c r="D316" s="17"/>
      <c r="E316" s="17"/>
      <c r="F316" s="17"/>
      <c r="G316" s="17"/>
      <c r="H316" s="17"/>
      <c r="I316" s="17">
        <v>196</v>
      </c>
      <c r="J316" s="17">
        <v>196</v>
      </c>
      <c r="K316" s="17">
        <v>193</v>
      </c>
      <c r="L316" s="17">
        <v>194</v>
      </c>
      <c r="M316" s="17">
        <v>196</v>
      </c>
      <c r="N316" s="17">
        <v>196</v>
      </c>
      <c r="O316" s="18">
        <f t="shared" si="27"/>
        <v>195.16666666666666</v>
      </c>
      <c r="P316" s="85">
        <f>+O316/$O$338</f>
        <v>4.9181016379672406E-2</v>
      </c>
    </row>
    <row r="317" spans="1:16" ht="15" x14ac:dyDescent="0.25">
      <c r="B317" s="12" t="s">
        <v>49</v>
      </c>
      <c r="C317" s="17"/>
      <c r="D317" s="17"/>
      <c r="E317" s="17"/>
      <c r="F317" s="17"/>
      <c r="G317" s="17"/>
      <c r="H317" s="17"/>
      <c r="I317" s="17">
        <v>127</v>
      </c>
      <c r="J317" s="17">
        <v>127</v>
      </c>
      <c r="K317" s="17">
        <v>127</v>
      </c>
      <c r="L317" s="17">
        <v>129</v>
      </c>
      <c r="M317" s="17">
        <v>126</v>
      </c>
      <c r="N317" s="17">
        <v>126</v>
      </c>
      <c r="O317" s="27">
        <f t="shared" si="27"/>
        <v>127</v>
      </c>
      <c r="P317" s="85">
        <f>+O317/$O$338</f>
        <v>3.2003359932801345E-2</v>
      </c>
    </row>
    <row r="318" spans="1:16" ht="15" x14ac:dyDescent="0.25">
      <c r="B318" s="12" t="s">
        <v>51</v>
      </c>
      <c r="C318" s="17"/>
      <c r="D318" s="17"/>
      <c r="E318" s="17"/>
      <c r="F318" s="17"/>
      <c r="G318" s="17"/>
      <c r="H318" s="17"/>
      <c r="I318" s="17">
        <v>116</v>
      </c>
      <c r="J318" s="17">
        <v>120</v>
      </c>
      <c r="K318" s="17">
        <v>120</v>
      </c>
      <c r="L318" s="17">
        <v>120</v>
      </c>
      <c r="M318" s="17">
        <v>119</v>
      </c>
      <c r="N318" s="17">
        <v>120</v>
      </c>
      <c r="O318" s="27">
        <f t="shared" si="27"/>
        <v>119.16666666666667</v>
      </c>
      <c r="P318" s="85">
        <f>+O318/$O$338</f>
        <v>3.002939941201176E-2</v>
      </c>
    </row>
    <row r="319" spans="1:16" ht="15" x14ac:dyDescent="0.25">
      <c r="B319" s="12" t="s">
        <v>50</v>
      </c>
      <c r="C319" s="17"/>
      <c r="D319" s="17"/>
      <c r="E319" s="17"/>
      <c r="F319" s="17"/>
      <c r="G319" s="17"/>
      <c r="H319" s="17"/>
      <c r="I319" s="17">
        <v>112</v>
      </c>
      <c r="J319" s="17">
        <v>111</v>
      </c>
      <c r="K319" s="17">
        <v>110</v>
      </c>
      <c r="L319" s="17">
        <v>111</v>
      </c>
      <c r="M319" s="17">
        <v>113</v>
      </c>
      <c r="N319" s="17">
        <v>115</v>
      </c>
      <c r="O319" s="18">
        <f t="shared" si="27"/>
        <v>112</v>
      </c>
      <c r="P319" s="85">
        <f>+O319/$O$338</f>
        <v>2.8223435531289372E-2</v>
      </c>
    </row>
    <row r="320" spans="1:16" ht="15" x14ac:dyDescent="0.25">
      <c r="B320" s="12" t="s">
        <v>52</v>
      </c>
      <c r="C320" s="17"/>
      <c r="D320" s="17"/>
      <c r="E320" s="17"/>
      <c r="F320" s="17"/>
      <c r="G320" s="17"/>
      <c r="H320" s="17"/>
      <c r="I320" s="17">
        <v>107</v>
      </c>
      <c r="J320" s="17">
        <v>107</v>
      </c>
      <c r="K320" s="17">
        <v>106</v>
      </c>
      <c r="L320" s="17">
        <v>105</v>
      </c>
      <c r="M320" s="17">
        <v>107</v>
      </c>
      <c r="N320" s="17">
        <v>107</v>
      </c>
      <c r="O320" s="18">
        <f t="shared" si="27"/>
        <v>106.5</v>
      </c>
      <c r="P320" s="85">
        <f>+O320/$O$338</f>
        <v>2.6837463250734984E-2</v>
      </c>
    </row>
    <row r="321" spans="2:16" ht="15" x14ac:dyDescent="0.25">
      <c r="B321" s="12" t="s">
        <v>54</v>
      </c>
      <c r="C321" s="17"/>
      <c r="D321" s="17"/>
      <c r="E321" s="17"/>
      <c r="F321" s="17"/>
      <c r="G321" s="17"/>
      <c r="H321" s="17"/>
      <c r="I321" s="17">
        <v>90</v>
      </c>
      <c r="J321" s="17">
        <v>93</v>
      </c>
      <c r="K321" s="17">
        <v>90</v>
      </c>
      <c r="L321" s="17">
        <v>90</v>
      </c>
      <c r="M321" s="17">
        <v>91</v>
      </c>
      <c r="N321" s="17">
        <v>90</v>
      </c>
      <c r="O321" s="18">
        <f t="shared" si="27"/>
        <v>90.666666666666671</v>
      </c>
      <c r="P321" s="85">
        <f>+O321/$O$338</f>
        <v>2.2847543049139017E-2</v>
      </c>
    </row>
    <row r="322" spans="2:16" ht="15" x14ac:dyDescent="0.25">
      <c r="B322" s="12" t="s">
        <v>53</v>
      </c>
      <c r="C322" s="17"/>
      <c r="D322" s="17"/>
      <c r="E322" s="17"/>
      <c r="F322" s="17"/>
      <c r="G322" s="17"/>
      <c r="H322" s="17"/>
      <c r="I322" s="17">
        <v>89</v>
      </c>
      <c r="J322" s="17">
        <v>89</v>
      </c>
      <c r="K322" s="17">
        <v>89</v>
      </c>
      <c r="L322" s="17">
        <v>89</v>
      </c>
      <c r="M322" s="17">
        <v>89</v>
      </c>
      <c r="N322" s="17">
        <v>92</v>
      </c>
      <c r="O322" s="18">
        <f t="shared" si="27"/>
        <v>89.5</v>
      </c>
      <c r="P322" s="85">
        <f>+O322/$O$338</f>
        <v>2.2553548929021418E-2</v>
      </c>
    </row>
    <row r="323" spans="2:16" ht="15" x14ac:dyDescent="0.25">
      <c r="B323" s="12" t="s">
        <v>55</v>
      </c>
      <c r="C323" s="17"/>
      <c r="D323" s="17"/>
      <c r="E323" s="17"/>
      <c r="F323" s="17"/>
      <c r="G323" s="17"/>
      <c r="H323" s="17"/>
      <c r="I323" s="17">
        <v>73</v>
      </c>
      <c r="J323" s="17">
        <v>76</v>
      </c>
      <c r="K323" s="17">
        <v>75</v>
      </c>
      <c r="L323" s="17">
        <v>75</v>
      </c>
      <c r="M323" s="17">
        <v>75</v>
      </c>
      <c r="N323" s="17">
        <v>75</v>
      </c>
      <c r="O323" s="18">
        <f t="shared" si="27"/>
        <v>74.833333333333329</v>
      </c>
      <c r="P323" s="85">
        <f>+O323/$O$338</f>
        <v>1.8857622847543047E-2</v>
      </c>
    </row>
    <row r="324" spans="2:16" ht="15" x14ac:dyDescent="0.25">
      <c r="B324" s="12" t="s">
        <v>56</v>
      </c>
      <c r="C324" s="17"/>
      <c r="D324" s="17"/>
      <c r="E324" s="17"/>
      <c r="F324" s="17"/>
      <c r="G324" s="17"/>
      <c r="H324" s="17"/>
      <c r="I324" s="17">
        <v>74</v>
      </c>
      <c r="J324" s="17">
        <v>75</v>
      </c>
      <c r="K324" s="17">
        <v>75</v>
      </c>
      <c r="L324" s="17">
        <v>73</v>
      </c>
      <c r="M324" s="17">
        <v>71</v>
      </c>
      <c r="N324" s="17">
        <v>70</v>
      </c>
      <c r="O324" s="18">
        <f t="shared" si="27"/>
        <v>73</v>
      </c>
      <c r="P324" s="85">
        <f>+O324/$O$338</f>
        <v>1.8395632087358251E-2</v>
      </c>
    </row>
    <row r="325" spans="2:16" ht="15" x14ac:dyDescent="0.25">
      <c r="B325" s="12" t="s">
        <v>57</v>
      </c>
      <c r="C325" s="17"/>
      <c r="D325" s="17"/>
      <c r="E325" s="17"/>
      <c r="F325" s="17"/>
      <c r="G325" s="17"/>
      <c r="H325" s="17"/>
      <c r="I325" s="17">
        <v>73</v>
      </c>
      <c r="J325" s="17">
        <v>73</v>
      </c>
      <c r="K325" s="17">
        <v>73</v>
      </c>
      <c r="L325" s="17">
        <v>72</v>
      </c>
      <c r="M325" s="17">
        <v>72</v>
      </c>
      <c r="N325" s="17">
        <v>71</v>
      </c>
      <c r="O325" s="18">
        <f t="shared" si="27"/>
        <v>72.333333333333329</v>
      </c>
      <c r="P325" s="85">
        <f>+O325/$O$338</f>
        <v>1.8227635447291054E-2</v>
      </c>
    </row>
    <row r="326" spans="2:16" ht="15" x14ac:dyDescent="0.25">
      <c r="B326" s="12" t="s">
        <v>58</v>
      </c>
      <c r="C326" s="17"/>
      <c r="D326" s="17"/>
      <c r="E326" s="17"/>
      <c r="F326" s="17"/>
      <c r="G326" s="17"/>
      <c r="H326" s="17"/>
      <c r="I326" s="17">
        <v>52</v>
      </c>
      <c r="J326" s="17">
        <v>52</v>
      </c>
      <c r="K326" s="17">
        <v>50</v>
      </c>
      <c r="L326" s="17">
        <v>50</v>
      </c>
      <c r="M326" s="17">
        <v>50</v>
      </c>
      <c r="N326" s="17">
        <v>50</v>
      </c>
      <c r="O326" s="18">
        <f t="shared" si="27"/>
        <v>50.666666666666664</v>
      </c>
      <c r="P326" s="85">
        <f>+O326/$O$338</f>
        <v>1.2767744645107097E-2</v>
      </c>
    </row>
    <row r="327" spans="2:16" ht="15" x14ac:dyDescent="0.25">
      <c r="B327" s="12" t="s">
        <v>59</v>
      </c>
      <c r="C327" s="17"/>
      <c r="D327" s="17"/>
      <c r="E327" s="17"/>
      <c r="F327" s="17"/>
      <c r="G327" s="17"/>
      <c r="H327" s="17"/>
      <c r="I327" s="17">
        <v>39</v>
      </c>
      <c r="J327" s="17">
        <v>37</v>
      </c>
      <c r="K327" s="17">
        <v>37</v>
      </c>
      <c r="L327" s="17">
        <v>36</v>
      </c>
      <c r="M327" s="17">
        <v>36</v>
      </c>
      <c r="N327" s="17">
        <v>36</v>
      </c>
      <c r="O327" s="18">
        <f t="shared" si="27"/>
        <v>36.833333333333336</v>
      </c>
      <c r="P327" s="85">
        <f>+O327/$O$338</f>
        <v>9.2818143637127259E-3</v>
      </c>
    </row>
    <row r="328" spans="2:16" ht="15" x14ac:dyDescent="0.25">
      <c r="B328" s="12" t="s">
        <v>61</v>
      </c>
      <c r="C328" s="17"/>
      <c r="D328" s="17"/>
      <c r="E328" s="17"/>
      <c r="F328" s="17"/>
      <c r="G328" s="17"/>
      <c r="H328" s="17"/>
      <c r="I328" s="17">
        <v>36</v>
      </c>
      <c r="J328" s="17">
        <v>36</v>
      </c>
      <c r="K328" s="17">
        <v>36</v>
      </c>
      <c r="L328" s="17">
        <v>36</v>
      </c>
      <c r="M328" s="17">
        <v>35</v>
      </c>
      <c r="N328" s="17">
        <v>35</v>
      </c>
      <c r="O328" s="18">
        <f t="shared" si="27"/>
        <v>35.666666666666664</v>
      </c>
      <c r="P328" s="85">
        <f>+O328/$O$338</f>
        <v>8.9878202435951272E-3</v>
      </c>
    </row>
    <row r="329" spans="2:16" ht="15" x14ac:dyDescent="0.25">
      <c r="B329" s="12" t="s">
        <v>60</v>
      </c>
      <c r="C329" s="17"/>
      <c r="D329" s="17"/>
      <c r="E329" s="17"/>
      <c r="F329" s="17"/>
      <c r="G329" s="17"/>
      <c r="H329" s="17"/>
      <c r="I329" s="17">
        <v>32</v>
      </c>
      <c r="J329" s="17">
        <v>32</v>
      </c>
      <c r="K329" s="17">
        <v>32</v>
      </c>
      <c r="L329" s="17">
        <v>32</v>
      </c>
      <c r="M329" s="17">
        <v>32</v>
      </c>
      <c r="N329" s="17">
        <v>32</v>
      </c>
      <c r="O329" s="18">
        <f t="shared" si="27"/>
        <v>32</v>
      </c>
      <c r="P329" s="85">
        <f>+O329/$O$338</f>
        <v>8.0638387232255353E-3</v>
      </c>
    </row>
    <row r="330" spans="2:16" ht="15" x14ac:dyDescent="0.25">
      <c r="B330" s="12" t="s">
        <v>62</v>
      </c>
      <c r="C330" s="17"/>
      <c r="D330" s="17"/>
      <c r="E330" s="17"/>
      <c r="F330" s="17"/>
      <c r="G330" s="17"/>
      <c r="H330" s="17"/>
      <c r="I330" s="17">
        <v>20</v>
      </c>
      <c r="J330" s="17">
        <v>21</v>
      </c>
      <c r="K330" s="17">
        <v>21</v>
      </c>
      <c r="L330" s="17">
        <v>20</v>
      </c>
      <c r="M330" s="17">
        <v>20</v>
      </c>
      <c r="N330" s="17">
        <v>20</v>
      </c>
      <c r="O330" s="18">
        <f t="shared" si="27"/>
        <v>20.333333333333332</v>
      </c>
      <c r="P330" s="85">
        <f>+O330/$O$338</f>
        <v>5.1238975220495586E-3</v>
      </c>
    </row>
    <row r="331" spans="2:16" ht="15" x14ac:dyDescent="0.25">
      <c r="B331" s="12" t="s">
        <v>63</v>
      </c>
      <c r="C331" s="17"/>
      <c r="D331" s="17"/>
      <c r="E331" s="17"/>
      <c r="F331" s="17"/>
      <c r="G331" s="17"/>
      <c r="H331" s="17"/>
      <c r="I331" s="17">
        <v>13</v>
      </c>
      <c r="J331" s="17">
        <v>15</v>
      </c>
      <c r="K331" s="17">
        <v>15</v>
      </c>
      <c r="L331" s="17">
        <v>15</v>
      </c>
      <c r="M331" s="17">
        <v>15</v>
      </c>
      <c r="N331" s="17">
        <v>15</v>
      </c>
      <c r="O331" s="18">
        <f t="shared" si="27"/>
        <v>14.666666666666666</v>
      </c>
      <c r="P331" s="85">
        <f>+O331/$O$338</f>
        <v>3.69592608147837E-3</v>
      </c>
    </row>
    <row r="332" spans="2:16" ht="15" x14ac:dyDescent="0.25">
      <c r="B332" s="12" t="s">
        <v>64</v>
      </c>
      <c r="C332" s="17"/>
      <c r="D332" s="17"/>
      <c r="E332" s="17"/>
      <c r="F332" s="17"/>
      <c r="G332" s="17"/>
      <c r="H332" s="17"/>
      <c r="I332" s="17">
        <v>14</v>
      </c>
      <c r="J332" s="17">
        <v>14</v>
      </c>
      <c r="K332" s="17">
        <v>14</v>
      </c>
      <c r="L332" s="17">
        <v>14</v>
      </c>
      <c r="M332" s="17">
        <v>14</v>
      </c>
      <c r="N332" s="17">
        <v>14</v>
      </c>
      <c r="O332" s="18">
        <f t="shared" si="27"/>
        <v>14</v>
      </c>
      <c r="P332" s="85">
        <f>+O332/$O$338</f>
        <v>3.5279294414111715E-3</v>
      </c>
    </row>
    <row r="333" spans="2:16" ht="15" x14ac:dyDescent="0.25">
      <c r="B333" s="12" t="s">
        <v>66</v>
      </c>
      <c r="C333" s="17"/>
      <c r="D333" s="17"/>
      <c r="E333" s="17"/>
      <c r="F333" s="17"/>
      <c r="G333" s="17"/>
      <c r="H333" s="17"/>
      <c r="I333" s="17">
        <v>13</v>
      </c>
      <c r="J333" s="17">
        <v>13</v>
      </c>
      <c r="K333" s="17">
        <v>13</v>
      </c>
      <c r="L333" s="17">
        <v>13</v>
      </c>
      <c r="M333" s="17">
        <v>13</v>
      </c>
      <c r="N333" s="17">
        <v>13</v>
      </c>
      <c r="O333" s="18">
        <f t="shared" si="27"/>
        <v>13</v>
      </c>
      <c r="P333" s="85">
        <f>+O333/$O$338</f>
        <v>3.2759344813103738E-3</v>
      </c>
    </row>
    <row r="334" spans="2:16" ht="15" x14ac:dyDescent="0.25">
      <c r="B334" s="12" t="s">
        <v>65</v>
      </c>
      <c r="C334" s="17"/>
      <c r="D334" s="17"/>
      <c r="E334" s="17"/>
      <c r="F334" s="17"/>
      <c r="G334" s="17"/>
      <c r="H334" s="17"/>
      <c r="I334" s="17">
        <v>13</v>
      </c>
      <c r="J334" s="17">
        <v>13</v>
      </c>
      <c r="K334" s="17">
        <v>13</v>
      </c>
      <c r="L334" s="17">
        <v>13</v>
      </c>
      <c r="M334" s="17">
        <v>13</v>
      </c>
      <c r="N334" s="17">
        <v>13</v>
      </c>
      <c r="O334" s="18">
        <f t="shared" si="27"/>
        <v>13</v>
      </c>
      <c r="P334" s="85">
        <f>+O334/$O$338</f>
        <v>3.2759344813103738E-3</v>
      </c>
    </row>
    <row r="335" spans="2:16" ht="15" x14ac:dyDescent="0.25">
      <c r="B335" s="12" t="s">
        <v>67</v>
      </c>
      <c r="C335" s="17"/>
      <c r="D335" s="17"/>
      <c r="E335" s="17"/>
      <c r="F335" s="17"/>
      <c r="G335" s="17"/>
      <c r="H335" s="17"/>
      <c r="I335" s="17">
        <v>12</v>
      </c>
      <c r="J335" s="17">
        <v>12</v>
      </c>
      <c r="K335" s="17">
        <v>12</v>
      </c>
      <c r="L335" s="17">
        <v>12</v>
      </c>
      <c r="M335" s="17">
        <v>12</v>
      </c>
      <c r="N335" s="17">
        <v>12</v>
      </c>
      <c r="O335" s="18">
        <f t="shared" si="27"/>
        <v>12</v>
      </c>
      <c r="P335" s="89">
        <f>+O335/$O$338</f>
        <v>3.0239395212095757E-3</v>
      </c>
    </row>
    <row r="336" spans="2:16" ht="15" x14ac:dyDescent="0.25">
      <c r="B336" s="12" t="s">
        <v>68</v>
      </c>
      <c r="C336" s="17"/>
      <c r="D336" s="17"/>
      <c r="E336" s="17"/>
      <c r="F336" s="17"/>
      <c r="G336" s="17"/>
      <c r="H336" s="17"/>
      <c r="I336" s="17">
        <v>9</v>
      </c>
      <c r="J336" s="17">
        <v>9</v>
      </c>
      <c r="K336" s="17">
        <v>9</v>
      </c>
      <c r="L336" s="17">
        <v>9</v>
      </c>
      <c r="M336" s="17">
        <v>9</v>
      </c>
      <c r="N336" s="17">
        <v>9</v>
      </c>
      <c r="O336" s="27">
        <f t="shared" si="27"/>
        <v>9</v>
      </c>
      <c r="P336" s="85">
        <f>+O336/$O$338</f>
        <v>2.2679546409071819E-3</v>
      </c>
    </row>
    <row r="337" spans="2:16" ht="15.75" thickBot="1" x14ac:dyDescent="0.3">
      <c r="B337" s="76" t="s">
        <v>77</v>
      </c>
      <c r="C337" s="17"/>
      <c r="D337" s="17"/>
      <c r="E337" s="17"/>
      <c r="F337" s="17"/>
      <c r="G337" s="17"/>
      <c r="H337" s="17"/>
      <c r="I337" s="17">
        <v>2</v>
      </c>
      <c r="J337" s="17">
        <v>2</v>
      </c>
      <c r="K337" s="17">
        <v>2</v>
      </c>
      <c r="L337" s="17">
        <v>2</v>
      </c>
      <c r="M337" s="17">
        <v>2</v>
      </c>
      <c r="N337" s="17">
        <v>2</v>
      </c>
      <c r="O337" s="25">
        <f t="shared" ref="O337" si="28">+AVERAGE(C337:N337)</f>
        <v>2</v>
      </c>
      <c r="P337" s="86">
        <f>+O337/$O$338</f>
        <v>5.0398992020159595E-4</v>
      </c>
    </row>
    <row r="338" spans="2:16" ht="15.75" thickTop="1" x14ac:dyDescent="0.25">
      <c r="B338" s="49" t="s">
        <v>1</v>
      </c>
      <c r="C338" s="47"/>
      <c r="D338" s="47"/>
      <c r="E338" s="47"/>
      <c r="F338" s="47"/>
      <c r="G338" s="47"/>
      <c r="H338" s="47"/>
      <c r="I338" s="92">
        <f>SUM(I313:I337)</f>
        <v>3952</v>
      </c>
      <c r="J338" s="92">
        <f t="shared" ref="J338:N338" si="29">SUM(J313:J337)</f>
        <v>3972</v>
      </c>
      <c r="K338" s="92">
        <f t="shared" si="29"/>
        <v>3954</v>
      </c>
      <c r="L338" s="92">
        <f t="shared" si="29"/>
        <v>3962</v>
      </c>
      <c r="M338" s="92">
        <f t="shared" si="29"/>
        <v>3979</v>
      </c>
      <c r="N338" s="92">
        <f t="shared" si="29"/>
        <v>3991</v>
      </c>
      <c r="O338" s="93">
        <f>SUM(O313:O337)</f>
        <v>3968.3333333333335</v>
      </c>
      <c r="P338" s="58">
        <f>SUM(P313:P336)</f>
        <v>0.99949601007979849</v>
      </c>
    </row>
    <row r="339" spans="2:16" ht="15" x14ac:dyDescent="0.25">
      <c r="B339" s="16"/>
      <c r="C339" s="26"/>
      <c r="D339" s="26"/>
      <c r="E339" s="26"/>
      <c r="F339" s="26"/>
      <c r="G339" s="26"/>
      <c r="H339" s="17"/>
      <c r="I339" s="100"/>
      <c r="J339" s="100"/>
      <c r="K339" s="100"/>
      <c r="L339" s="100"/>
      <c r="M339" s="100"/>
      <c r="N339" s="100"/>
    </row>
    <row r="340" spans="2:16" ht="15" x14ac:dyDescent="0.25">
      <c r="B340" s="16"/>
      <c r="C340" s="26"/>
      <c r="D340" s="26"/>
      <c r="E340" s="26"/>
      <c r="F340" s="26"/>
      <c r="G340" s="26"/>
      <c r="H340" s="17"/>
      <c r="I340" s="20"/>
    </row>
    <row r="341" spans="2:16" ht="15" x14ac:dyDescent="0.25">
      <c r="B341" s="16"/>
      <c r="C341" s="26"/>
      <c r="D341" s="26"/>
      <c r="E341" s="26"/>
      <c r="F341" s="26"/>
      <c r="G341" s="26"/>
      <c r="H341" s="17"/>
      <c r="I341" s="20"/>
    </row>
    <row r="342" spans="2:16" ht="15" x14ac:dyDescent="0.25">
      <c r="B342" s="16"/>
      <c r="C342" s="26"/>
      <c r="D342" s="26"/>
      <c r="E342" s="26"/>
      <c r="F342" s="26"/>
      <c r="G342" s="26"/>
      <c r="H342" s="17"/>
      <c r="I342" s="20"/>
    </row>
    <row r="343" spans="2:16" ht="15" x14ac:dyDescent="0.25">
      <c r="B343" s="16"/>
      <c r="C343" s="26"/>
      <c r="D343" s="26"/>
      <c r="E343" s="26"/>
      <c r="F343" s="26"/>
      <c r="G343" s="26"/>
      <c r="H343" s="17"/>
      <c r="I343" s="20"/>
    </row>
    <row r="344" spans="2:16" ht="15" x14ac:dyDescent="0.25">
      <c r="B344" s="16"/>
      <c r="C344" s="26"/>
      <c r="D344" s="26"/>
      <c r="E344" s="26"/>
      <c r="F344" s="26"/>
      <c r="G344" s="26"/>
      <c r="H344" s="17"/>
      <c r="I344" s="20"/>
    </row>
    <row r="345" spans="2:16" ht="15" x14ac:dyDescent="0.25">
      <c r="B345" s="16"/>
      <c r="C345" s="26"/>
      <c r="D345" s="26"/>
      <c r="E345" s="26"/>
      <c r="F345" s="26"/>
      <c r="G345" s="26"/>
      <c r="H345" s="17"/>
      <c r="I345" s="20"/>
    </row>
    <row r="346" spans="2:16" ht="15" x14ac:dyDescent="0.25">
      <c r="B346" s="16"/>
      <c r="C346" s="26"/>
      <c r="D346" s="26"/>
      <c r="E346" s="26"/>
      <c r="F346" s="26"/>
      <c r="G346" s="26"/>
      <c r="H346" s="17"/>
      <c r="I346" s="20"/>
    </row>
    <row r="347" spans="2:16" ht="15" x14ac:dyDescent="0.25">
      <c r="B347" s="16"/>
      <c r="C347" s="26"/>
      <c r="D347" s="26"/>
      <c r="E347" s="26"/>
      <c r="F347" s="26"/>
      <c r="G347" s="26"/>
      <c r="H347" s="17"/>
      <c r="I347" s="20"/>
    </row>
    <row r="348" spans="2:16" ht="15" x14ac:dyDescent="0.25">
      <c r="B348" s="16"/>
      <c r="C348" s="26"/>
      <c r="D348" s="26"/>
      <c r="E348" s="26"/>
      <c r="F348" s="26"/>
      <c r="G348" s="26"/>
      <c r="H348" s="17"/>
      <c r="I348" s="20"/>
    </row>
    <row r="349" spans="2:16" ht="15" x14ac:dyDescent="0.25">
      <c r="B349" s="16"/>
      <c r="C349" s="26"/>
      <c r="D349" s="26"/>
      <c r="E349" s="26"/>
      <c r="F349" s="26"/>
      <c r="G349" s="26"/>
      <c r="H349" s="17"/>
      <c r="I349" s="20"/>
    </row>
    <row r="350" spans="2:16" ht="15" x14ac:dyDescent="0.25">
      <c r="B350" s="16"/>
      <c r="C350" s="26"/>
      <c r="D350" s="26"/>
      <c r="E350" s="26"/>
      <c r="F350" s="26"/>
      <c r="G350" s="26"/>
      <c r="H350" s="17"/>
      <c r="I350" s="20"/>
    </row>
    <row r="351" spans="2:16" ht="15" x14ac:dyDescent="0.25">
      <c r="B351" s="16"/>
      <c r="C351" s="26"/>
      <c r="D351" s="26"/>
      <c r="E351" s="26"/>
      <c r="F351" s="26"/>
      <c r="G351" s="26"/>
      <c r="H351" s="17"/>
      <c r="I351" s="20"/>
    </row>
    <row r="352" spans="2:16" ht="15" x14ac:dyDescent="0.25">
      <c r="B352" s="16"/>
      <c r="C352" s="26"/>
      <c r="D352" s="26"/>
      <c r="E352" s="26"/>
      <c r="F352" s="26"/>
      <c r="G352" s="26"/>
      <c r="H352" s="17"/>
      <c r="I352" s="20"/>
    </row>
    <row r="353" spans="1:15" ht="15" x14ac:dyDescent="0.25">
      <c r="B353" s="16"/>
      <c r="C353" s="26"/>
      <c r="D353" s="26"/>
      <c r="E353" s="26"/>
      <c r="F353" s="26"/>
      <c r="G353" s="26"/>
      <c r="H353" s="17"/>
      <c r="I353" s="20"/>
    </row>
    <row r="354" spans="1:15" ht="15" x14ac:dyDescent="0.25">
      <c r="B354" s="16"/>
      <c r="C354" s="26"/>
      <c r="D354" s="26"/>
      <c r="E354" s="26"/>
      <c r="F354" s="26"/>
      <c r="G354" s="26"/>
      <c r="H354" s="17"/>
      <c r="I354" s="20"/>
    </row>
    <row r="355" spans="1:15" ht="15" x14ac:dyDescent="0.25">
      <c r="B355" s="16"/>
      <c r="C355" s="26"/>
      <c r="D355" s="26"/>
      <c r="E355" s="26"/>
      <c r="F355" s="26"/>
      <c r="G355" s="26"/>
      <c r="H355" s="17"/>
      <c r="I355" s="20"/>
    </row>
    <row r="356" spans="1:15" ht="15" x14ac:dyDescent="0.25">
      <c r="B356" s="16"/>
      <c r="C356" s="26"/>
      <c r="D356" s="26"/>
      <c r="E356" s="26"/>
      <c r="F356" s="26"/>
      <c r="G356" s="26"/>
      <c r="H356" s="17"/>
      <c r="I356" s="20"/>
    </row>
    <row r="357" spans="1:15" ht="15" x14ac:dyDescent="0.25">
      <c r="B357" s="16"/>
      <c r="C357" s="26"/>
      <c r="D357" s="26"/>
      <c r="E357" s="26"/>
      <c r="F357" s="26"/>
      <c r="G357" s="26"/>
      <c r="H357" s="17"/>
      <c r="I357" s="20"/>
    </row>
    <row r="358" spans="1:15" ht="15" x14ac:dyDescent="0.25">
      <c r="B358" s="16"/>
      <c r="C358" s="26"/>
      <c r="D358" s="26"/>
      <c r="E358" s="26"/>
      <c r="F358" s="26"/>
      <c r="G358" s="26"/>
      <c r="H358" s="17"/>
      <c r="I358" s="20"/>
    </row>
    <row r="359" spans="1:15" ht="15" x14ac:dyDescent="0.25">
      <c r="B359" s="16"/>
      <c r="C359" s="26"/>
      <c r="D359" s="26"/>
      <c r="E359" s="26"/>
      <c r="F359" s="26"/>
      <c r="G359" s="26"/>
      <c r="H359" s="17"/>
      <c r="I359" s="20"/>
    </row>
    <row r="360" spans="1:15" ht="23.25" x14ac:dyDescent="0.35">
      <c r="A360" s="30"/>
      <c r="B360" s="14" t="s">
        <v>27</v>
      </c>
      <c r="C360" s="36"/>
      <c r="D360" s="36"/>
      <c r="E360" s="36"/>
      <c r="F360" s="33"/>
      <c r="G360" s="33"/>
      <c r="H360" s="33"/>
      <c r="I360" s="33"/>
      <c r="J360" s="34"/>
      <c r="K360" s="34"/>
      <c r="L360" s="34"/>
      <c r="M360" s="34"/>
      <c r="N360" s="34"/>
      <c r="O360" s="24"/>
    </row>
    <row r="361" spans="1:15" x14ac:dyDescent="0.2">
      <c r="C361" s="41">
        <v>14</v>
      </c>
      <c r="D361" s="41">
        <v>14</v>
      </c>
      <c r="E361" s="17"/>
      <c r="F361" s="17"/>
    </row>
    <row r="362" spans="1:15" ht="30" x14ac:dyDescent="0.2">
      <c r="B362" s="77" t="s">
        <v>2</v>
      </c>
      <c r="C362" s="78" t="s">
        <v>18</v>
      </c>
      <c r="D362" s="78" t="s">
        <v>19</v>
      </c>
      <c r="E362" s="78" t="s">
        <v>20</v>
      </c>
      <c r="F362" s="78" t="s">
        <v>28</v>
      </c>
      <c r="G362" s="78" t="s">
        <v>29</v>
      </c>
    </row>
    <row r="363" spans="1:15" x14ac:dyDescent="0.2">
      <c r="B363" s="76" t="s">
        <v>46</v>
      </c>
      <c r="C363" s="54">
        <f>+VLOOKUP($B363,$B$215:$O$238,C$361,0)</f>
        <v>709</v>
      </c>
      <c r="D363" s="54">
        <f>+VLOOKUP($B363,$B$265:$O$286,D$361,0)</f>
        <v>517</v>
      </c>
      <c r="E363" s="54">
        <f>+VLOOKUP($B363,$B$313:$O$337,D$361,0)</f>
        <v>1226</v>
      </c>
      <c r="F363" s="87">
        <f>+C363/$E363</f>
        <v>0.5783034257748777</v>
      </c>
      <c r="G363" s="87">
        <f>+D363/$E363</f>
        <v>0.42169657422512236</v>
      </c>
      <c r="H363" s="38" t="b">
        <f>+G363&gt;F363</f>
        <v>0</v>
      </c>
    </row>
    <row r="364" spans="1:15" x14ac:dyDescent="0.2">
      <c r="B364" s="76" t="s">
        <v>45</v>
      </c>
      <c r="C364" s="54">
        <f>+VLOOKUP($B364,$B$215:$O$238,C$361,0)</f>
        <v>747.33333333333337</v>
      </c>
      <c r="D364" s="54">
        <f>+VLOOKUP($B364,$B$265:$O$286,D$361,0)</f>
        <v>463.33333333333331</v>
      </c>
      <c r="E364" s="54">
        <f t="shared" ref="E364:E387" si="30">+VLOOKUP($B364,$B$313:$O$337,D$361,0)</f>
        <v>1210.6666666666667</v>
      </c>
      <c r="F364" s="87">
        <f>+C364/$E364</f>
        <v>0.61729074889867841</v>
      </c>
      <c r="G364" s="87">
        <f t="shared" ref="G364" si="31">+D364/$E364</f>
        <v>0.38270925110132153</v>
      </c>
      <c r="H364" s="38" t="b">
        <f t="shared" ref="H364:H387" si="32">+G364&gt;F364</f>
        <v>0</v>
      </c>
    </row>
    <row r="365" spans="1:15" x14ac:dyDescent="0.2">
      <c r="B365" s="76" t="s">
        <v>48</v>
      </c>
      <c r="C365" s="54">
        <f>+VLOOKUP($B365,$B$215:$O$238,C$361,0)</f>
        <v>157.83333333333334</v>
      </c>
      <c r="D365" s="54">
        <f>+VLOOKUP($B365,$B$265:$O$286,D$361,0)</f>
        <v>60.5</v>
      </c>
      <c r="E365" s="54">
        <f t="shared" si="30"/>
        <v>218.33333333333334</v>
      </c>
      <c r="F365" s="87">
        <f t="shared" ref="F365:F385" si="33">+C365/$E365</f>
        <v>0.72290076335877862</v>
      </c>
      <c r="G365" s="87">
        <f t="shared" ref="G365:G385" si="34">+D365/$E365</f>
        <v>0.27709923664122138</v>
      </c>
      <c r="H365" s="38" t="b">
        <f t="shared" si="32"/>
        <v>0</v>
      </c>
    </row>
    <row r="366" spans="1:15" x14ac:dyDescent="0.2">
      <c r="B366" s="76" t="s">
        <v>47</v>
      </c>
      <c r="C366" s="54">
        <f>+VLOOKUP($B366,$B$215:$O$238,C$361,0)</f>
        <v>164.83333333333334</v>
      </c>
      <c r="D366" s="54">
        <f>+VLOOKUP($B366,$B$265:$O$286,D$361,0)</f>
        <v>30.333333333333332</v>
      </c>
      <c r="E366" s="54">
        <f t="shared" si="30"/>
        <v>195.16666666666666</v>
      </c>
      <c r="F366" s="87">
        <f t="shared" si="33"/>
        <v>0.84457728437233148</v>
      </c>
      <c r="G366" s="87">
        <f t="shared" si="34"/>
        <v>0.15542271562766866</v>
      </c>
      <c r="H366" s="38" t="b">
        <f t="shared" si="32"/>
        <v>0</v>
      </c>
    </row>
    <row r="367" spans="1:15" x14ac:dyDescent="0.2">
      <c r="B367" s="76" t="s">
        <v>49</v>
      </c>
      <c r="C367" s="54">
        <f>+VLOOKUP($B367,$B$215:$O$238,C$361,0)</f>
        <v>96.166666666666671</v>
      </c>
      <c r="D367" s="54">
        <f>+VLOOKUP($B367,$B$265:$O$286,D$361,0)</f>
        <v>30.833333333333332</v>
      </c>
      <c r="E367" s="54">
        <f t="shared" si="30"/>
        <v>127</v>
      </c>
      <c r="F367" s="87">
        <f t="shared" si="33"/>
        <v>0.7572178477690289</v>
      </c>
      <c r="G367" s="87">
        <f t="shared" si="34"/>
        <v>0.24278215223097113</v>
      </c>
      <c r="H367" s="38" t="b">
        <f t="shared" si="32"/>
        <v>0</v>
      </c>
    </row>
    <row r="368" spans="1:15" x14ac:dyDescent="0.2">
      <c r="B368" s="76" t="s">
        <v>51</v>
      </c>
      <c r="C368" s="54">
        <f>+VLOOKUP($B368,$B$215:$O$238,C$361,0)</f>
        <v>93.166666666666671</v>
      </c>
      <c r="D368" s="54">
        <f>+VLOOKUP($B368,$B$265:$O$286,D$361,0)</f>
        <v>26</v>
      </c>
      <c r="E368" s="54">
        <f t="shared" si="30"/>
        <v>119.16666666666667</v>
      </c>
      <c r="F368" s="87">
        <f t="shared" si="33"/>
        <v>0.78181818181818186</v>
      </c>
      <c r="G368" s="87">
        <f t="shared" si="34"/>
        <v>0.21818181818181817</v>
      </c>
      <c r="H368" s="38" t="b">
        <f t="shared" si="32"/>
        <v>0</v>
      </c>
    </row>
    <row r="369" spans="2:8" x14ac:dyDescent="0.2">
      <c r="B369" s="76" t="s">
        <v>50</v>
      </c>
      <c r="C369" s="54">
        <f>+VLOOKUP($B369,$B$215:$O$238,C$361,0)</f>
        <v>94.666666666666671</v>
      </c>
      <c r="D369" s="54">
        <f>+VLOOKUP($B369,$B$265:$O$286,D$361,0)</f>
        <v>17.333333333333332</v>
      </c>
      <c r="E369" s="54">
        <f t="shared" si="30"/>
        <v>112</v>
      </c>
      <c r="F369" s="87">
        <f t="shared" si="33"/>
        <v>0.84523809523809523</v>
      </c>
      <c r="G369" s="87">
        <f t="shared" si="34"/>
        <v>0.15476190476190474</v>
      </c>
      <c r="H369" s="38" t="b">
        <f t="shared" si="32"/>
        <v>0</v>
      </c>
    </row>
    <row r="370" spans="2:8" x14ac:dyDescent="0.2">
      <c r="B370" s="76" t="s">
        <v>52</v>
      </c>
      <c r="C370" s="54">
        <f>+VLOOKUP($B370,$B$215:$O$238,C$361,0)</f>
        <v>79.5</v>
      </c>
      <c r="D370" s="54">
        <f>+VLOOKUP($B370,$B$265:$O$286,D$361,0)</f>
        <v>27</v>
      </c>
      <c r="E370" s="54">
        <f t="shared" si="30"/>
        <v>106.5</v>
      </c>
      <c r="F370" s="87">
        <f t="shared" si="33"/>
        <v>0.74647887323943662</v>
      </c>
      <c r="G370" s="87">
        <f t="shared" si="34"/>
        <v>0.25352112676056338</v>
      </c>
      <c r="H370" s="38" t="b">
        <f t="shared" si="32"/>
        <v>0</v>
      </c>
    </row>
    <row r="371" spans="2:8" x14ac:dyDescent="0.2">
      <c r="B371" s="76" t="s">
        <v>54</v>
      </c>
      <c r="C371" s="54">
        <f>+VLOOKUP($B371,$B$215:$O$238,C$361,0)</f>
        <v>75.666666666666671</v>
      </c>
      <c r="D371" s="54">
        <f>+VLOOKUP($B371,$B$265:$O$286,D$361,0)</f>
        <v>15</v>
      </c>
      <c r="E371" s="54">
        <f t="shared" si="30"/>
        <v>90.666666666666671</v>
      </c>
      <c r="F371" s="87">
        <f t="shared" si="33"/>
        <v>0.8345588235294118</v>
      </c>
      <c r="G371" s="87">
        <f t="shared" si="34"/>
        <v>0.16544117647058823</v>
      </c>
      <c r="H371" s="38" t="b">
        <f t="shared" si="32"/>
        <v>0</v>
      </c>
    </row>
    <row r="372" spans="2:8" x14ac:dyDescent="0.2">
      <c r="B372" s="76" t="s">
        <v>53</v>
      </c>
      <c r="C372" s="54">
        <f>+VLOOKUP($B372,$B$215:$O$238,C$361,0)</f>
        <v>76.5</v>
      </c>
      <c r="D372" s="54">
        <f>+VLOOKUP($B372,$B$265:$O$286,D$361,0)</f>
        <v>13</v>
      </c>
      <c r="E372" s="54">
        <f t="shared" si="30"/>
        <v>89.5</v>
      </c>
      <c r="F372" s="87">
        <f t="shared" si="33"/>
        <v>0.85474860335195535</v>
      </c>
      <c r="G372" s="87">
        <f t="shared" si="34"/>
        <v>0.14525139664804471</v>
      </c>
      <c r="H372" s="38" t="b">
        <f t="shared" si="32"/>
        <v>0</v>
      </c>
    </row>
    <row r="373" spans="2:8" x14ac:dyDescent="0.2">
      <c r="B373" s="76" t="s">
        <v>55</v>
      </c>
      <c r="C373" s="54">
        <f>+VLOOKUP($B373,$B$215:$O$238,C$361,0)</f>
        <v>55.5</v>
      </c>
      <c r="D373" s="54">
        <f>+VLOOKUP($B373,$B$265:$O$286,D$361,0)</f>
        <v>19.333333333333332</v>
      </c>
      <c r="E373" s="54">
        <f t="shared" si="30"/>
        <v>74.833333333333329</v>
      </c>
      <c r="F373" s="87">
        <f t="shared" si="33"/>
        <v>0.74164810690423166</v>
      </c>
      <c r="G373" s="87">
        <f t="shared" si="34"/>
        <v>0.25835189309576839</v>
      </c>
      <c r="H373" s="38" t="b">
        <f t="shared" si="32"/>
        <v>0</v>
      </c>
    </row>
    <row r="374" spans="2:8" x14ac:dyDescent="0.2">
      <c r="B374" s="76" t="s">
        <v>56</v>
      </c>
      <c r="C374" s="54">
        <f>+VLOOKUP($B374,$B$215:$O$238,C$361,0)</f>
        <v>56.166666666666664</v>
      </c>
      <c r="D374" s="54">
        <f>+VLOOKUP($B374,$B$265:$O$286,D$361,0)</f>
        <v>16.833333333333332</v>
      </c>
      <c r="E374" s="54">
        <f t="shared" si="30"/>
        <v>73</v>
      </c>
      <c r="F374" s="87">
        <f t="shared" si="33"/>
        <v>0.76940639269406386</v>
      </c>
      <c r="G374" s="87">
        <f t="shared" si="34"/>
        <v>0.23059360730593606</v>
      </c>
      <c r="H374" s="38" t="b">
        <f t="shared" si="32"/>
        <v>0</v>
      </c>
    </row>
    <row r="375" spans="2:8" x14ac:dyDescent="0.2">
      <c r="B375" s="76" t="s">
        <v>57</v>
      </c>
      <c r="C375" s="54">
        <f>+VLOOKUP($B375,$B$215:$O$238,C$361,0)</f>
        <v>48</v>
      </c>
      <c r="D375" s="54">
        <f>+VLOOKUP($B375,$B$265:$O$286,D$361,0)</f>
        <v>24.333333333333332</v>
      </c>
      <c r="E375" s="54">
        <f t="shared" si="30"/>
        <v>72.333333333333329</v>
      </c>
      <c r="F375" s="87">
        <f t="shared" si="33"/>
        <v>0.66359447004608296</v>
      </c>
      <c r="G375" s="87">
        <f t="shared" si="34"/>
        <v>0.33640552995391704</v>
      </c>
      <c r="H375" s="38" t="b">
        <f t="shared" si="32"/>
        <v>0</v>
      </c>
    </row>
    <row r="376" spans="2:8" x14ac:dyDescent="0.2">
      <c r="B376" s="76" t="s">
        <v>58</v>
      </c>
      <c r="C376" s="54">
        <f>+VLOOKUP($B376,$B$215:$O$238,C$361,0)</f>
        <v>36.166666666666664</v>
      </c>
      <c r="D376" s="54">
        <f>+VLOOKUP($B376,$B$265:$O$286,D$361,0)</f>
        <v>14.5</v>
      </c>
      <c r="E376" s="54">
        <f t="shared" si="30"/>
        <v>50.666666666666664</v>
      </c>
      <c r="F376" s="87">
        <f t="shared" si="33"/>
        <v>0.71381578947368418</v>
      </c>
      <c r="G376" s="87">
        <f t="shared" si="34"/>
        <v>0.28618421052631582</v>
      </c>
      <c r="H376" s="38" t="b">
        <f t="shared" si="32"/>
        <v>0</v>
      </c>
    </row>
    <row r="377" spans="2:8" x14ac:dyDescent="0.2">
      <c r="B377" s="76" t="s">
        <v>59</v>
      </c>
      <c r="C377" s="54">
        <f>+VLOOKUP($B377,$B$215:$O$238,C$361,0)</f>
        <v>35.833333333333336</v>
      </c>
      <c r="D377" s="54">
        <f>+VLOOKUP($B377,$B$265:$O$286,D$361,0)</f>
        <v>1</v>
      </c>
      <c r="E377" s="54">
        <f t="shared" si="30"/>
        <v>36.833333333333336</v>
      </c>
      <c r="F377" s="87">
        <f t="shared" si="33"/>
        <v>0.97285067873303166</v>
      </c>
      <c r="G377" s="87">
        <f t="shared" si="34"/>
        <v>2.7149321266968323E-2</v>
      </c>
      <c r="H377" s="38" t="b">
        <f t="shared" si="32"/>
        <v>0</v>
      </c>
    </row>
    <row r="378" spans="2:8" x14ac:dyDescent="0.2">
      <c r="B378" s="76" t="s">
        <v>61</v>
      </c>
      <c r="C378" s="54">
        <f>+VLOOKUP($B378,$B$215:$O$238,C$361,0)</f>
        <v>27</v>
      </c>
      <c r="D378" s="54">
        <f>+VLOOKUP($B378,$B$265:$O$286,D$361,0)</f>
        <v>8.6666666666666661</v>
      </c>
      <c r="E378" s="54">
        <f t="shared" si="30"/>
        <v>35.666666666666664</v>
      </c>
      <c r="F378" s="87">
        <f t="shared" si="33"/>
        <v>0.75700934579439261</v>
      </c>
      <c r="G378" s="87">
        <f t="shared" si="34"/>
        <v>0.24299065420560748</v>
      </c>
      <c r="H378" s="38" t="b">
        <f t="shared" si="32"/>
        <v>0</v>
      </c>
    </row>
    <row r="379" spans="2:8" x14ac:dyDescent="0.2">
      <c r="B379" s="76" t="s">
        <v>60</v>
      </c>
      <c r="C379" s="54">
        <f>+VLOOKUP($B379,$B$215:$O$238,C$361,0)</f>
        <v>29</v>
      </c>
      <c r="D379" s="54">
        <f>+VLOOKUP($B379,$B$265:$O$286,D$361,0)</f>
        <v>3</v>
      </c>
      <c r="E379" s="54">
        <f t="shared" si="30"/>
        <v>32</v>
      </c>
      <c r="F379" s="87">
        <f t="shared" si="33"/>
        <v>0.90625</v>
      </c>
      <c r="G379" s="87">
        <f t="shared" si="34"/>
        <v>9.375E-2</v>
      </c>
      <c r="H379" s="38" t="b">
        <f t="shared" si="32"/>
        <v>0</v>
      </c>
    </row>
    <row r="380" spans="2:8" x14ac:dyDescent="0.2">
      <c r="B380" s="76" t="s">
        <v>62</v>
      </c>
      <c r="C380" s="54">
        <f>+VLOOKUP($B380,$B$215:$O$238,C$361,0)</f>
        <v>16.333333333333332</v>
      </c>
      <c r="D380" s="54">
        <f>+VLOOKUP($B380,$B$265:$O$286,D$361,0)</f>
        <v>4</v>
      </c>
      <c r="E380" s="54">
        <f t="shared" si="30"/>
        <v>20.333333333333332</v>
      </c>
      <c r="F380" s="87">
        <f t="shared" si="33"/>
        <v>0.80327868852459017</v>
      </c>
      <c r="G380" s="87">
        <f t="shared" si="34"/>
        <v>0.19672131147540986</v>
      </c>
      <c r="H380" s="38" t="b">
        <f t="shared" si="32"/>
        <v>0</v>
      </c>
    </row>
    <row r="381" spans="2:8" x14ac:dyDescent="0.2">
      <c r="B381" s="76" t="s">
        <v>63</v>
      </c>
      <c r="C381" s="54">
        <f>+VLOOKUP($B381,$B$215:$O$238,C$361,0)</f>
        <v>13.666666666666666</v>
      </c>
      <c r="D381" s="54">
        <f>+VLOOKUP($B381,$B$265:$O$286,D$361,0)</f>
        <v>1</v>
      </c>
      <c r="E381" s="54">
        <f t="shared" si="30"/>
        <v>14.666666666666666</v>
      </c>
      <c r="F381" s="87">
        <f t="shared" si="33"/>
        <v>0.93181818181818177</v>
      </c>
      <c r="G381" s="87">
        <f t="shared" si="34"/>
        <v>6.8181818181818191E-2</v>
      </c>
      <c r="H381" s="38" t="b">
        <f t="shared" si="32"/>
        <v>0</v>
      </c>
    </row>
    <row r="382" spans="2:8" x14ac:dyDescent="0.2">
      <c r="B382" s="76" t="s">
        <v>64</v>
      </c>
      <c r="C382" s="54">
        <f>+VLOOKUP($B382,$B$215:$O$238,C$361,0)</f>
        <v>14</v>
      </c>
      <c r="D382" s="54"/>
      <c r="E382" s="54">
        <f t="shared" si="30"/>
        <v>14</v>
      </c>
      <c r="F382" s="87">
        <f t="shared" si="33"/>
        <v>1</v>
      </c>
      <c r="G382" s="87">
        <f t="shared" si="34"/>
        <v>0</v>
      </c>
      <c r="H382" s="38" t="b">
        <f t="shared" si="32"/>
        <v>0</v>
      </c>
    </row>
    <row r="383" spans="2:8" x14ac:dyDescent="0.2">
      <c r="B383" s="76" t="s">
        <v>66</v>
      </c>
      <c r="C383" s="54">
        <f>+VLOOKUP($B383,$B$215:$O$238,C$361,0)</f>
        <v>12</v>
      </c>
      <c r="D383" s="54">
        <f>+VLOOKUP($B383,$B$265:$O$286,D$361,0)</f>
        <v>1</v>
      </c>
      <c r="E383" s="54">
        <f t="shared" si="30"/>
        <v>13</v>
      </c>
      <c r="F383" s="87">
        <f t="shared" si="33"/>
        <v>0.92307692307692313</v>
      </c>
      <c r="G383" s="87">
        <f t="shared" si="34"/>
        <v>7.6923076923076927E-2</v>
      </c>
      <c r="H383" s="38" t="b">
        <f t="shared" si="32"/>
        <v>0</v>
      </c>
    </row>
    <row r="384" spans="2:8" x14ac:dyDescent="0.2">
      <c r="B384" s="76" t="s">
        <v>65</v>
      </c>
      <c r="C384" s="54">
        <f>+VLOOKUP($B384,$B$215:$O$238,C$361,0)</f>
        <v>12</v>
      </c>
      <c r="D384" s="54">
        <f>+VLOOKUP($B384,$B$265:$O$286,D$361,0)</f>
        <v>1</v>
      </c>
      <c r="E384" s="54">
        <f t="shared" si="30"/>
        <v>13</v>
      </c>
      <c r="F384" s="87">
        <f t="shared" si="33"/>
        <v>0.92307692307692313</v>
      </c>
      <c r="G384" s="87">
        <f t="shared" si="34"/>
        <v>7.6923076923076927E-2</v>
      </c>
      <c r="H384" s="38" t="b">
        <f t="shared" si="32"/>
        <v>0</v>
      </c>
    </row>
    <row r="385" spans="2:8" x14ac:dyDescent="0.2">
      <c r="B385" s="76" t="s">
        <v>67</v>
      </c>
      <c r="C385" s="54">
        <f>+VLOOKUP($B385,$B$215:$O$238,C$361,0)</f>
        <v>12</v>
      </c>
      <c r="D385" s="54"/>
      <c r="E385" s="54">
        <f t="shared" si="30"/>
        <v>12</v>
      </c>
      <c r="F385" s="87">
        <f t="shared" si="33"/>
        <v>1</v>
      </c>
      <c r="G385" s="87">
        <f t="shared" si="34"/>
        <v>0</v>
      </c>
      <c r="H385" s="38" t="b">
        <f t="shared" si="32"/>
        <v>0</v>
      </c>
    </row>
    <row r="386" spans="2:8" x14ac:dyDescent="0.2">
      <c r="B386" s="76" t="s">
        <v>68</v>
      </c>
      <c r="C386" s="54">
        <f>+VLOOKUP($B386,$B$215:$O$238,C$361,0)</f>
        <v>9</v>
      </c>
      <c r="D386" s="54"/>
      <c r="E386" s="54">
        <f t="shared" si="30"/>
        <v>9</v>
      </c>
      <c r="F386" s="87">
        <f t="shared" ref="F386:F387" si="35">+C386/$E386</f>
        <v>1</v>
      </c>
      <c r="G386" s="87">
        <f t="shared" ref="G386:G387" si="36">+D386/$E386</f>
        <v>0</v>
      </c>
      <c r="H386" s="38"/>
    </row>
    <row r="387" spans="2:8" x14ac:dyDescent="0.2">
      <c r="B387" s="76" t="s">
        <v>77</v>
      </c>
      <c r="C387" s="54"/>
      <c r="D387" s="54">
        <f>+VLOOKUP($B387,$B$265:$O$286,D$361,0)</f>
        <v>2</v>
      </c>
      <c r="E387" s="54">
        <f t="shared" si="30"/>
        <v>2</v>
      </c>
      <c r="F387" s="87">
        <f t="shared" si="35"/>
        <v>0</v>
      </c>
      <c r="G387" s="87">
        <f t="shared" si="36"/>
        <v>1</v>
      </c>
      <c r="H387" s="38" t="b">
        <f t="shared" si="32"/>
        <v>1</v>
      </c>
    </row>
    <row r="388" spans="2:8" ht="15.75" thickBot="1" x14ac:dyDescent="0.3">
      <c r="B388" s="90" t="s">
        <v>1</v>
      </c>
      <c r="C388" s="79">
        <f>+SUM(C363:C387)</f>
        <v>2671.333333333333</v>
      </c>
      <c r="D388" s="109">
        <f>+SUM(D363:D387)</f>
        <v>1296.9999999999995</v>
      </c>
      <c r="E388" s="109">
        <f>SUM(E363:E387)</f>
        <v>3968.3333333333335</v>
      </c>
      <c r="F388" s="80">
        <f>AVERAGE(F363:F387)</f>
        <v>0.78755832589971531</v>
      </c>
      <c r="G388" s="80">
        <f>AVERAGE(G363:G387)</f>
        <v>0.21244167410028475</v>
      </c>
    </row>
    <row r="389" spans="2:8" ht="15.75" thickTop="1" x14ac:dyDescent="0.25">
      <c r="C389" s="94"/>
      <c r="D389" s="94"/>
      <c r="E389" s="94"/>
    </row>
    <row r="390" spans="2:8" x14ac:dyDescent="0.2">
      <c r="C390" s="17"/>
    </row>
    <row r="391" spans="2:8" x14ac:dyDescent="0.2">
      <c r="C391" s="17"/>
    </row>
    <row r="392" spans="2:8" x14ac:dyDescent="0.2">
      <c r="C392" s="17"/>
    </row>
    <row r="393" spans="2:8" x14ac:dyDescent="0.2">
      <c r="C393" s="17"/>
    </row>
    <row r="394" spans="2:8" x14ac:dyDescent="0.2">
      <c r="C394" s="17"/>
    </row>
    <row r="395" spans="2:8" x14ac:dyDescent="0.2">
      <c r="C395" s="17"/>
    </row>
    <row r="396" spans="2:8" x14ac:dyDescent="0.2">
      <c r="C396" s="17"/>
    </row>
    <row r="397" spans="2:8" x14ac:dyDescent="0.2">
      <c r="C397" s="17"/>
    </row>
    <row r="398" spans="2:8" x14ac:dyDescent="0.2">
      <c r="C398" s="17"/>
    </row>
    <row r="399" spans="2:8" x14ac:dyDescent="0.2">
      <c r="C399" s="17"/>
    </row>
    <row r="400" spans="2:8" x14ac:dyDescent="0.2">
      <c r="C400" s="17"/>
    </row>
    <row r="401" spans="1:17" x14ac:dyDescent="0.2">
      <c r="C401" s="17"/>
    </row>
    <row r="402" spans="1:17" x14ac:dyDescent="0.2">
      <c r="C402" s="17"/>
    </row>
    <row r="403" spans="1:17" x14ac:dyDescent="0.2">
      <c r="C403" s="17"/>
    </row>
    <row r="404" spans="1:17" x14ac:dyDescent="0.2">
      <c r="C404" s="17"/>
    </row>
    <row r="405" spans="1:17" x14ac:dyDescent="0.2">
      <c r="C405" s="17"/>
    </row>
    <row r="406" spans="1:17" x14ac:dyDescent="0.2">
      <c r="C406" s="17"/>
    </row>
    <row r="407" spans="1:17" x14ac:dyDescent="0.2">
      <c r="C407" s="17"/>
    </row>
    <row r="408" spans="1:17" x14ac:dyDescent="0.2">
      <c r="C408" s="17"/>
    </row>
    <row r="409" spans="1:17" x14ac:dyDescent="0.2">
      <c r="C409" s="17"/>
    </row>
    <row r="410" spans="1:17" x14ac:dyDescent="0.2">
      <c r="C410" s="17"/>
    </row>
    <row r="411" spans="1:17" x14ac:dyDescent="0.2">
      <c r="C411" s="17"/>
    </row>
    <row r="412" spans="1:17" ht="26.25" x14ac:dyDescent="0.4">
      <c r="A412" s="30"/>
      <c r="B412" s="84" t="s">
        <v>30</v>
      </c>
      <c r="C412" s="31"/>
      <c r="D412" s="31"/>
      <c r="E412" s="31"/>
      <c r="F412" s="32"/>
      <c r="G412" s="32"/>
      <c r="H412" s="33"/>
      <c r="I412" s="33"/>
      <c r="J412" s="34"/>
      <c r="K412" s="34"/>
      <c r="L412" s="34"/>
      <c r="M412" s="34"/>
      <c r="N412" s="34"/>
      <c r="O412" s="24"/>
      <c r="Q412" s="57"/>
    </row>
    <row r="413" spans="1:17" ht="15" x14ac:dyDescent="0.25">
      <c r="B413" s="12" t="s">
        <v>5</v>
      </c>
      <c r="C413" s="17"/>
      <c r="Q413" s="57"/>
    </row>
    <row r="414" spans="1:17" ht="23.25" x14ac:dyDescent="0.35">
      <c r="A414" s="30"/>
      <c r="B414" s="14" t="s">
        <v>79</v>
      </c>
      <c r="C414" s="36"/>
      <c r="D414" s="36"/>
      <c r="E414" s="36"/>
      <c r="F414" s="33"/>
      <c r="G414" s="33"/>
      <c r="H414" s="33"/>
      <c r="I414" s="33"/>
      <c r="J414" s="34"/>
      <c r="K414" s="34"/>
      <c r="L414" s="34"/>
      <c r="M414" s="34"/>
      <c r="N414" s="34"/>
      <c r="O414" s="24"/>
      <c r="Q414" s="57"/>
    </row>
    <row r="415" spans="1:17" ht="15" x14ac:dyDescent="0.25">
      <c r="C415" s="17"/>
      <c r="Q415" s="57"/>
    </row>
    <row r="416" spans="1:17" ht="15.75" thickBot="1" x14ac:dyDescent="0.3">
      <c r="B416" s="48" t="s">
        <v>17</v>
      </c>
      <c r="C416" s="48" t="s">
        <v>2</v>
      </c>
      <c r="D416" s="48" t="s">
        <v>33</v>
      </c>
      <c r="E416" s="48" t="s">
        <v>34</v>
      </c>
      <c r="F416" s="48" t="s">
        <v>35</v>
      </c>
      <c r="G416" s="48" t="s">
        <v>36</v>
      </c>
      <c r="H416" s="48" t="s">
        <v>37</v>
      </c>
      <c r="I416" s="48" t="s">
        <v>38</v>
      </c>
      <c r="J416" s="45" t="s">
        <v>39</v>
      </c>
      <c r="K416" s="45" t="s">
        <v>40</v>
      </c>
      <c r="L416" s="45" t="s">
        <v>41</v>
      </c>
      <c r="M416" s="45" t="s">
        <v>42</v>
      </c>
      <c r="N416" s="45" t="s">
        <v>43</v>
      </c>
      <c r="O416" s="45" t="s">
        <v>44</v>
      </c>
      <c r="P416" s="45" t="s">
        <v>3</v>
      </c>
      <c r="Q416" s="57"/>
    </row>
    <row r="417" spans="2:17" ht="15" x14ac:dyDescent="0.25">
      <c r="B417" s="110" t="s">
        <v>88</v>
      </c>
      <c r="C417" s="12" t="s">
        <v>59</v>
      </c>
      <c r="D417" s="17"/>
      <c r="E417" s="17"/>
      <c r="F417" s="17"/>
      <c r="G417" s="17"/>
      <c r="H417" s="17"/>
      <c r="I417" s="17"/>
      <c r="J417" s="17">
        <v>13</v>
      </c>
      <c r="K417" s="17">
        <v>11</v>
      </c>
      <c r="L417" s="17">
        <v>11</v>
      </c>
      <c r="M417" s="17">
        <v>11</v>
      </c>
      <c r="N417" s="17">
        <v>11</v>
      </c>
      <c r="O417" s="17">
        <v>11</v>
      </c>
      <c r="P417" s="17">
        <f t="shared" ref="P417:P474" si="37">AVERAGE(D417:O417)</f>
        <v>11.333333333333334</v>
      </c>
      <c r="Q417" s="57"/>
    </row>
    <row r="418" spans="2:17" ht="15" x14ac:dyDescent="0.25">
      <c r="B418" s="16"/>
      <c r="C418" s="12" t="s">
        <v>58</v>
      </c>
      <c r="D418" s="17"/>
      <c r="E418" s="17"/>
      <c r="F418" s="17"/>
      <c r="G418" s="17"/>
      <c r="H418" s="17"/>
      <c r="I418" s="17"/>
      <c r="J418" s="17">
        <v>2</v>
      </c>
      <c r="K418" s="17">
        <v>2</v>
      </c>
      <c r="L418" s="17">
        <v>2</v>
      </c>
      <c r="M418" s="17">
        <v>2</v>
      </c>
      <c r="N418" s="17">
        <v>2</v>
      </c>
      <c r="O418" s="17">
        <v>2</v>
      </c>
      <c r="P418" s="17">
        <f t="shared" si="37"/>
        <v>2</v>
      </c>
      <c r="Q418" s="57"/>
    </row>
    <row r="419" spans="2:17" ht="15" x14ac:dyDescent="0.25">
      <c r="B419" s="16"/>
      <c r="C419" s="12" t="s">
        <v>50</v>
      </c>
      <c r="D419" s="17"/>
      <c r="E419" s="17"/>
      <c r="F419" s="17"/>
      <c r="G419" s="17"/>
      <c r="H419" s="17"/>
      <c r="I419" s="17"/>
      <c r="J419" s="17">
        <v>10</v>
      </c>
      <c r="K419" s="17">
        <v>10</v>
      </c>
      <c r="L419" s="17">
        <v>10</v>
      </c>
      <c r="M419" s="17">
        <v>10</v>
      </c>
      <c r="N419" s="17">
        <v>10</v>
      </c>
      <c r="O419" s="17">
        <v>10</v>
      </c>
      <c r="P419" s="17">
        <f t="shared" si="37"/>
        <v>10</v>
      </c>
      <c r="Q419" s="57"/>
    </row>
    <row r="420" spans="2:17" ht="15" x14ac:dyDescent="0.25">
      <c r="B420" s="16"/>
      <c r="C420" s="12" t="s">
        <v>57</v>
      </c>
      <c r="D420" s="17"/>
      <c r="E420" s="17"/>
      <c r="F420" s="17"/>
      <c r="G420" s="17"/>
      <c r="H420" s="17"/>
      <c r="I420" s="17"/>
      <c r="J420" s="17">
        <v>1</v>
      </c>
      <c r="K420" s="17">
        <v>1</v>
      </c>
      <c r="L420" s="17">
        <v>1</v>
      </c>
      <c r="M420" s="17">
        <v>1</v>
      </c>
      <c r="N420" s="17">
        <v>1</v>
      </c>
      <c r="O420" s="17">
        <v>1</v>
      </c>
      <c r="P420" s="17">
        <f t="shared" si="37"/>
        <v>1</v>
      </c>
      <c r="Q420" s="57"/>
    </row>
    <row r="421" spans="2:17" ht="15" x14ac:dyDescent="0.25">
      <c r="B421" s="16"/>
      <c r="C421" s="12" t="s">
        <v>54</v>
      </c>
      <c r="D421" s="17"/>
      <c r="E421" s="17"/>
      <c r="F421" s="17"/>
      <c r="G421" s="17"/>
      <c r="H421" s="17"/>
      <c r="I421" s="17"/>
      <c r="J421" s="17">
        <v>8</v>
      </c>
      <c r="K421" s="17">
        <v>8</v>
      </c>
      <c r="L421" s="17">
        <v>8</v>
      </c>
      <c r="M421" s="17">
        <v>8</v>
      </c>
      <c r="N421" s="17">
        <v>8</v>
      </c>
      <c r="O421" s="17">
        <v>8</v>
      </c>
      <c r="P421" s="17">
        <f t="shared" si="37"/>
        <v>8</v>
      </c>
      <c r="Q421" s="57"/>
    </row>
    <row r="422" spans="2:17" ht="15" x14ac:dyDescent="0.25">
      <c r="B422" s="16"/>
      <c r="C422" s="12" t="s">
        <v>53</v>
      </c>
      <c r="D422" s="17"/>
      <c r="E422" s="17"/>
      <c r="F422" s="17"/>
      <c r="G422" s="17"/>
      <c r="H422" s="17"/>
      <c r="I422" s="17"/>
      <c r="J422" s="17">
        <v>6</v>
      </c>
      <c r="K422" s="17">
        <v>6</v>
      </c>
      <c r="L422" s="17">
        <v>6</v>
      </c>
      <c r="M422" s="17">
        <v>6</v>
      </c>
      <c r="N422" s="17">
        <v>6</v>
      </c>
      <c r="O422" s="17">
        <v>6</v>
      </c>
      <c r="P422" s="17">
        <f t="shared" si="37"/>
        <v>6</v>
      </c>
      <c r="Q422" s="57"/>
    </row>
    <row r="423" spans="2:17" ht="15" x14ac:dyDescent="0.25">
      <c r="B423" s="16"/>
      <c r="C423" s="12" t="s">
        <v>48</v>
      </c>
      <c r="D423" s="17"/>
      <c r="E423" s="17"/>
      <c r="F423" s="17"/>
      <c r="G423" s="17"/>
      <c r="H423" s="17"/>
      <c r="I423" s="17"/>
      <c r="J423" s="17">
        <v>1</v>
      </c>
      <c r="K423" s="17">
        <v>1</v>
      </c>
      <c r="L423" s="17">
        <v>1</v>
      </c>
      <c r="M423" s="17">
        <v>1</v>
      </c>
      <c r="N423" s="17">
        <v>1</v>
      </c>
      <c r="O423" s="17">
        <v>1</v>
      </c>
      <c r="P423" s="17">
        <f t="shared" si="37"/>
        <v>1</v>
      </c>
      <c r="Q423" s="57"/>
    </row>
    <row r="424" spans="2:17" ht="15" x14ac:dyDescent="0.25">
      <c r="B424" s="16"/>
      <c r="C424" s="12" t="s">
        <v>68</v>
      </c>
      <c r="D424" s="17"/>
      <c r="E424" s="17"/>
      <c r="F424" s="17"/>
      <c r="G424" s="17"/>
      <c r="H424" s="17"/>
      <c r="I424" s="17"/>
      <c r="J424" s="17">
        <v>3</v>
      </c>
      <c r="K424" s="17">
        <v>3</v>
      </c>
      <c r="L424" s="17">
        <v>3</v>
      </c>
      <c r="M424" s="17">
        <v>3</v>
      </c>
      <c r="N424" s="17">
        <v>3</v>
      </c>
      <c r="O424" s="17">
        <v>3</v>
      </c>
      <c r="P424" s="17">
        <f t="shared" si="37"/>
        <v>3</v>
      </c>
      <c r="Q424" s="57"/>
    </row>
    <row r="425" spans="2:17" ht="15" x14ac:dyDescent="0.25">
      <c r="B425" s="16"/>
      <c r="C425" s="12" t="s">
        <v>64</v>
      </c>
      <c r="D425" s="17"/>
      <c r="E425" s="17"/>
      <c r="F425" s="17"/>
      <c r="G425" s="17"/>
      <c r="H425" s="17"/>
      <c r="I425" s="17"/>
      <c r="J425" s="17">
        <v>6</v>
      </c>
      <c r="K425" s="17">
        <v>6</v>
      </c>
      <c r="L425" s="17">
        <v>6</v>
      </c>
      <c r="M425" s="17">
        <v>6</v>
      </c>
      <c r="N425" s="17">
        <v>6</v>
      </c>
      <c r="O425" s="17">
        <v>6</v>
      </c>
      <c r="P425" s="17">
        <f t="shared" si="37"/>
        <v>6</v>
      </c>
      <c r="Q425" s="57"/>
    </row>
    <row r="426" spans="2:17" ht="15" x14ac:dyDescent="0.25">
      <c r="B426" s="16"/>
      <c r="C426" s="12" t="s">
        <v>60</v>
      </c>
      <c r="D426" s="17"/>
      <c r="E426" s="17"/>
      <c r="F426" s="17"/>
      <c r="G426" s="17"/>
      <c r="H426" s="17"/>
      <c r="I426" s="17"/>
      <c r="J426" s="17">
        <v>2</v>
      </c>
      <c r="K426" s="17">
        <v>2</v>
      </c>
      <c r="L426" s="17">
        <v>2</v>
      </c>
      <c r="M426" s="17">
        <v>2</v>
      </c>
      <c r="N426" s="17">
        <v>2</v>
      </c>
      <c r="O426" s="17">
        <v>2</v>
      </c>
      <c r="P426" s="17">
        <f t="shared" si="37"/>
        <v>2</v>
      </c>
      <c r="Q426" s="57"/>
    </row>
    <row r="427" spans="2:17" ht="15" x14ac:dyDescent="0.25">
      <c r="B427" s="16"/>
      <c r="C427" s="12" t="s">
        <v>62</v>
      </c>
      <c r="D427" s="17"/>
      <c r="E427" s="17"/>
      <c r="F427" s="17"/>
      <c r="G427" s="17"/>
      <c r="H427" s="17"/>
      <c r="I427" s="17"/>
      <c r="J427" s="17">
        <v>2</v>
      </c>
      <c r="K427" s="17">
        <v>3</v>
      </c>
      <c r="L427" s="17">
        <v>3</v>
      </c>
      <c r="M427" s="17">
        <v>3</v>
      </c>
      <c r="N427" s="17">
        <v>3</v>
      </c>
      <c r="O427" s="17">
        <v>3</v>
      </c>
      <c r="P427" s="17">
        <f t="shared" si="37"/>
        <v>2.8333333333333335</v>
      </c>
      <c r="Q427" s="57"/>
    </row>
    <row r="428" spans="2:17" ht="15" x14ac:dyDescent="0.25">
      <c r="B428" s="16"/>
      <c r="C428" s="12" t="s">
        <v>46</v>
      </c>
      <c r="D428" s="17"/>
      <c r="E428" s="17"/>
      <c r="F428" s="17"/>
      <c r="G428" s="17"/>
      <c r="H428" s="17"/>
      <c r="I428" s="17"/>
      <c r="J428" s="17">
        <v>23</v>
      </c>
      <c r="K428" s="17">
        <v>23</v>
      </c>
      <c r="L428" s="17">
        <v>23</v>
      </c>
      <c r="M428" s="17">
        <v>23</v>
      </c>
      <c r="N428" s="17">
        <v>23</v>
      </c>
      <c r="O428" s="17">
        <v>23</v>
      </c>
      <c r="P428" s="17">
        <f t="shared" si="37"/>
        <v>23</v>
      </c>
      <c r="Q428" s="57"/>
    </row>
    <row r="429" spans="2:17" ht="15" x14ac:dyDescent="0.25">
      <c r="B429" s="16"/>
      <c r="C429" s="12" t="s">
        <v>55</v>
      </c>
      <c r="D429" s="17"/>
      <c r="E429" s="17"/>
      <c r="F429" s="17"/>
      <c r="G429" s="17"/>
      <c r="H429" s="17"/>
      <c r="I429" s="17"/>
      <c r="J429" s="17">
        <v>2</v>
      </c>
      <c r="K429" s="17">
        <v>2</v>
      </c>
      <c r="L429" s="17">
        <v>2</v>
      </c>
      <c r="M429" s="17">
        <v>2</v>
      </c>
      <c r="N429" s="17">
        <v>2</v>
      </c>
      <c r="O429" s="17">
        <v>2</v>
      </c>
      <c r="P429" s="17">
        <f t="shared" si="37"/>
        <v>2</v>
      </c>
      <c r="Q429" s="57"/>
    </row>
    <row r="430" spans="2:17" ht="15" x14ac:dyDescent="0.25">
      <c r="B430" s="16"/>
      <c r="C430" s="12" t="s">
        <v>52</v>
      </c>
      <c r="D430" s="17"/>
      <c r="E430" s="17"/>
      <c r="F430" s="17"/>
      <c r="G430" s="17"/>
      <c r="H430" s="17"/>
      <c r="I430" s="17"/>
      <c r="J430" s="17">
        <v>2</v>
      </c>
      <c r="K430" s="17">
        <v>2</v>
      </c>
      <c r="L430" s="17">
        <v>2</v>
      </c>
      <c r="M430" s="17">
        <v>2</v>
      </c>
      <c r="N430" s="17">
        <v>2</v>
      </c>
      <c r="O430" s="17">
        <v>2</v>
      </c>
      <c r="P430" s="17">
        <f t="shared" si="37"/>
        <v>2</v>
      </c>
      <c r="Q430" s="57"/>
    </row>
    <row r="431" spans="2:17" ht="15" x14ac:dyDescent="0.25">
      <c r="B431" s="16"/>
      <c r="C431" s="12" t="s">
        <v>67</v>
      </c>
      <c r="D431" s="17"/>
      <c r="E431" s="17"/>
      <c r="F431" s="17"/>
      <c r="G431" s="17"/>
      <c r="H431" s="17"/>
      <c r="I431" s="17"/>
      <c r="J431" s="17">
        <v>1</v>
      </c>
      <c r="K431" s="17">
        <v>1</v>
      </c>
      <c r="L431" s="17">
        <v>1</v>
      </c>
      <c r="M431" s="17">
        <v>1</v>
      </c>
      <c r="N431" s="17">
        <v>1</v>
      </c>
      <c r="O431" s="17">
        <v>1</v>
      </c>
      <c r="P431" s="17">
        <f t="shared" si="37"/>
        <v>1</v>
      </c>
      <c r="Q431" s="57"/>
    </row>
    <row r="432" spans="2:17" ht="15" x14ac:dyDescent="0.25">
      <c r="B432" s="16"/>
      <c r="C432" s="12" t="s">
        <v>47</v>
      </c>
      <c r="D432" s="17"/>
      <c r="E432" s="17"/>
      <c r="F432" s="17"/>
      <c r="G432" s="17"/>
      <c r="H432" s="17"/>
      <c r="I432" s="17"/>
      <c r="J432" s="17">
        <v>53</v>
      </c>
      <c r="K432" s="17">
        <v>53</v>
      </c>
      <c r="L432" s="17">
        <v>53</v>
      </c>
      <c r="M432" s="17">
        <v>53</v>
      </c>
      <c r="N432" s="17">
        <v>54</v>
      </c>
      <c r="O432" s="17">
        <v>54</v>
      </c>
      <c r="P432" s="17">
        <f t="shared" si="37"/>
        <v>53.333333333333336</v>
      </c>
      <c r="Q432" s="57"/>
    </row>
    <row r="433" spans="2:17" ht="15" x14ac:dyDescent="0.25">
      <c r="B433" s="16"/>
      <c r="C433" s="12" t="s">
        <v>63</v>
      </c>
      <c r="D433" s="17"/>
      <c r="E433" s="17"/>
      <c r="F433" s="17"/>
      <c r="G433" s="17"/>
      <c r="H433" s="17"/>
      <c r="I433" s="17"/>
      <c r="J433" s="17">
        <v>0</v>
      </c>
      <c r="K433" s="17">
        <v>2</v>
      </c>
      <c r="L433" s="17">
        <v>2</v>
      </c>
      <c r="M433" s="17">
        <v>2</v>
      </c>
      <c r="N433" s="17">
        <v>2</v>
      </c>
      <c r="O433" s="17">
        <v>2</v>
      </c>
      <c r="P433" s="17">
        <f t="shared" si="37"/>
        <v>1.6666666666666667</v>
      </c>
      <c r="Q433" s="57"/>
    </row>
    <row r="434" spans="2:17" ht="15" x14ac:dyDescent="0.25">
      <c r="B434" s="16"/>
      <c r="C434" s="12" t="s">
        <v>56</v>
      </c>
      <c r="D434" s="17"/>
      <c r="E434" s="17"/>
      <c r="F434" s="17"/>
      <c r="G434" s="17"/>
      <c r="H434" s="17"/>
      <c r="I434" s="17"/>
      <c r="J434" s="17">
        <v>4</v>
      </c>
      <c r="K434" s="17">
        <v>4</v>
      </c>
      <c r="L434" s="17">
        <v>4</v>
      </c>
      <c r="M434" s="17">
        <v>4</v>
      </c>
      <c r="N434" s="17">
        <v>4</v>
      </c>
      <c r="O434" s="17">
        <v>4</v>
      </c>
      <c r="P434" s="17">
        <f t="shared" si="37"/>
        <v>4</v>
      </c>
      <c r="Q434" s="57"/>
    </row>
    <row r="435" spans="2:17" ht="15" x14ac:dyDescent="0.25">
      <c r="B435" s="16"/>
      <c r="C435" s="12" t="s">
        <v>45</v>
      </c>
      <c r="D435" s="17"/>
      <c r="E435" s="17"/>
      <c r="F435" s="17"/>
      <c r="G435" s="17"/>
      <c r="H435" s="17"/>
      <c r="I435" s="17"/>
      <c r="J435" s="17">
        <v>17</v>
      </c>
      <c r="K435" s="17">
        <v>18</v>
      </c>
      <c r="L435" s="17">
        <v>18</v>
      </c>
      <c r="M435" s="17">
        <v>19</v>
      </c>
      <c r="N435" s="17">
        <v>20</v>
      </c>
      <c r="O435" s="17">
        <v>20</v>
      </c>
      <c r="P435" s="17">
        <f t="shared" si="37"/>
        <v>18.666666666666668</v>
      </c>
      <c r="Q435" s="57"/>
    </row>
    <row r="436" spans="2:17" ht="15" x14ac:dyDescent="0.25">
      <c r="B436" s="16"/>
      <c r="C436" s="12" t="s">
        <v>51</v>
      </c>
      <c r="D436" s="17"/>
      <c r="E436" s="17"/>
      <c r="F436" s="17"/>
      <c r="G436" s="17"/>
      <c r="H436" s="17"/>
      <c r="I436" s="17"/>
      <c r="J436" s="17">
        <v>5</v>
      </c>
      <c r="K436" s="17">
        <v>5</v>
      </c>
      <c r="L436" s="17">
        <v>5</v>
      </c>
      <c r="M436" s="17">
        <v>5</v>
      </c>
      <c r="N436" s="17">
        <v>5</v>
      </c>
      <c r="O436" s="17">
        <v>5</v>
      </c>
      <c r="P436" s="17">
        <f t="shared" si="37"/>
        <v>5</v>
      </c>
      <c r="Q436" s="57"/>
    </row>
    <row r="437" spans="2:17" ht="15" x14ac:dyDescent="0.25">
      <c r="B437" s="64" t="s">
        <v>1</v>
      </c>
      <c r="C437" s="64"/>
      <c r="D437" s="65"/>
      <c r="E437" s="65"/>
      <c r="F437" s="65"/>
      <c r="G437" s="65"/>
      <c r="H437" s="65"/>
      <c r="I437" s="65"/>
      <c r="J437" s="65">
        <f>SUM(J417:J436)</f>
        <v>161</v>
      </c>
      <c r="K437" s="65">
        <f t="shared" ref="K437:O437" si="38">SUM(K417:K436)</f>
        <v>163</v>
      </c>
      <c r="L437" s="65">
        <f t="shared" si="38"/>
        <v>163</v>
      </c>
      <c r="M437" s="65">
        <f t="shared" si="38"/>
        <v>164</v>
      </c>
      <c r="N437" s="65">
        <f t="shared" si="38"/>
        <v>166</v>
      </c>
      <c r="O437" s="65">
        <f t="shared" si="38"/>
        <v>166</v>
      </c>
      <c r="P437" s="65">
        <f t="shared" si="37"/>
        <v>163.83333333333334</v>
      </c>
      <c r="Q437" s="57"/>
    </row>
    <row r="438" spans="2:17" ht="15" x14ac:dyDescent="0.25">
      <c r="B438" s="16" t="s">
        <v>89</v>
      </c>
      <c r="C438" s="12" t="s">
        <v>66</v>
      </c>
      <c r="D438" s="17"/>
      <c r="E438" s="17"/>
      <c r="F438" s="17"/>
      <c r="G438" s="17"/>
      <c r="H438" s="17"/>
      <c r="I438" s="17"/>
      <c r="J438" s="17">
        <v>3</v>
      </c>
      <c r="K438" s="17">
        <v>3</v>
      </c>
      <c r="L438" s="17">
        <v>3</v>
      </c>
      <c r="M438" s="17">
        <v>3</v>
      </c>
      <c r="N438" s="17">
        <v>3</v>
      </c>
      <c r="O438" s="17">
        <v>3</v>
      </c>
      <c r="P438" s="17">
        <f t="shared" si="37"/>
        <v>3</v>
      </c>
      <c r="Q438" s="57"/>
    </row>
    <row r="439" spans="2:17" ht="15" x14ac:dyDescent="0.25">
      <c r="B439" s="16"/>
      <c r="C439" s="12" t="s">
        <v>59</v>
      </c>
      <c r="D439" s="17"/>
      <c r="E439" s="17"/>
      <c r="F439" s="17"/>
      <c r="G439" s="17"/>
      <c r="H439" s="17"/>
      <c r="I439" s="17"/>
      <c r="J439" s="17">
        <v>8</v>
      </c>
      <c r="K439" s="17">
        <v>8</v>
      </c>
      <c r="L439" s="17">
        <v>8</v>
      </c>
      <c r="M439" s="17">
        <v>8</v>
      </c>
      <c r="N439" s="17">
        <v>8</v>
      </c>
      <c r="O439" s="17">
        <v>8</v>
      </c>
      <c r="P439" s="17">
        <f t="shared" si="37"/>
        <v>8</v>
      </c>
      <c r="Q439" s="57"/>
    </row>
    <row r="440" spans="2:17" ht="15" x14ac:dyDescent="0.25">
      <c r="B440" s="16"/>
      <c r="C440" s="12" t="s">
        <v>58</v>
      </c>
      <c r="D440" s="17"/>
      <c r="E440" s="17"/>
      <c r="F440" s="17"/>
      <c r="G440" s="17"/>
      <c r="H440" s="17"/>
      <c r="I440" s="17"/>
      <c r="J440" s="17">
        <v>7</v>
      </c>
      <c r="K440" s="17">
        <v>7</v>
      </c>
      <c r="L440" s="17">
        <v>7</v>
      </c>
      <c r="M440" s="17">
        <v>7</v>
      </c>
      <c r="N440" s="17">
        <v>7</v>
      </c>
      <c r="O440" s="17">
        <v>7</v>
      </c>
      <c r="P440" s="17">
        <f t="shared" si="37"/>
        <v>7</v>
      </c>
      <c r="Q440" s="57"/>
    </row>
    <row r="441" spans="2:17" ht="15" x14ac:dyDescent="0.25">
      <c r="B441" s="16"/>
      <c r="C441" s="12" t="s">
        <v>50</v>
      </c>
      <c r="D441" s="17"/>
      <c r="E441" s="17"/>
      <c r="F441" s="17"/>
      <c r="G441" s="17"/>
      <c r="H441" s="17"/>
      <c r="I441" s="17"/>
      <c r="J441" s="17">
        <v>15</v>
      </c>
      <c r="K441" s="17">
        <v>14</v>
      </c>
      <c r="L441" s="17">
        <v>14</v>
      </c>
      <c r="M441" s="17">
        <v>15</v>
      </c>
      <c r="N441" s="17">
        <v>15</v>
      </c>
      <c r="O441" s="17">
        <v>16</v>
      </c>
      <c r="P441" s="17">
        <f t="shared" si="37"/>
        <v>14.833333333333334</v>
      </c>
      <c r="Q441" s="57"/>
    </row>
    <row r="442" spans="2:17" ht="15" x14ac:dyDescent="0.25">
      <c r="B442" s="16"/>
      <c r="C442" s="12" t="s">
        <v>57</v>
      </c>
      <c r="D442" s="17"/>
      <c r="E442" s="17"/>
      <c r="F442" s="17"/>
      <c r="G442" s="17"/>
      <c r="H442" s="17"/>
      <c r="I442" s="17"/>
      <c r="J442" s="17">
        <v>11</v>
      </c>
      <c r="K442" s="17">
        <v>11</v>
      </c>
      <c r="L442" s="17">
        <v>11</v>
      </c>
      <c r="M442" s="17">
        <v>11</v>
      </c>
      <c r="N442" s="17">
        <v>11</v>
      </c>
      <c r="O442" s="17">
        <v>11</v>
      </c>
      <c r="P442" s="17">
        <f t="shared" si="37"/>
        <v>11</v>
      </c>
      <c r="Q442" s="57"/>
    </row>
    <row r="443" spans="2:17" ht="15" x14ac:dyDescent="0.25">
      <c r="B443" s="16"/>
      <c r="C443" s="12" t="s">
        <v>54</v>
      </c>
      <c r="D443" s="17"/>
      <c r="E443" s="17"/>
      <c r="F443" s="17"/>
      <c r="G443" s="17"/>
      <c r="H443" s="17"/>
      <c r="I443" s="17"/>
      <c r="J443" s="17">
        <v>4</v>
      </c>
      <c r="K443" s="17">
        <v>5</v>
      </c>
      <c r="L443" s="17">
        <v>5</v>
      </c>
      <c r="M443" s="17">
        <v>6</v>
      </c>
      <c r="N443" s="17">
        <v>6</v>
      </c>
      <c r="O443" s="17">
        <v>6</v>
      </c>
      <c r="P443" s="17">
        <f t="shared" si="37"/>
        <v>5.333333333333333</v>
      </c>
      <c r="Q443" s="57"/>
    </row>
    <row r="444" spans="2:17" ht="15" x14ac:dyDescent="0.25">
      <c r="B444" s="16"/>
      <c r="C444" s="12" t="s">
        <v>53</v>
      </c>
      <c r="D444" s="17"/>
      <c r="E444" s="17"/>
      <c r="F444" s="17"/>
      <c r="G444" s="17"/>
      <c r="H444" s="17"/>
      <c r="I444" s="17"/>
      <c r="J444" s="17">
        <v>7</v>
      </c>
      <c r="K444" s="17">
        <v>7</v>
      </c>
      <c r="L444" s="17">
        <v>7</v>
      </c>
      <c r="M444" s="17">
        <v>7</v>
      </c>
      <c r="N444" s="17">
        <v>7</v>
      </c>
      <c r="O444" s="17">
        <v>7</v>
      </c>
      <c r="P444" s="17">
        <f t="shared" si="37"/>
        <v>7</v>
      </c>
      <c r="Q444" s="57"/>
    </row>
    <row r="445" spans="2:17" ht="15" x14ac:dyDescent="0.25">
      <c r="B445" s="16"/>
      <c r="C445" s="12" t="s">
        <v>48</v>
      </c>
      <c r="D445" s="17"/>
      <c r="E445" s="17"/>
      <c r="F445" s="17"/>
      <c r="G445" s="17"/>
      <c r="H445" s="17"/>
      <c r="I445" s="17"/>
      <c r="J445" s="17">
        <v>43</v>
      </c>
      <c r="K445" s="17">
        <v>44</v>
      </c>
      <c r="L445" s="17">
        <v>46</v>
      </c>
      <c r="M445" s="17">
        <v>46</v>
      </c>
      <c r="N445" s="17">
        <v>48</v>
      </c>
      <c r="O445" s="17">
        <v>49</v>
      </c>
      <c r="P445" s="17">
        <f t="shared" si="37"/>
        <v>46</v>
      </c>
      <c r="Q445" s="57"/>
    </row>
    <row r="446" spans="2:17" ht="15" x14ac:dyDescent="0.25">
      <c r="B446" s="16"/>
      <c r="C446" s="12" t="s">
        <v>60</v>
      </c>
      <c r="D446" s="17"/>
      <c r="E446" s="17"/>
      <c r="F446" s="17"/>
      <c r="G446" s="17"/>
      <c r="H446" s="17"/>
      <c r="I446" s="17"/>
      <c r="J446" s="17">
        <v>3</v>
      </c>
      <c r="K446" s="17">
        <v>3</v>
      </c>
      <c r="L446" s="17">
        <v>3</v>
      </c>
      <c r="M446" s="17">
        <v>3</v>
      </c>
      <c r="N446" s="17">
        <v>3</v>
      </c>
      <c r="O446" s="17">
        <v>3</v>
      </c>
      <c r="P446" s="17">
        <f t="shared" si="37"/>
        <v>3</v>
      </c>
      <c r="Q446" s="57"/>
    </row>
    <row r="447" spans="2:17" ht="15" x14ac:dyDescent="0.25">
      <c r="B447" s="16"/>
      <c r="C447" s="12" t="s">
        <v>62</v>
      </c>
      <c r="D447" s="17"/>
      <c r="E447" s="17"/>
      <c r="F447" s="17"/>
      <c r="G447" s="17"/>
      <c r="H447" s="17"/>
      <c r="I447" s="17"/>
      <c r="J447" s="17">
        <v>3</v>
      </c>
      <c r="K447" s="17">
        <v>3</v>
      </c>
      <c r="L447" s="17">
        <v>3</v>
      </c>
      <c r="M447" s="17">
        <v>3</v>
      </c>
      <c r="N447" s="17">
        <v>3</v>
      </c>
      <c r="O447" s="17">
        <v>3</v>
      </c>
      <c r="P447" s="17">
        <f t="shared" si="37"/>
        <v>3</v>
      </c>
      <c r="Q447" s="57"/>
    </row>
    <row r="448" spans="2:17" ht="15" x14ac:dyDescent="0.25">
      <c r="B448" s="16"/>
      <c r="C448" s="12" t="s">
        <v>46</v>
      </c>
      <c r="D448" s="17"/>
      <c r="E448" s="17"/>
      <c r="F448" s="17"/>
      <c r="G448" s="17"/>
      <c r="H448" s="17"/>
      <c r="I448" s="17"/>
      <c r="J448" s="17">
        <v>172</v>
      </c>
      <c r="K448" s="17">
        <v>175</v>
      </c>
      <c r="L448" s="17">
        <v>173</v>
      </c>
      <c r="M448" s="17">
        <v>173</v>
      </c>
      <c r="N448" s="17">
        <v>173</v>
      </c>
      <c r="O448" s="17">
        <v>174</v>
      </c>
      <c r="P448" s="17">
        <f t="shared" si="37"/>
        <v>173.33333333333334</v>
      </c>
      <c r="Q448" s="57"/>
    </row>
    <row r="449" spans="2:17" ht="15" x14ac:dyDescent="0.25">
      <c r="B449" s="16"/>
      <c r="C449" s="12" t="s">
        <v>55</v>
      </c>
      <c r="D449" s="17"/>
      <c r="E449" s="17"/>
      <c r="F449" s="17"/>
      <c r="G449" s="17"/>
      <c r="H449" s="17"/>
      <c r="I449" s="17"/>
      <c r="J449" s="17">
        <v>20</v>
      </c>
      <c r="K449" s="17">
        <v>21</v>
      </c>
      <c r="L449" s="17">
        <v>21</v>
      </c>
      <c r="M449" s="17">
        <v>21</v>
      </c>
      <c r="N449" s="17">
        <v>21</v>
      </c>
      <c r="O449" s="17">
        <v>21</v>
      </c>
      <c r="P449" s="17">
        <f t="shared" si="37"/>
        <v>20.833333333333332</v>
      </c>
      <c r="Q449" s="57"/>
    </row>
    <row r="450" spans="2:17" ht="15" x14ac:dyDescent="0.25">
      <c r="B450" s="16"/>
      <c r="C450" s="12" t="s">
        <v>52</v>
      </c>
      <c r="D450" s="17"/>
      <c r="E450" s="17"/>
      <c r="F450" s="17"/>
      <c r="G450" s="17"/>
      <c r="H450" s="17"/>
      <c r="I450" s="17"/>
      <c r="J450" s="17">
        <v>15</v>
      </c>
      <c r="K450" s="17">
        <v>15</v>
      </c>
      <c r="L450" s="17">
        <v>15</v>
      </c>
      <c r="M450" s="17">
        <v>15</v>
      </c>
      <c r="N450" s="17">
        <v>15</v>
      </c>
      <c r="O450" s="17">
        <v>15</v>
      </c>
      <c r="P450" s="17">
        <f t="shared" si="37"/>
        <v>15</v>
      </c>
      <c r="Q450" s="57"/>
    </row>
    <row r="451" spans="2:17" ht="15" x14ac:dyDescent="0.25">
      <c r="B451" s="16"/>
      <c r="C451" s="12" t="s">
        <v>61</v>
      </c>
      <c r="D451" s="17"/>
      <c r="E451" s="17"/>
      <c r="F451" s="17"/>
      <c r="G451" s="17"/>
      <c r="H451" s="17"/>
      <c r="I451" s="17"/>
      <c r="J451" s="17">
        <v>4</v>
      </c>
      <c r="K451" s="17">
        <v>4</v>
      </c>
      <c r="L451" s="17">
        <v>4</v>
      </c>
      <c r="M451" s="17">
        <v>4</v>
      </c>
      <c r="N451" s="17">
        <v>4</v>
      </c>
      <c r="O451" s="17">
        <v>4</v>
      </c>
      <c r="P451" s="17">
        <f t="shared" si="37"/>
        <v>4</v>
      </c>
      <c r="Q451" s="57"/>
    </row>
    <row r="452" spans="2:17" ht="15" x14ac:dyDescent="0.25">
      <c r="B452" s="16"/>
      <c r="C452" s="12" t="s">
        <v>67</v>
      </c>
      <c r="D452" s="17"/>
      <c r="E452" s="17"/>
      <c r="F452" s="17"/>
      <c r="G452" s="17"/>
      <c r="H452" s="17"/>
      <c r="I452" s="17"/>
      <c r="J452" s="17">
        <v>2</v>
      </c>
      <c r="K452" s="17">
        <v>2</v>
      </c>
      <c r="L452" s="17">
        <v>2</v>
      </c>
      <c r="M452" s="17">
        <v>2</v>
      </c>
      <c r="N452" s="17">
        <v>2</v>
      </c>
      <c r="O452" s="17">
        <v>2</v>
      </c>
      <c r="P452" s="17">
        <f t="shared" si="37"/>
        <v>2</v>
      </c>
      <c r="Q452" s="57"/>
    </row>
    <row r="453" spans="2:17" ht="15" x14ac:dyDescent="0.25">
      <c r="B453" s="16"/>
      <c r="C453" s="12" t="s">
        <v>47</v>
      </c>
      <c r="D453" s="17"/>
      <c r="E453" s="17"/>
      <c r="F453" s="17"/>
      <c r="G453" s="17"/>
      <c r="H453" s="17"/>
      <c r="I453" s="17"/>
      <c r="J453" s="17">
        <v>30</v>
      </c>
      <c r="K453" s="17">
        <v>31</v>
      </c>
      <c r="L453" s="17">
        <v>31</v>
      </c>
      <c r="M453" s="17">
        <v>31</v>
      </c>
      <c r="N453" s="17">
        <v>31</v>
      </c>
      <c r="O453" s="17">
        <v>31</v>
      </c>
      <c r="P453" s="17">
        <f t="shared" si="37"/>
        <v>30.833333333333332</v>
      </c>
      <c r="Q453" s="57"/>
    </row>
    <row r="454" spans="2:17" ht="15" x14ac:dyDescent="0.25">
      <c r="B454" s="16"/>
      <c r="C454" s="12" t="s">
        <v>63</v>
      </c>
      <c r="D454" s="17"/>
      <c r="E454" s="17"/>
      <c r="F454" s="17"/>
      <c r="G454" s="17"/>
      <c r="H454" s="17"/>
      <c r="I454" s="17"/>
      <c r="J454" s="17">
        <v>2</v>
      </c>
      <c r="K454" s="17">
        <v>2</v>
      </c>
      <c r="L454" s="17">
        <v>2</v>
      </c>
      <c r="M454" s="17">
        <v>2</v>
      </c>
      <c r="N454" s="17">
        <v>2</v>
      </c>
      <c r="O454" s="17">
        <v>2</v>
      </c>
      <c r="P454" s="17"/>
      <c r="Q454" s="57"/>
    </row>
    <row r="455" spans="2:17" ht="15" x14ac:dyDescent="0.25">
      <c r="B455" s="16"/>
      <c r="C455" s="12" t="s">
        <v>56</v>
      </c>
      <c r="D455" s="17"/>
      <c r="E455" s="17"/>
      <c r="F455" s="17"/>
      <c r="G455" s="17"/>
      <c r="H455" s="17"/>
      <c r="I455" s="17"/>
      <c r="J455" s="17">
        <v>17</v>
      </c>
      <c r="K455" s="17">
        <v>17</v>
      </c>
      <c r="L455" s="17">
        <v>17</v>
      </c>
      <c r="M455" s="17">
        <v>17</v>
      </c>
      <c r="N455" s="17">
        <v>17</v>
      </c>
      <c r="O455" s="17">
        <v>17</v>
      </c>
      <c r="P455" s="17">
        <f t="shared" si="37"/>
        <v>17</v>
      </c>
      <c r="Q455" s="57"/>
    </row>
    <row r="456" spans="2:17" ht="15" x14ac:dyDescent="0.25">
      <c r="B456" s="16"/>
      <c r="C456" s="12" t="s">
        <v>45</v>
      </c>
      <c r="D456" s="17"/>
      <c r="E456" s="17"/>
      <c r="F456" s="17"/>
      <c r="G456" s="17"/>
      <c r="H456" s="17"/>
      <c r="I456" s="17"/>
      <c r="J456" s="17">
        <v>337</v>
      </c>
      <c r="K456" s="17">
        <v>342</v>
      </c>
      <c r="L456" s="17">
        <v>347</v>
      </c>
      <c r="M456" s="17">
        <v>355</v>
      </c>
      <c r="N456" s="17">
        <v>362</v>
      </c>
      <c r="O456" s="17">
        <v>364</v>
      </c>
      <c r="P456" s="17">
        <f t="shared" si="37"/>
        <v>351.16666666666669</v>
      </c>
      <c r="Q456" s="57"/>
    </row>
    <row r="457" spans="2:17" ht="15" x14ac:dyDescent="0.25">
      <c r="B457" s="16"/>
      <c r="C457" s="12" t="s">
        <v>51</v>
      </c>
      <c r="D457" s="17"/>
      <c r="E457" s="17"/>
      <c r="F457" s="17"/>
      <c r="G457" s="17"/>
      <c r="H457" s="17"/>
      <c r="I457" s="17"/>
      <c r="J457" s="17">
        <v>18</v>
      </c>
      <c r="K457" s="17">
        <v>19</v>
      </c>
      <c r="L457" s="17">
        <v>19</v>
      </c>
      <c r="M457" s="17">
        <v>19</v>
      </c>
      <c r="N457" s="17">
        <v>19</v>
      </c>
      <c r="O457" s="17">
        <v>19</v>
      </c>
      <c r="P457" s="17">
        <f t="shared" si="37"/>
        <v>18.833333333333332</v>
      </c>
      <c r="Q457" s="57"/>
    </row>
    <row r="458" spans="2:17" ht="15" x14ac:dyDescent="0.25">
      <c r="B458" s="16"/>
      <c r="C458" s="12" t="s">
        <v>49</v>
      </c>
      <c r="D458" s="17"/>
      <c r="E458" s="17"/>
      <c r="F458" s="17"/>
      <c r="G458" s="17"/>
      <c r="H458" s="17"/>
      <c r="I458" s="17"/>
      <c r="J458" s="17">
        <v>33</v>
      </c>
      <c r="K458" s="17">
        <v>33</v>
      </c>
      <c r="L458" s="17">
        <v>33</v>
      </c>
      <c r="M458" s="17">
        <v>33</v>
      </c>
      <c r="N458" s="17">
        <v>33</v>
      </c>
      <c r="O458" s="17">
        <v>33</v>
      </c>
      <c r="P458" s="17">
        <f t="shared" si="37"/>
        <v>33</v>
      </c>
      <c r="Q458" s="57"/>
    </row>
    <row r="459" spans="2:17" ht="15" x14ac:dyDescent="0.25">
      <c r="B459" s="64" t="s">
        <v>1</v>
      </c>
      <c r="C459" s="64"/>
      <c r="D459" s="65"/>
      <c r="E459" s="65"/>
      <c r="F459" s="65"/>
      <c r="G459" s="65"/>
      <c r="H459" s="65"/>
      <c r="I459" s="65"/>
      <c r="J459" s="65">
        <f>SUM(J438:J458)</f>
        <v>754</v>
      </c>
      <c r="K459" s="65">
        <f t="shared" ref="K459:O459" si="39">SUM(K438:K458)</f>
        <v>766</v>
      </c>
      <c r="L459" s="65">
        <f t="shared" si="39"/>
        <v>771</v>
      </c>
      <c r="M459" s="65">
        <f t="shared" si="39"/>
        <v>781</v>
      </c>
      <c r="N459" s="65">
        <f t="shared" si="39"/>
        <v>790</v>
      </c>
      <c r="O459" s="65">
        <f t="shared" si="39"/>
        <v>795</v>
      </c>
      <c r="P459" s="65">
        <f t="shared" si="37"/>
        <v>776.16666666666663</v>
      </c>
      <c r="Q459" s="57"/>
    </row>
    <row r="460" spans="2:17" ht="15" x14ac:dyDescent="0.25">
      <c r="B460" s="16" t="s">
        <v>90</v>
      </c>
      <c r="C460" s="12" t="s">
        <v>59</v>
      </c>
      <c r="D460" s="17"/>
      <c r="E460" s="17"/>
      <c r="F460" s="17"/>
      <c r="G460" s="17"/>
      <c r="H460" s="17"/>
      <c r="I460" s="17"/>
      <c r="J460" s="17">
        <v>4</v>
      </c>
      <c r="K460" s="17">
        <v>4</v>
      </c>
      <c r="L460" s="17">
        <v>4</v>
      </c>
      <c r="M460" s="17">
        <v>4</v>
      </c>
      <c r="N460" s="17">
        <v>4</v>
      </c>
      <c r="O460" s="17">
        <v>4</v>
      </c>
      <c r="P460" s="17">
        <f t="shared" si="37"/>
        <v>4</v>
      </c>
      <c r="Q460" s="57"/>
    </row>
    <row r="461" spans="2:17" ht="15" x14ac:dyDescent="0.25">
      <c r="B461" s="16"/>
      <c r="C461" s="12" t="s">
        <v>58</v>
      </c>
      <c r="D461" s="17"/>
      <c r="E461" s="17"/>
      <c r="F461" s="17"/>
      <c r="G461" s="17"/>
      <c r="H461" s="17"/>
      <c r="I461" s="17"/>
      <c r="J461" s="17">
        <v>1</v>
      </c>
      <c r="K461" s="17">
        <v>1</v>
      </c>
      <c r="L461" s="17">
        <v>1</v>
      </c>
      <c r="M461" s="17">
        <v>1</v>
      </c>
      <c r="N461" s="17">
        <v>1</v>
      </c>
      <c r="O461" s="17">
        <v>1</v>
      </c>
      <c r="P461" s="17">
        <f t="shared" si="37"/>
        <v>1</v>
      </c>
      <c r="Q461" s="57"/>
    </row>
    <row r="462" spans="2:17" ht="15" x14ac:dyDescent="0.25">
      <c r="B462" s="16"/>
      <c r="C462" s="12" t="s">
        <v>50</v>
      </c>
      <c r="D462" s="17"/>
      <c r="E462" s="17"/>
      <c r="F462" s="17"/>
      <c r="G462" s="17"/>
      <c r="H462" s="17"/>
      <c r="I462" s="17"/>
      <c r="J462" s="17">
        <v>3</v>
      </c>
      <c r="K462" s="17">
        <v>3</v>
      </c>
      <c r="L462" s="17">
        <v>3</v>
      </c>
      <c r="M462" s="17">
        <v>3</v>
      </c>
      <c r="N462" s="17">
        <v>4</v>
      </c>
      <c r="O462" s="17">
        <v>4</v>
      </c>
      <c r="P462" s="17">
        <f t="shared" si="37"/>
        <v>3.3333333333333335</v>
      </c>
      <c r="Q462" s="57"/>
    </row>
    <row r="463" spans="2:17" ht="15" x14ac:dyDescent="0.25">
      <c r="B463" s="16"/>
      <c r="C463" s="12" t="s">
        <v>57</v>
      </c>
      <c r="D463" s="17"/>
      <c r="E463" s="17"/>
      <c r="F463" s="17"/>
      <c r="G463" s="17"/>
      <c r="H463" s="17"/>
      <c r="I463" s="17"/>
      <c r="J463" s="17">
        <v>2</v>
      </c>
      <c r="K463" s="17">
        <v>2</v>
      </c>
      <c r="L463" s="17">
        <v>2</v>
      </c>
      <c r="M463" s="17">
        <v>2</v>
      </c>
      <c r="N463" s="17">
        <v>2</v>
      </c>
      <c r="O463" s="17">
        <v>2</v>
      </c>
      <c r="P463" s="17">
        <f t="shared" si="37"/>
        <v>2</v>
      </c>
      <c r="Q463" s="57"/>
    </row>
    <row r="464" spans="2:17" ht="15" x14ac:dyDescent="0.25">
      <c r="B464" s="16"/>
      <c r="C464" s="12" t="s">
        <v>65</v>
      </c>
      <c r="D464" s="17"/>
      <c r="E464" s="17"/>
      <c r="F464" s="17"/>
      <c r="G464" s="17"/>
      <c r="H464" s="17"/>
      <c r="I464" s="17"/>
      <c r="J464" s="17">
        <v>1</v>
      </c>
      <c r="K464" s="17">
        <v>1</v>
      </c>
      <c r="L464" s="17">
        <v>1</v>
      </c>
      <c r="M464" s="17">
        <v>1</v>
      </c>
      <c r="N464" s="17">
        <v>1</v>
      </c>
      <c r="O464" s="17">
        <v>1</v>
      </c>
      <c r="P464" s="17">
        <f t="shared" si="37"/>
        <v>1</v>
      </c>
      <c r="Q464" s="57"/>
    </row>
    <row r="465" spans="2:17" ht="15" x14ac:dyDescent="0.25">
      <c r="B465" s="16"/>
      <c r="C465" s="12" t="s">
        <v>54</v>
      </c>
      <c r="D465" s="17"/>
      <c r="E465" s="17"/>
      <c r="F465" s="17"/>
      <c r="G465" s="17"/>
      <c r="H465" s="17"/>
      <c r="I465" s="17"/>
      <c r="J465" s="17">
        <v>1</v>
      </c>
      <c r="K465" s="17">
        <v>1</v>
      </c>
      <c r="L465" s="17">
        <v>1</v>
      </c>
      <c r="M465" s="17">
        <v>1</v>
      </c>
      <c r="N465" s="17">
        <v>1</v>
      </c>
      <c r="O465" s="17">
        <v>1</v>
      </c>
      <c r="P465" s="17">
        <f t="shared" si="37"/>
        <v>1</v>
      </c>
      <c r="Q465" s="57"/>
    </row>
    <row r="466" spans="2:17" ht="15" x14ac:dyDescent="0.25">
      <c r="B466" s="16"/>
      <c r="C466" s="12" t="s">
        <v>53</v>
      </c>
      <c r="D466" s="17"/>
      <c r="E466" s="17"/>
      <c r="F466" s="17"/>
      <c r="G466" s="17"/>
      <c r="H466" s="17"/>
      <c r="I466" s="17"/>
      <c r="J466" s="17">
        <v>2</v>
      </c>
      <c r="K466" s="17">
        <v>2</v>
      </c>
      <c r="L466" s="17">
        <v>2</v>
      </c>
      <c r="M466" s="17">
        <v>2</v>
      </c>
      <c r="N466" s="17">
        <v>2</v>
      </c>
      <c r="O466" s="17">
        <v>2</v>
      </c>
      <c r="P466" s="17">
        <f t="shared" si="37"/>
        <v>2</v>
      </c>
      <c r="Q466" s="57"/>
    </row>
    <row r="467" spans="2:17" ht="15" x14ac:dyDescent="0.25">
      <c r="B467" s="16"/>
      <c r="C467" s="12" t="s">
        <v>48</v>
      </c>
      <c r="D467" s="17"/>
      <c r="E467" s="17"/>
      <c r="F467" s="17"/>
      <c r="G467" s="17"/>
      <c r="H467" s="17"/>
      <c r="I467" s="17"/>
      <c r="J467" s="17">
        <v>11</v>
      </c>
      <c r="K467" s="17">
        <v>11</v>
      </c>
      <c r="L467" s="17">
        <v>12</v>
      </c>
      <c r="M467" s="17">
        <v>12</v>
      </c>
      <c r="N467" s="17">
        <v>12</v>
      </c>
      <c r="O467" s="17">
        <v>12</v>
      </c>
      <c r="P467" s="17">
        <f t="shared" si="37"/>
        <v>11.666666666666666</v>
      </c>
      <c r="Q467" s="57"/>
    </row>
    <row r="468" spans="2:17" ht="15" x14ac:dyDescent="0.25">
      <c r="B468" s="16"/>
      <c r="C468" s="12" t="s">
        <v>46</v>
      </c>
      <c r="D468" s="17"/>
      <c r="E468" s="17"/>
      <c r="F468" s="17"/>
      <c r="G468" s="17"/>
      <c r="H468" s="17"/>
      <c r="I468" s="17"/>
      <c r="J468" s="17">
        <v>49</v>
      </c>
      <c r="K468" s="17">
        <v>45</v>
      </c>
      <c r="L468" s="17">
        <v>47</v>
      </c>
      <c r="M468" s="17">
        <v>49</v>
      </c>
      <c r="N468" s="17">
        <v>49</v>
      </c>
      <c r="O468" s="17">
        <v>49</v>
      </c>
      <c r="P468" s="17">
        <f t="shared" si="37"/>
        <v>48</v>
      </c>
      <c r="Q468" s="57"/>
    </row>
    <row r="469" spans="2:17" ht="15" x14ac:dyDescent="0.25">
      <c r="B469" s="16"/>
      <c r="C469" s="12" t="s">
        <v>55</v>
      </c>
      <c r="D469" s="17"/>
      <c r="E469" s="17"/>
      <c r="F469" s="17"/>
      <c r="G469" s="17"/>
      <c r="H469" s="17"/>
      <c r="I469" s="17"/>
      <c r="J469" s="17">
        <v>11</v>
      </c>
      <c r="K469" s="17">
        <v>11</v>
      </c>
      <c r="L469" s="17">
        <v>11</v>
      </c>
      <c r="M469" s="17">
        <v>11</v>
      </c>
      <c r="N469" s="17">
        <v>11</v>
      </c>
      <c r="O469" s="17">
        <v>11</v>
      </c>
      <c r="P469" s="17">
        <f t="shared" si="37"/>
        <v>11</v>
      </c>
      <c r="Q469" s="57"/>
    </row>
    <row r="470" spans="2:17" ht="15" x14ac:dyDescent="0.25">
      <c r="B470" s="16"/>
      <c r="C470" s="12" t="s">
        <v>52</v>
      </c>
      <c r="D470" s="17"/>
      <c r="E470" s="17"/>
      <c r="F470" s="17"/>
      <c r="G470" s="17"/>
      <c r="H470" s="17"/>
      <c r="I470" s="17"/>
      <c r="J470" s="17">
        <v>5</v>
      </c>
      <c r="K470" s="17">
        <v>5</v>
      </c>
      <c r="L470" s="17">
        <v>5</v>
      </c>
      <c r="M470" s="17">
        <v>5</v>
      </c>
      <c r="N470" s="17">
        <v>5</v>
      </c>
      <c r="O470" s="17">
        <v>5</v>
      </c>
      <c r="P470" s="17">
        <f t="shared" si="37"/>
        <v>5</v>
      </c>
      <c r="Q470" s="57"/>
    </row>
    <row r="471" spans="2:17" ht="15" x14ac:dyDescent="0.25">
      <c r="B471" s="16"/>
      <c r="C471" s="12" t="s">
        <v>47</v>
      </c>
      <c r="D471" s="17"/>
      <c r="E471" s="17"/>
      <c r="F471" s="17"/>
      <c r="G471" s="17"/>
      <c r="H471" s="17"/>
      <c r="I471" s="17"/>
      <c r="J471" s="17">
        <v>4</v>
      </c>
      <c r="K471" s="17">
        <v>4</v>
      </c>
      <c r="L471" s="17">
        <v>4</v>
      </c>
      <c r="M471" s="17">
        <v>4</v>
      </c>
      <c r="N471" s="17">
        <v>5</v>
      </c>
      <c r="O471" s="17">
        <v>5</v>
      </c>
      <c r="P471" s="17">
        <f t="shared" si="37"/>
        <v>4.333333333333333</v>
      </c>
      <c r="Q471" s="57"/>
    </row>
    <row r="472" spans="2:17" ht="15" x14ac:dyDescent="0.25">
      <c r="B472" s="16"/>
      <c r="C472" s="12" t="s">
        <v>45</v>
      </c>
      <c r="D472" s="17"/>
      <c r="E472" s="17"/>
      <c r="F472" s="17"/>
      <c r="G472" s="17"/>
      <c r="H472" s="17"/>
      <c r="I472" s="17"/>
      <c r="J472" s="17">
        <v>195</v>
      </c>
      <c r="K472" s="17">
        <v>192</v>
      </c>
      <c r="L472" s="17">
        <v>192</v>
      </c>
      <c r="M472" s="17">
        <v>192</v>
      </c>
      <c r="N472" s="17">
        <v>194</v>
      </c>
      <c r="O472" s="17">
        <v>196</v>
      </c>
      <c r="P472" s="17">
        <f t="shared" si="37"/>
        <v>193.5</v>
      </c>
      <c r="Q472" s="57"/>
    </row>
    <row r="473" spans="2:17" ht="15" x14ac:dyDescent="0.25">
      <c r="B473" s="16"/>
      <c r="C473" s="12" t="s">
        <v>51</v>
      </c>
      <c r="D473" s="17"/>
      <c r="E473" s="17"/>
      <c r="F473" s="17"/>
      <c r="G473" s="17"/>
      <c r="H473" s="17"/>
      <c r="I473" s="17"/>
      <c r="J473" s="17">
        <v>5</v>
      </c>
      <c r="K473" s="17">
        <v>5</v>
      </c>
      <c r="L473" s="17">
        <v>5</v>
      </c>
      <c r="M473" s="17">
        <v>5</v>
      </c>
      <c r="N473" s="17">
        <v>5</v>
      </c>
      <c r="O473" s="17">
        <v>5</v>
      </c>
      <c r="P473" s="17">
        <f t="shared" si="37"/>
        <v>5</v>
      </c>
      <c r="Q473" s="57"/>
    </row>
    <row r="474" spans="2:17" ht="15" x14ac:dyDescent="0.25">
      <c r="B474" s="16"/>
      <c r="C474" s="12" t="s">
        <v>49</v>
      </c>
      <c r="D474" s="17"/>
      <c r="E474" s="17"/>
      <c r="F474" s="17"/>
      <c r="G474" s="17"/>
      <c r="H474" s="17"/>
      <c r="I474" s="17"/>
      <c r="J474" s="17">
        <v>8</v>
      </c>
      <c r="K474" s="17">
        <v>8</v>
      </c>
      <c r="L474" s="17">
        <v>8</v>
      </c>
      <c r="M474" s="17">
        <v>8</v>
      </c>
      <c r="N474" s="17">
        <v>8</v>
      </c>
      <c r="O474" s="17">
        <v>8</v>
      </c>
      <c r="P474" s="17">
        <f t="shared" si="37"/>
        <v>8</v>
      </c>
      <c r="Q474" s="57"/>
    </row>
    <row r="475" spans="2:17" ht="15" x14ac:dyDescent="0.25">
      <c r="B475" s="64" t="s">
        <v>1</v>
      </c>
      <c r="C475" s="64"/>
      <c r="D475" s="65"/>
      <c r="E475" s="65"/>
      <c r="F475" s="65"/>
      <c r="G475" s="65"/>
      <c r="H475" s="65"/>
      <c r="I475" s="65"/>
      <c r="J475" s="65">
        <f>SUM(J460:J474)</f>
        <v>302</v>
      </c>
      <c r="K475" s="65">
        <f t="shared" ref="K475:O475" si="40">SUM(K460:K474)</f>
        <v>295</v>
      </c>
      <c r="L475" s="65">
        <f t="shared" si="40"/>
        <v>298</v>
      </c>
      <c r="M475" s="65">
        <f t="shared" si="40"/>
        <v>300</v>
      </c>
      <c r="N475" s="65">
        <f t="shared" si="40"/>
        <v>304</v>
      </c>
      <c r="O475" s="65">
        <f t="shared" si="40"/>
        <v>306</v>
      </c>
      <c r="P475" s="65">
        <f t="shared" ref="P475:P500" si="41">AVERAGE(D475:O475)</f>
        <v>300.83333333333331</v>
      </c>
      <c r="Q475" s="57"/>
    </row>
    <row r="476" spans="2:17" ht="15" x14ac:dyDescent="0.25">
      <c r="B476" s="16" t="s">
        <v>92</v>
      </c>
      <c r="C476" s="12" t="s">
        <v>58</v>
      </c>
      <c r="D476" s="17"/>
      <c r="E476" s="17"/>
      <c r="F476" s="17"/>
      <c r="G476" s="17"/>
      <c r="H476" s="17"/>
      <c r="I476" s="17"/>
      <c r="J476" s="17">
        <v>4</v>
      </c>
      <c r="K476" s="17">
        <v>4</v>
      </c>
      <c r="L476" s="17">
        <v>4</v>
      </c>
      <c r="M476" s="17">
        <v>4</v>
      </c>
      <c r="N476" s="17">
        <v>4</v>
      </c>
      <c r="O476" s="17">
        <v>4</v>
      </c>
      <c r="P476" s="17">
        <f t="shared" si="41"/>
        <v>4</v>
      </c>
      <c r="Q476" s="57"/>
    </row>
    <row r="477" spans="2:17" ht="15" x14ac:dyDescent="0.25">
      <c r="B477" s="16"/>
      <c r="C477" s="12" t="s">
        <v>50</v>
      </c>
      <c r="D477" s="17"/>
      <c r="E477" s="17"/>
      <c r="F477" s="17"/>
      <c r="G477" s="17"/>
      <c r="H477" s="17"/>
      <c r="I477" s="17"/>
      <c r="J477" s="17">
        <v>2</v>
      </c>
      <c r="K477" s="17">
        <v>2</v>
      </c>
      <c r="L477" s="17">
        <v>2</v>
      </c>
      <c r="M477" s="17">
        <v>2</v>
      </c>
      <c r="N477" s="17">
        <v>2</v>
      </c>
      <c r="O477" s="17">
        <v>2</v>
      </c>
      <c r="P477" s="17">
        <f t="shared" si="41"/>
        <v>2</v>
      </c>
      <c r="Q477" s="57"/>
    </row>
    <row r="478" spans="2:17" ht="15" x14ac:dyDescent="0.25">
      <c r="B478" s="16"/>
      <c r="C478" s="12" t="s">
        <v>57</v>
      </c>
      <c r="D478" s="17"/>
      <c r="E478" s="17"/>
      <c r="F478" s="17"/>
      <c r="G478" s="17"/>
      <c r="H478" s="17"/>
      <c r="I478" s="17"/>
      <c r="J478" s="17">
        <v>1</v>
      </c>
      <c r="K478" s="17">
        <v>1</v>
      </c>
      <c r="L478" s="17">
        <v>1</v>
      </c>
      <c r="M478" s="17">
        <v>1</v>
      </c>
      <c r="N478" s="17">
        <v>1</v>
      </c>
      <c r="O478" s="17">
        <v>1</v>
      </c>
      <c r="P478" s="17">
        <f t="shared" si="41"/>
        <v>1</v>
      </c>
      <c r="Q478" s="57"/>
    </row>
    <row r="479" spans="2:17" ht="15" x14ac:dyDescent="0.25">
      <c r="B479" s="16"/>
      <c r="C479" s="12" t="s">
        <v>53</v>
      </c>
      <c r="D479" s="17"/>
      <c r="E479" s="17"/>
      <c r="F479" s="17"/>
      <c r="G479" s="17"/>
      <c r="H479" s="17"/>
      <c r="I479" s="17"/>
      <c r="J479" s="17">
        <v>1</v>
      </c>
      <c r="K479" s="17">
        <v>1</v>
      </c>
      <c r="L479" s="17">
        <v>1</v>
      </c>
      <c r="M479" s="17">
        <v>1</v>
      </c>
      <c r="N479" s="17">
        <v>1</v>
      </c>
      <c r="O479" s="17">
        <v>1</v>
      </c>
      <c r="P479" s="17">
        <f t="shared" si="41"/>
        <v>1</v>
      </c>
      <c r="Q479" s="57"/>
    </row>
    <row r="480" spans="2:17" ht="15" x14ac:dyDescent="0.25">
      <c r="B480" s="16"/>
      <c r="C480" s="12" t="s">
        <v>48</v>
      </c>
      <c r="D480" s="17"/>
      <c r="E480" s="17"/>
      <c r="F480" s="17"/>
      <c r="G480" s="17"/>
      <c r="H480" s="17"/>
      <c r="I480" s="17"/>
      <c r="J480" s="17">
        <v>3</v>
      </c>
      <c r="K480" s="17">
        <v>3</v>
      </c>
      <c r="L480" s="17">
        <v>3</v>
      </c>
      <c r="M480" s="17">
        <v>3</v>
      </c>
      <c r="N480" s="17">
        <v>3</v>
      </c>
      <c r="O480" s="17">
        <v>3</v>
      </c>
      <c r="P480" s="17">
        <f t="shared" si="41"/>
        <v>3</v>
      </c>
      <c r="Q480" s="57"/>
    </row>
    <row r="481" spans="2:17" ht="15" x14ac:dyDescent="0.25">
      <c r="B481" s="16"/>
      <c r="C481" s="12" t="s">
        <v>60</v>
      </c>
      <c r="D481" s="17"/>
      <c r="E481" s="17"/>
      <c r="F481" s="17"/>
      <c r="G481" s="17"/>
      <c r="H481" s="17"/>
      <c r="I481" s="17"/>
      <c r="J481" s="17">
        <v>1</v>
      </c>
      <c r="K481" s="17">
        <v>1</v>
      </c>
      <c r="L481" s="17">
        <v>1</v>
      </c>
      <c r="M481" s="17">
        <v>1</v>
      </c>
      <c r="N481" s="17">
        <v>1</v>
      </c>
      <c r="O481" s="17">
        <v>1</v>
      </c>
      <c r="P481" s="17">
        <f t="shared" si="41"/>
        <v>1</v>
      </c>
      <c r="Q481" s="57"/>
    </row>
    <row r="482" spans="2:17" ht="15" x14ac:dyDescent="0.25">
      <c r="B482" s="16"/>
      <c r="C482" s="12" t="s">
        <v>62</v>
      </c>
      <c r="D482" s="17"/>
      <c r="E482" s="17"/>
      <c r="F482" s="17"/>
      <c r="G482" s="17"/>
      <c r="H482" s="17"/>
      <c r="I482" s="17"/>
      <c r="J482" s="17">
        <v>1</v>
      </c>
      <c r="K482" s="17">
        <v>1</v>
      </c>
      <c r="L482" s="17">
        <v>1</v>
      </c>
      <c r="M482" s="17">
        <v>1</v>
      </c>
      <c r="N482" s="17">
        <v>1</v>
      </c>
      <c r="O482" s="17">
        <v>1</v>
      </c>
      <c r="P482" s="17">
        <f t="shared" si="41"/>
        <v>1</v>
      </c>
      <c r="Q482" s="57"/>
    </row>
    <row r="483" spans="2:17" ht="15" x14ac:dyDescent="0.25">
      <c r="B483" s="16"/>
      <c r="C483" s="12" t="s">
        <v>46</v>
      </c>
      <c r="D483" s="17"/>
      <c r="E483" s="17"/>
      <c r="F483" s="17"/>
      <c r="G483" s="17"/>
      <c r="H483" s="17"/>
      <c r="I483" s="17"/>
      <c r="J483" s="17">
        <v>15</v>
      </c>
      <c r="K483" s="17">
        <v>15</v>
      </c>
      <c r="L483" s="17">
        <v>15</v>
      </c>
      <c r="M483" s="17">
        <v>15</v>
      </c>
      <c r="N483" s="17">
        <v>15</v>
      </c>
      <c r="O483" s="17">
        <v>15</v>
      </c>
      <c r="P483" s="17">
        <f t="shared" si="41"/>
        <v>15</v>
      </c>
      <c r="Q483" s="57"/>
    </row>
    <row r="484" spans="2:17" ht="15" x14ac:dyDescent="0.25">
      <c r="B484" s="16"/>
      <c r="C484" s="12" t="s">
        <v>55</v>
      </c>
      <c r="D484" s="17"/>
      <c r="E484" s="17"/>
      <c r="F484" s="17"/>
      <c r="G484" s="17"/>
      <c r="H484" s="17"/>
      <c r="I484" s="17"/>
      <c r="J484" s="17">
        <v>1</v>
      </c>
      <c r="K484" s="17">
        <v>1</v>
      </c>
      <c r="L484" s="17">
        <v>1</v>
      </c>
      <c r="M484" s="17">
        <v>1</v>
      </c>
      <c r="N484" s="17">
        <v>1</v>
      </c>
      <c r="O484" s="17">
        <v>1</v>
      </c>
      <c r="P484" s="17">
        <f t="shared" si="41"/>
        <v>1</v>
      </c>
      <c r="Q484" s="57"/>
    </row>
    <row r="485" spans="2:17" ht="15" x14ac:dyDescent="0.25">
      <c r="B485" s="16"/>
      <c r="C485" s="12" t="s">
        <v>47</v>
      </c>
      <c r="D485" s="17"/>
      <c r="E485" s="17"/>
      <c r="F485" s="17"/>
      <c r="G485" s="17"/>
      <c r="H485" s="17"/>
      <c r="I485" s="17"/>
      <c r="J485" s="17">
        <v>1</v>
      </c>
      <c r="K485" s="17">
        <v>1</v>
      </c>
      <c r="L485" s="17">
        <v>1</v>
      </c>
      <c r="M485" s="17">
        <v>1</v>
      </c>
      <c r="N485" s="17">
        <v>1</v>
      </c>
      <c r="O485" s="17">
        <v>1</v>
      </c>
      <c r="P485" s="17">
        <f t="shared" si="41"/>
        <v>1</v>
      </c>
      <c r="Q485" s="57"/>
    </row>
    <row r="486" spans="2:17" ht="15" x14ac:dyDescent="0.25">
      <c r="B486" s="16"/>
      <c r="C486" s="12" t="s">
        <v>56</v>
      </c>
      <c r="D486" s="17"/>
      <c r="E486" s="17"/>
      <c r="F486" s="17"/>
      <c r="G486" s="17"/>
      <c r="H486" s="17"/>
      <c r="I486" s="17"/>
      <c r="J486" s="17">
        <v>1</v>
      </c>
      <c r="K486" s="17">
        <v>1</v>
      </c>
      <c r="L486" s="17">
        <v>1</v>
      </c>
      <c r="M486" s="17">
        <v>1</v>
      </c>
      <c r="N486" s="17">
        <v>1</v>
      </c>
      <c r="O486" s="17">
        <v>1</v>
      </c>
      <c r="P486" s="17">
        <f t="shared" si="41"/>
        <v>1</v>
      </c>
      <c r="Q486" s="57"/>
    </row>
    <row r="487" spans="2:17" ht="15" x14ac:dyDescent="0.25">
      <c r="B487" s="16"/>
      <c r="C487" s="12" t="s">
        <v>45</v>
      </c>
      <c r="D487" s="17"/>
      <c r="E487" s="17"/>
      <c r="F487" s="17"/>
      <c r="G487" s="17"/>
      <c r="H487" s="17"/>
      <c r="I487" s="17"/>
      <c r="J487" s="17">
        <v>9</v>
      </c>
      <c r="K487" s="17">
        <v>9</v>
      </c>
      <c r="L487" s="17">
        <v>9</v>
      </c>
      <c r="M487" s="17">
        <v>9</v>
      </c>
      <c r="N487" s="17">
        <v>9</v>
      </c>
      <c r="O487" s="17">
        <v>9</v>
      </c>
      <c r="P487" s="17">
        <f t="shared" si="41"/>
        <v>9</v>
      </c>
      <c r="Q487" s="57"/>
    </row>
    <row r="488" spans="2:17" ht="15" x14ac:dyDescent="0.25">
      <c r="B488" s="16"/>
      <c r="C488" s="12" t="s">
        <v>51</v>
      </c>
      <c r="D488" s="17"/>
      <c r="E488" s="17"/>
      <c r="F488" s="17"/>
      <c r="G488" s="17"/>
      <c r="H488" s="17"/>
      <c r="I488" s="17"/>
      <c r="J488" s="17">
        <v>1</v>
      </c>
      <c r="K488" s="17">
        <v>1</v>
      </c>
      <c r="L488" s="17">
        <v>1</v>
      </c>
      <c r="M488" s="17">
        <v>1</v>
      </c>
      <c r="N488" s="17">
        <v>1</v>
      </c>
      <c r="O488" s="17">
        <v>1</v>
      </c>
      <c r="P488" s="17">
        <f t="shared" si="41"/>
        <v>1</v>
      </c>
      <c r="Q488" s="57"/>
    </row>
    <row r="489" spans="2:17" ht="15" x14ac:dyDescent="0.25">
      <c r="B489" s="64" t="s">
        <v>1</v>
      </c>
      <c r="C489" s="64"/>
      <c r="D489" s="65"/>
      <c r="E489" s="65"/>
      <c r="F489" s="65"/>
      <c r="G489" s="65"/>
      <c r="H489" s="65"/>
      <c r="I489" s="65"/>
      <c r="J489" s="65">
        <f t="shared" ref="J489:O489" si="42">SUM(J476:J488)</f>
        <v>41</v>
      </c>
      <c r="K489" s="65">
        <f t="shared" si="42"/>
        <v>41</v>
      </c>
      <c r="L489" s="65">
        <f t="shared" si="42"/>
        <v>41</v>
      </c>
      <c r="M489" s="65">
        <f t="shared" si="42"/>
        <v>41</v>
      </c>
      <c r="N489" s="65">
        <f t="shared" si="42"/>
        <v>41</v>
      </c>
      <c r="O489" s="65">
        <f t="shared" si="42"/>
        <v>41</v>
      </c>
      <c r="P489" s="65">
        <f t="shared" si="41"/>
        <v>41</v>
      </c>
      <c r="Q489" s="57"/>
    </row>
    <row r="490" spans="2:17" ht="15" x14ac:dyDescent="0.25">
      <c r="B490" s="16" t="s">
        <v>91</v>
      </c>
      <c r="C490" s="12" t="s">
        <v>48</v>
      </c>
      <c r="D490" s="17"/>
      <c r="E490" s="17"/>
      <c r="F490" s="17"/>
      <c r="G490" s="17"/>
      <c r="H490" s="17"/>
      <c r="I490" s="17"/>
      <c r="J490" s="17">
        <v>4</v>
      </c>
      <c r="K490" s="17">
        <v>5</v>
      </c>
      <c r="L490" s="17">
        <v>5</v>
      </c>
      <c r="M490" s="17">
        <v>5</v>
      </c>
      <c r="N490" s="17">
        <v>6</v>
      </c>
      <c r="O490" s="17">
        <v>6</v>
      </c>
      <c r="P490" s="17">
        <f t="shared" si="41"/>
        <v>5.166666666666667</v>
      </c>
      <c r="Q490" s="57"/>
    </row>
    <row r="491" spans="2:17" ht="15" x14ac:dyDescent="0.25">
      <c r="B491" s="64" t="s">
        <v>1</v>
      </c>
      <c r="C491" s="64"/>
      <c r="D491" s="65"/>
      <c r="E491" s="65"/>
      <c r="F491" s="65"/>
      <c r="G491" s="65"/>
      <c r="H491" s="65"/>
      <c r="I491" s="65"/>
      <c r="J491" s="65">
        <f t="shared" ref="J491:O491" si="43">SUM(J490)</f>
        <v>4</v>
      </c>
      <c r="K491" s="65">
        <f t="shared" si="43"/>
        <v>5</v>
      </c>
      <c r="L491" s="65">
        <f t="shared" si="43"/>
        <v>5</v>
      </c>
      <c r="M491" s="65">
        <f t="shared" si="43"/>
        <v>5</v>
      </c>
      <c r="N491" s="65">
        <f t="shared" si="43"/>
        <v>6</v>
      </c>
      <c r="O491" s="65">
        <f t="shared" si="43"/>
        <v>6</v>
      </c>
      <c r="P491" s="65">
        <f t="shared" si="41"/>
        <v>5.166666666666667</v>
      </c>
      <c r="Q491" s="57"/>
    </row>
    <row r="492" spans="2:17" ht="15" x14ac:dyDescent="0.25">
      <c r="B492" s="16" t="s">
        <v>94</v>
      </c>
      <c r="C492" s="12" t="s">
        <v>50</v>
      </c>
      <c r="D492" s="17"/>
      <c r="E492" s="17"/>
      <c r="F492" s="17"/>
      <c r="G492" s="17"/>
      <c r="H492" s="17"/>
      <c r="I492" s="17"/>
      <c r="J492" s="17">
        <v>2</v>
      </c>
      <c r="K492" s="17">
        <v>2</v>
      </c>
      <c r="L492" s="17">
        <v>2</v>
      </c>
      <c r="M492" s="17">
        <v>2</v>
      </c>
      <c r="N492" s="17">
        <v>2</v>
      </c>
      <c r="O492" s="17">
        <v>2</v>
      </c>
      <c r="P492" s="17">
        <f t="shared" si="41"/>
        <v>2</v>
      </c>
      <c r="Q492" s="57"/>
    </row>
    <row r="493" spans="2:17" ht="15" x14ac:dyDescent="0.25">
      <c r="B493" s="16"/>
      <c r="C493" s="12" t="s">
        <v>53</v>
      </c>
      <c r="D493" s="17"/>
      <c r="E493" s="17"/>
      <c r="F493" s="17"/>
      <c r="G493" s="17"/>
      <c r="H493" s="17"/>
      <c r="I493" s="17"/>
      <c r="J493" s="17">
        <v>43</v>
      </c>
      <c r="K493" s="17">
        <v>43</v>
      </c>
      <c r="L493" s="17">
        <v>43</v>
      </c>
      <c r="M493" s="17">
        <v>45</v>
      </c>
      <c r="N493" s="17">
        <v>45</v>
      </c>
      <c r="O493" s="17">
        <v>46</v>
      </c>
      <c r="P493" s="17">
        <f t="shared" si="41"/>
        <v>44.166666666666664</v>
      </c>
      <c r="Q493" s="57"/>
    </row>
    <row r="494" spans="2:17" ht="15" x14ac:dyDescent="0.25">
      <c r="B494" s="16"/>
      <c r="C494" s="12" t="s">
        <v>68</v>
      </c>
      <c r="D494" s="17"/>
      <c r="E494" s="17"/>
      <c r="F494" s="17"/>
      <c r="G494" s="17"/>
      <c r="H494" s="17"/>
      <c r="I494" s="17"/>
      <c r="J494" s="17">
        <v>1</v>
      </c>
      <c r="K494" s="17">
        <v>1</v>
      </c>
      <c r="L494" s="17">
        <v>1</v>
      </c>
      <c r="M494" s="17">
        <v>1</v>
      </c>
      <c r="N494" s="17">
        <v>1</v>
      </c>
      <c r="O494" s="17">
        <v>1</v>
      </c>
      <c r="P494" s="17">
        <f t="shared" ref="P494:P496" si="44">AVERAGE(D494:O494)</f>
        <v>1</v>
      </c>
      <c r="Q494" s="57"/>
    </row>
    <row r="495" spans="2:17" ht="15" x14ac:dyDescent="0.25">
      <c r="B495" s="16"/>
      <c r="C495" s="12" t="s">
        <v>46</v>
      </c>
      <c r="D495" s="17"/>
      <c r="E495" s="17"/>
      <c r="F495" s="17"/>
      <c r="G495" s="17"/>
      <c r="H495" s="17"/>
      <c r="I495" s="17"/>
      <c r="J495" s="17">
        <v>2</v>
      </c>
      <c r="K495" s="17">
        <v>2</v>
      </c>
      <c r="L495" s="17">
        <v>2</v>
      </c>
      <c r="M495" s="17">
        <v>2</v>
      </c>
      <c r="N495" s="17">
        <v>2</v>
      </c>
      <c r="O495" s="17">
        <v>2</v>
      </c>
      <c r="P495" s="17">
        <f t="shared" si="44"/>
        <v>2</v>
      </c>
      <c r="Q495" s="57"/>
    </row>
    <row r="496" spans="2:17" ht="15" x14ac:dyDescent="0.25">
      <c r="B496" s="16"/>
      <c r="C496" s="12" t="s">
        <v>67</v>
      </c>
      <c r="D496" s="17"/>
      <c r="E496" s="17"/>
      <c r="F496" s="17"/>
      <c r="G496" s="17"/>
      <c r="H496" s="17"/>
      <c r="I496" s="17"/>
      <c r="J496" s="17">
        <v>5</v>
      </c>
      <c r="K496" s="17">
        <v>5</v>
      </c>
      <c r="L496" s="17">
        <v>5</v>
      </c>
      <c r="M496" s="17">
        <v>5</v>
      </c>
      <c r="N496" s="17">
        <v>5</v>
      </c>
      <c r="O496" s="17">
        <v>5</v>
      </c>
      <c r="P496" s="17">
        <f t="shared" si="44"/>
        <v>5</v>
      </c>
      <c r="Q496" s="57"/>
    </row>
    <row r="497" spans="2:19" ht="15" x14ac:dyDescent="0.25">
      <c r="B497" s="64" t="s">
        <v>1</v>
      </c>
      <c r="C497" s="64"/>
      <c r="D497" s="65"/>
      <c r="E497" s="65"/>
      <c r="F497" s="65"/>
      <c r="G497" s="65"/>
      <c r="H497" s="65"/>
      <c r="I497" s="65"/>
      <c r="J497" s="65">
        <f t="shared" ref="J497:O497" si="45">SUM(J492:J496)</f>
        <v>53</v>
      </c>
      <c r="K497" s="65">
        <f t="shared" si="45"/>
        <v>53</v>
      </c>
      <c r="L497" s="65">
        <f t="shared" si="45"/>
        <v>53</v>
      </c>
      <c r="M497" s="65">
        <f t="shared" si="45"/>
        <v>55</v>
      </c>
      <c r="N497" s="65">
        <f t="shared" si="45"/>
        <v>55</v>
      </c>
      <c r="O497" s="65">
        <f t="shared" si="45"/>
        <v>56</v>
      </c>
      <c r="P497" s="65">
        <f t="shared" si="41"/>
        <v>54.166666666666664</v>
      </c>
      <c r="Q497" s="57"/>
      <c r="S497" s="58"/>
    </row>
    <row r="498" spans="2:19" ht="15" x14ac:dyDescent="0.25">
      <c r="B498" s="16" t="s">
        <v>93</v>
      </c>
      <c r="C498" s="12" t="s">
        <v>59</v>
      </c>
      <c r="D498" s="17"/>
      <c r="E498" s="17"/>
      <c r="F498" s="17"/>
      <c r="G498" s="17"/>
      <c r="H498" s="17"/>
      <c r="I498" s="17"/>
      <c r="J498" s="17">
        <v>1</v>
      </c>
      <c r="K498" s="17">
        <v>1</v>
      </c>
      <c r="L498" s="17">
        <v>1</v>
      </c>
      <c r="M498" s="17">
        <v>1</v>
      </c>
      <c r="N498" s="17">
        <v>1</v>
      </c>
      <c r="O498" s="17">
        <v>1</v>
      </c>
      <c r="P498" s="17">
        <f t="shared" si="41"/>
        <v>1</v>
      </c>
      <c r="Q498" s="57"/>
      <c r="S498" s="58"/>
    </row>
    <row r="499" spans="2:19" ht="15" x14ac:dyDescent="0.25">
      <c r="B499" s="16"/>
      <c r="C499" s="12" t="s">
        <v>58</v>
      </c>
      <c r="D499" s="17"/>
      <c r="E499" s="17"/>
      <c r="F499" s="17"/>
      <c r="G499" s="17"/>
      <c r="H499" s="17"/>
      <c r="I499" s="17"/>
      <c r="J499" s="17">
        <v>4</v>
      </c>
      <c r="K499" s="17">
        <v>4</v>
      </c>
      <c r="L499" s="17">
        <v>4</v>
      </c>
      <c r="M499" s="17">
        <v>4</v>
      </c>
      <c r="N499" s="17">
        <v>4</v>
      </c>
      <c r="O499" s="17">
        <v>4</v>
      </c>
      <c r="P499" s="17">
        <f t="shared" si="41"/>
        <v>4</v>
      </c>
      <c r="Q499" s="57"/>
      <c r="S499" s="58"/>
    </row>
    <row r="500" spans="2:19" ht="15" x14ac:dyDescent="0.25">
      <c r="B500" s="16"/>
      <c r="C500" s="12" t="s">
        <v>50</v>
      </c>
      <c r="D500" s="17"/>
      <c r="E500" s="17"/>
      <c r="F500" s="17"/>
      <c r="G500" s="17"/>
      <c r="H500" s="17"/>
      <c r="I500" s="17"/>
      <c r="J500" s="17">
        <v>2</v>
      </c>
      <c r="K500" s="17">
        <v>2</v>
      </c>
      <c r="L500" s="17">
        <v>2</v>
      </c>
      <c r="M500" s="17">
        <v>2</v>
      </c>
      <c r="N500" s="17">
        <v>2</v>
      </c>
      <c r="O500" s="17">
        <v>2</v>
      </c>
      <c r="P500" s="17">
        <f t="shared" si="41"/>
        <v>2</v>
      </c>
      <c r="Q500" s="57"/>
      <c r="S500" s="58"/>
    </row>
    <row r="501" spans="2:19" ht="15" x14ac:dyDescent="0.25">
      <c r="B501" s="16"/>
      <c r="C501" s="12" t="s">
        <v>57</v>
      </c>
      <c r="D501" s="17"/>
      <c r="E501" s="17"/>
      <c r="F501" s="17"/>
      <c r="G501" s="17"/>
      <c r="H501" s="17"/>
      <c r="I501" s="17"/>
      <c r="J501" s="17">
        <v>7</v>
      </c>
      <c r="K501" s="17">
        <v>7</v>
      </c>
      <c r="L501" s="17">
        <v>7</v>
      </c>
      <c r="M501" s="17">
        <v>6</v>
      </c>
      <c r="N501" s="17">
        <v>6</v>
      </c>
      <c r="O501" s="17">
        <v>6</v>
      </c>
      <c r="P501" s="17">
        <f t="shared" ref="P501:P618" si="46">AVERAGE(D501:O501)</f>
        <v>6.5</v>
      </c>
      <c r="Q501" s="57"/>
      <c r="S501" s="58"/>
    </row>
    <row r="502" spans="2:19" ht="15" x14ac:dyDescent="0.25">
      <c r="B502" s="16"/>
      <c r="C502" s="12" t="s">
        <v>54</v>
      </c>
      <c r="D502" s="17"/>
      <c r="E502" s="17"/>
      <c r="F502" s="17"/>
      <c r="G502" s="17"/>
      <c r="H502" s="17"/>
      <c r="I502" s="17"/>
      <c r="J502" s="17">
        <v>12</v>
      </c>
      <c r="K502" s="17">
        <v>12</v>
      </c>
      <c r="L502" s="17">
        <v>12</v>
      </c>
      <c r="M502" s="17">
        <v>12</v>
      </c>
      <c r="N502" s="17">
        <v>12</v>
      </c>
      <c r="O502" s="17">
        <v>12</v>
      </c>
      <c r="P502" s="17">
        <f t="shared" si="46"/>
        <v>12</v>
      </c>
      <c r="Q502" s="57"/>
      <c r="S502" s="58"/>
    </row>
    <row r="503" spans="2:19" ht="15" x14ac:dyDescent="0.25">
      <c r="B503" s="16"/>
      <c r="C503" s="12" t="s">
        <v>53</v>
      </c>
      <c r="D503" s="17"/>
      <c r="E503" s="17"/>
      <c r="F503" s="17"/>
      <c r="G503" s="17"/>
      <c r="H503" s="17"/>
      <c r="I503" s="17"/>
      <c r="J503" s="17">
        <v>2</v>
      </c>
      <c r="K503" s="17">
        <v>2</v>
      </c>
      <c r="L503" s="17">
        <v>2</v>
      </c>
      <c r="M503" s="17">
        <v>2</v>
      </c>
      <c r="N503" s="17">
        <v>2</v>
      </c>
      <c r="O503" s="17">
        <v>2</v>
      </c>
      <c r="P503" s="17">
        <f t="shared" si="46"/>
        <v>2</v>
      </c>
      <c r="Q503" s="57"/>
      <c r="S503" s="58"/>
    </row>
    <row r="504" spans="2:19" ht="15" x14ac:dyDescent="0.25">
      <c r="B504" s="16"/>
      <c r="C504" s="12" t="s">
        <v>48</v>
      </c>
      <c r="D504" s="17"/>
      <c r="E504" s="17"/>
      <c r="F504" s="17"/>
      <c r="G504" s="17"/>
      <c r="H504" s="17"/>
      <c r="I504" s="17"/>
      <c r="J504" s="17">
        <v>20</v>
      </c>
      <c r="K504" s="17">
        <v>20</v>
      </c>
      <c r="L504" s="17">
        <v>20</v>
      </c>
      <c r="M504" s="17">
        <v>20</v>
      </c>
      <c r="N504" s="17">
        <v>20</v>
      </c>
      <c r="O504" s="17">
        <v>21</v>
      </c>
      <c r="P504" s="17">
        <f t="shared" si="46"/>
        <v>20.166666666666668</v>
      </c>
      <c r="Q504" s="57"/>
      <c r="S504" s="58"/>
    </row>
    <row r="505" spans="2:19" ht="15" x14ac:dyDescent="0.25">
      <c r="B505" s="16"/>
      <c r="C505" s="12" t="s">
        <v>60</v>
      </c>
      <c r="D505" s="17"/>
      <c r="E505" s="17"/>
      <c r="F505" s="17"/>
      <c r="G505" s="17"/>
      <c r="H505" s="17"/>
      <c r="I505" s="17"/>
      <c r="J505" s="17">
        <v>14</v>
      </c>
      <c r="K505" s="17">
        <v>14</v>
      </c>
      <c r="L505" s="17">
        <v>14</v>
      </c>
      <c r="M505" s="17">
        <v>14</v>
      </c>
      <c r="N505" s="17">
        <v>14</v>
      </c>
      <c r="O505" s="17">
        <v>14</v>
      </c>
      <c r="P505" s="17">
        <f t="shared" si="46"/>
        <v>14</v>
      </c>
      <c r="Q505" s="57"/>
      <c r="S505" s="58"/>
    </row>
    <row r="506" spans="2:19" ht="15" x14ac:dyDescent="0.25">
      <c r="B506" s="16"/>
      <c r="C506" s="12" t="s">
        <v>62</v>
      </c>
      <c r="D506" s="17"/>
      <c r="E506" s="17"/>
      <c r="F506" s="17"/>
      <c r="G506" s="17"/>
      <c r="H506" s="17"/>
      <c r="I506" s="17"/>
      <c r="J506" s="17">
        <v>2</v>
      </c>
      <c r="K506" s="17">
        <v>2</v>
      </c>
      <c r="L506" s="17">
        <v>2</v>
      </c>
      <c r="M506" s="17">
        <v>2</v>
      </c>
      <c r="N506" s="17">
        <v>2</v>
      </c>
      <c r="O506" s="17">
        <v>2</v>
      </c>
      <c r="P506" s="17"/>
      <c r="Q506" s="57"/>
      <c r="S506" s="58"/>
    </row>
    <row r="507" spans="2:19" ht="15" x14ac:dyDescent="0.25">
      <c r="B507" s="16"/>
      <c r="C507" s="12" t="s">
        <v>46</v>
      </c>
      <c r="D507" s="17"/>
      <c r="E507" s="17"/>
      <c r="F507" s="17"/>
      <c r="G507" s="17"/>
      <c r="H507" s="17"/>
      <c r="I507" s="17"/>
      <c r="J507" s="17">
        <v>179</v>
      </c>
      <c r="K507" s="17">
        <v>179</v>
      </c>
      <c r="L507" s="17">
        <v>178</v>
      </c>
      <c r="M507" s="17">
        <v>180</v>
      </c>
      <c r="N507" s="17">
        <v>180</v>
      </c>
      <c r="O507" s="17">
        <v>180</v>
      </c>
      <c r="P507" s="17"/>
      <c r="Q507" s="57"/>
      <c r="S507" s="58"/>
    </row>
    <row r="508" spans="2:19" ht="15" x14ac:dyDescent="0.25">
      <c r="B508" s="16"/>
      <c r="C508" s="12" t="s">
        <v>52</v>
      </c>
      <c r="D508" s="17"/>
      <c r="E508" s="17"/>
      <c r="F508" s="17"/>
      <c r="G508" s="17"/>
      <c r="H508" s="17"/>
      <c r="I508" s="17"/>
      <c r="J508" s="17">
        <v>11</v>
      </c>
      <c r="K508" s="17">
        <v>11</v>
      </c>
      <c r="L508" s="17">
        <v>11</v>
      </c>
      <c r="M508" s="17">
        <v>11</v>
      </c>
      <c r="N508" s="17">
        <v>11</v>
      </c>
      <c r="O508" s="17">
        <v>11</v>
      </c>
      <c r="P508" s="17"/>
      <c r="Q508" s="57"/>
      <c r="S508" s="58"/>
    </row>
    <row r="509" spans="2:19" ht="15" x14ac:dyDescent="0.25">
      <c r="B509" s="16"/>
      <c r="C509" s="12" t="s">
        <v>61</v>
      </c>
      <c r="D509" s="17"/>
      <c r="E509" s="17"/>
      <c r="F509" s="17"/>
      <c r="G509" s="17"/>
      <c r="H509" s="17"/>
      <c r="I509" s="17"/>
      <c r="J509" s="17">
        <v>15</v>
      </c>
      <c r="K509" s="17">
        <v>15</v>
      </c>
      <c r="L509" s="17">
        <v>15</v>
      </c>
      <c r="M509" s="17">
        <v>15</v>
      </c>
      <c r="N509" s="17">
        <v>14</v>
      </c>
      <c r="O509" s="17">
        <v>14</v>
      </c>
      <c r="P509" s="17"/>
      <c r="Q509" s="57"/>
      <c r="S509" s="58"/>
    </row>
    <row r="510" spans="2:19" ht="15" x14ac:dyDescent="0.25">
      <c r="B510" s="16"/>
      <c r="C510" s="12" t="s">
        <v>47</v>
      </c>
      <c r="D510" s="17"/>
      <c r="E510" s="17"/>
      <c r="F510" s="17"/>
      <c r="G510" s="17"/>
      <c r="H510" s="17"/>
      <c r="I510" s="17"/>
      <c r="J510" s="17">
        <v>10</v>
      </c>
      <c r="K510" s="17">
        <v>10</v>
      </c>
      <c r="L510" s="17">
        <v>10</v>
      </c>
      <c r="M510" s="17">
        <v>10</v>
      </c>
      <c r="N510" s="17">
        <v>10</v>
      </c>
      <c r="O510" s="17">
        <v>10</v>
      </c>
      <c r="P510" s="17"/>
      <c r="Q510" s="57"/>
      <c r="S510" s="58"/>
    </row>
    <row r="511" spans="2:19" ht="15" x14ac:dyDescent="0.25">
      <c r="B511" s="16"/>
      <c r="C511" s="12" t="s">
        <v>56</v>
      </c>
      <c r="D511" s="17"/>
      <c r="E511" s="17"/>
      <c r="F511" s="17"/>
      <c r="G511" s="17"/>
      <c r="H511" s="17"/>
      <c r="I511" s="17"/>
      <c r="J511" s="17">
        <v>13</v>
      </c>
      <c r="K511" s="17">
        <v>13</v>
      </c>
      <c r="L511" s="17">
        <v>13</v>
      </c>
      <c r="M511" s="17">
        <v>13</v>
      </c>
      <c r="N511" s="17">
        <v>13</v>
      </c>
      <c r="O511" s="17">
        <v>13</v>
      </c>
      <c r="P511" s="17">
        <f t="shared" si="46"/>
        <v>13</v>
      </c>
      <c r="Q511" s="57"/>
      <c r="S511" s="58"/>
    </row>
    <row r="512" spans="2:19" ht="15" x14ac:dyDescent="0.25">
      <c r="B512" s="16"/>
      <c r="C512" s="12" t="s">
        <v>45</v>
      </c>
      <c r="D512" s="17"/>
      <c r="E512" s="17"/>
      <c r="F512" s="17"/>
      <c r="G512" s="17"/>
      <c r="H512" s="17"/>
      <c r="I512" s="17"/>
      <c r="J512" s="17">
        <v>87</v>
      </c>
      <c r="K512" s="17">
        <v>89</v>
      </c>
      <c r="L512" s="17">
        <v>89</v>
      </c>
      <c r="M512" s="17">
        <v>88</v>
      </c>
      <c r="N512" s="17">
        <v>88</v>
      </c>
      <c r="O512" s="17">
        <v>89</v>
      </c>
      <c r="P512" s="17">
        <f t="shared" si="46"/>
        <v>88.333333333333329</v>
      </c>
      <c r="Q512" s="57"/>
      <c r="S512" s="58"/>
    </row>
    <row r="513" spans="2:19" ht="15" x14ac:dyDescent="0.25">
      <c r="B513" s="16"/>
      <c r="C513" s="12" t="s">
        <v>51</v>
      </c>
      <c r="D513" s="17"/>
      <c r="E513" s="17"/>
      <c r="F513" s="17"/>
      <c r="G513" s="17"/>
      <c r="H513" s="17"/>
      <c r="I513" s="17"/>
      <c r="J513" s="17">
        <v>6</v>
      </c>
      <c r="K513" s="17">
        <v>6</v>
      </c>
      <c r="L513" s="17">
        <v>6</v>
      </c>
      <c r="M513" s="17">
        <v>6</v>
      </c>
      <c r="N513" s="17">
        <v>6</v>
      </c>
      <c r="O513" s="17">
        <v>6</v>
      </c>
      <c r="P513" s="17">
        <f t="shared" si="46"/>
        <v>6</v>
      </c>
      <c r="Q513" s="57"/>
      <c r="S513" s="58"/>
    </row>
    <row r="514" spans="2:19" ht="15" x14ac:dyDescent="0.25">
      <c r="B514" s="16"/>
      <c r="C514" s="12" t="s">
        <v>49</v>
      </c>
      <c r="D514" s="17"/>
      <c r="E514" s="17"/>
      <c r="F514" s="17"/>
      <c r="G514" s="17"/>
      <c r="H514" s="17"/>
      <c r="I514" s="17"/>
      <c r="J514" s="17">
        <v>7</v>
      </c>
      <c r="K514" s="17">
        <v>7</v>
      </c>
      <c r="L514" s="17">
        <v>7</v>
      </c>
      <c r="M514" s="17">
        <v>7</v>
      </c>
      <c r="N514" s="17">
        <v>7</v>
      </c>
      <c r="O514" s="17">
        <v>7</v>
      </c>
      <c r="P514" s="17">
        <f t="shared" si="46"/>
        <v>7</v>
      </c>
      <c r="Q514" s="57"/>
      <c r="S514" s="58"/>
    </row>
    <row r="515" spans="2:19" ht="15" x14ac:dyDescent="0.25">
      <c r="B515" s="64" t="s">
        <v>1</v>
      </c>
      <c r="C515" s="64"/>
      <c r="D515" s="65"/>
      <c r="E515" s="65"/>
      <c r="F515" s="65"/>
      <c r="G515" s="65"/>
      <c r="H515" s="65"/>
      <c r="I515" s="65"/>
      <c r="J515" s="65">
        <f>SUM(J498:J514)</f>
        <v>392</v>
      </c>
      <c r="K515" s="65">
        <f t="shared" ref="K515:O515" si="47">SUM(K498:K514)</f>
        <v>394</v>
      </c>
      <c r="L515" s="65">
        <f t="shared" si="47"/>
        <v>393</v>
      </c>
      <c r="M515" s="65">
        <f t="shared" si="47"/>
        <v>393</v>
      </c>
      <c r="N515" s="65">
        <f t="shared" si="47"/>
        <v>392</v>
      </c>
      <c r="O515" s="65">
        <f t="shared" si="47"/>
        <v>394</v>
      </c>
      <c r="P515" s="65">
        <f t="shared" si="46"/>
        <v>393</v>
      </c>
      <c r="Q515" s="57"/>
      <c r="S515" s="58"/>
    </row>
    <row r="516" spans="2:19" ht="15" x14ac:dyDescent="0.25">
      <c r="B516" s="16" t="s">
        <v>96</v>
      </c>
      <c r="C516" s="12" t="s">
        <v>66</v>
      </c>
      <c r="D516" s="17"/>
      <c r="E516" s="17"/>
      <c r="F516" s="17"/>
      <c r="G516" s="17"/>
      <c r="H516" s="17"/>
      <c r="I516" s="17"/>
      <c r="J516" s="17">
        <v>1</v>
      </c>
      <c r="K516" s="17">
        <v>1</v>
      </c>
      <c r="L516" s="17">
        <v>1</v>
      </c>
      <c r="M516" s="17">
        <v>1</v>
      </c>
      <c r="N516" s="17">
        <v>1</v>
      </c>
      <c r="O516" s="17">
        <v>1</v>
      </c>
      <c r="P516" s="17">
        <f t="shared" si="46"/>
        <v>1</v>
      </c>
      <c r="Q516" s="57"/>
      <c r="S516" s="58"/>
    </row>
    <row r="517" spans="2:19" ht="15" x14ac:dyDescent="0.25">
      <c r="B517" s="16"/>
      <c r="C517" s="12" t="s">
        <v>59</v>
      </c>
      <c r="D517" s="17"/>
      <c r="E517" s="17"/>
      <c r="F517" s="17"/>
      <c r="G517" s="17"/>
      <c r="H517" s="17"/>
      <c r="I517" s="17"/>
      <c r="J517" s="17">
        <v>5</v>
      </c>
      <c r="K517" s="17">
        <v>5</v>
      </c>
      <c r="L517" s="17">
        <v>5</v>
      </c>
      <c r="M517" s="17">
        <v>5</v>
      </c>
      <c r="N517" s="17">
        <v>5</v>
      </c>
      <c r="O517" s="17">
        <v>5</v>
      </c>
      <c r="P517" s="17">
        <f t="shared" si="46"/>
        <v>5</v>
      </c>
      <c r="Q517" s="57"/>
      <c r="S517" s="58"/>
    </row>
    <row r="518" spans="2:19" ht="15" x14ac:dyDescent="0.25">
      <c r="B518" s="16"/>
      <c r="C518" s="12" t="s">
        <v>58</v>
      </c>
      <c r="D518" s="17"/>
      <c r="E518" s="17"/>
      <c r="F518" s="17"/>
      <c r="G518" s="17"/>
      <c r="H518" s="17"/>
      <c r="I518" s="17"/>
      <c r="J518" s="17">
        <v>5</v>
      </c>
      <c r="K518" s="17">
        <v>5</v>
      </c>
      <c r="L518" s="17">
        <v>5</v>
      </c>
      <c r="M518" s="17">
        <v>5</v>
      </c>
      <c r="N518" s="17">
        <v>5</v>
      </c>
      <c r="O518" s="17">
        <v>6</v>
      </c>
      <c r="P518" s="17">
        <f t="shared" si="46"/>
        <v>5.166666666666667</v>
      </c>
      <c r="Q518" s="57"/>
      <c r="S518" s="58"/>
    </row>
    <row r="519" spans="2:19" ht="15" x14ac:dyDescent="0.25">
      <c r="B519" s="16"/>
      <c r="C519" s="12" t="s">
        <v>50</v>
      </c>
      <c r="D519" s="17"/>
      <c r="E519" s="17"/>
      <c r="F519" s="17"/>
      <c r="G519" s="17"/>
      <c r="H519" s="17"/>
      <c r="I519" s="17"/>
      <c r="J519" s="17">
        <v>17</v>
      </c>
      <c r="K519" s="17">
        <v>17</v>
      </c>
      <c r="L519" s="17">
        <v>17</v>
      </c>
      <c r="M519" s="17">
        <v>17</v>
      </c>
      <c r="N519" s="17">
        <v>17</v>
      </c>
      <c r="O519" s="17">
        <v>17</v>
      </c>
      <c r="P519" s="17">
        <f t="shared" si="46"/>
        <v>17</v>
      </c>
      <c r="Q519" s="57"/>
      <c r="S519" s="58"/>
    </row>
    <row r="520" spans="2:19" ht="15" x14ac:dyDescent="0.25">
      <c r="B520" s="16"/>
      <c r="C520" s="12" t="s">
        <v>57</v>
      </c>
      <c r="D520" s="17"/>
      <c r="E520" s="17"/>
      <c r="F520" s="17"/>
      <c r="G520" s="17"/>
      <c r="H520" s="17"/>
      <c r="I520" s="17"/>
      <c r="J520" s="17">
        <v>5</v>
      </c>
      <c r="K520" s="17">
        <v>5</v>
      </c>
      <c r="L520" s="17">
        <v>5</v>
      </c>
      <c r="M520" s="17">
        <v>5</v>
      </c>
      <c r="N520" s="17">
        <v>5</v>
      </c>
      <c r="O520" s="17">
        <v>5</v>
      </c>
      <c r="P520" s="17">
        <f t="shared" si="46"/>
        <v>5</v>
      </c>
      <c r="Q520" s="57"/>
      <c r="S520" s="58"/>
    </row>
    <row r="521" spans="2:19" ht="15" x14ac:dyDescent="0.25">
      <c r="B521" s="16"/>
      <c r="C521" s="12" t="s">
        <v>65</v>
      </c>
      <c r="D521" s="17"/>
      <c r="E521" s="17"/>
      <c r="F521" s="17"/>
      <c r="G521" s="17"/>
      <c r="H521" s="17"/>
      <c r="I521" s="17"/>
      <c r="J521" s="17">
        <v>9</v>
      </c>
      <c r="K521" s="17">
        <v>9</v>
      </c>
      <c r="L521" s="17">
        <v>9</v>
      </c>
      <c r="M521" s="17">
        <v>9</v>
      </c>
      <c r="N521" s="17">
        <v>9</v>
      </c>
      <c r="O521" s="17">
        <v>9</v>
      </c>
      <c r="P521" s="17">
        <f t="shared" si="46"/>
        <v>9</v>
      </c>
      <c r="Q521" s="57"/>
      <c r="S521" s="58"/>
    </row>
    <row r="522" spans="2:19" ht="15" x14ac:dyDescent="0.25">
      <c r="B522" s="16"/>
      <c r="C522" s="12" t="s">
        <v>54</v>
      </c>
      <c r="D522" s="17"/>
      <c r="E522" s="17"/>
      <c r="F522" s="17"/>
      <c r="G522" s="17"/>
      <c r="H522" s="17"/>
      <c r="I522" s="17"/>
      <c r="J522" s="17">
        <v>19</v>
      </c>
      <c r="K522" s="17">
        <v>19</v>
      </c>
      <c r="L522" s="17">
        <v>19</v>
      </c>
      <c r="M522" s="17">
        <v>19</v>
      </c>
      <c r="N522" s="17">
        <v>19</v>
      </c>
      <c r="O522" s="17">
        <v>19</v>
      </c>
      <c r="P522" s="17">
        <f t="shared" si="46"/>
        <v>19</v>
      </c>
      <c r="Q522" s="57"/>
      <c r="S522" s="58"/>
    </row>
    <row r="523" spans="2:19" ht="15" x14ac:dyDescent="0.25">
      <c r="B523" s="16"/>
      <c r="C523" s="12" t="s">
        <v>53</v>
      </c>
      <c r="D523" s="17"/>
      <c r="E523" s="17"/>
      <c r="F523" s="17"/>
      <c r="G523" s="17"/>
      <c r="H523" s="17"/>
      <c r="I523" s="17"/>
      <c r="J523" s="17">
        <v>7</v>
      </c>
      <c r="K523" s="17">
        <v>7</v>
      </c>
      <c r="L523" s="17">
        <v>7</v>
      </c>
      <c r="M523" s="17">
        <v>7</v>
      </c>
      <c r="N523" s="17">
        <v>7</v>
      </c>
      <c r="O523" s="17">
        <v>8</v>
      </c>
      <c r="P523" s="17">
        <f t="shared" si="46"/>
        <v>7.166666666666667</v>
      </c>
      <c r="Q523" s="57"/>
      <c r="S523" s="58"/>
    </row>
    <row r="524" spans="2:19" ht="15" x14ac:dyDescent="0.25">
      <c r="B524" s="16"/>
      <c r="C524" s="12" t="s">
        <v>48</v>
      </c>
      <c r="D524" s="17"/>
      <c r="E524" s="17"/>
      <c r="F524" s="17"/>
      <c r="G524" s="17"/>
      <c r="H524" s="17"/>
      <c r="I524" s="17"/>
      <c r="J524" s="17">
        <v>41</v>
      </c>
      <c r="K524" s="17">
        <v>45</v>
      </c>
      <c r="L524" s="17">
        <v>47</v>
      </c>
      <c r="M524" s="17">
        <v>47</v>
      </c>
      <c r="N524" s="17">
        <v>47</v>
      </c>
      <c r="O524" s="17">
        <v>47</v>
      </c>
      <c r="P524" s="17">
        <f t="shared" si="46"/>
        <v>45.666666666666664</v>
      </c>
      <c r="Q524" s="57"/>
      <c r="S524" s="58"/>
    </row>
    <row r="525" spans="2:19" ht="15" x14ac:dyDescent="0.25">
      <c r="B525" s="16"/>
      <c r="C525" s="12" t="s">
        <v>68</v>
      </c>
      <c r="D525" s="17"/>
      <c r="E525" s="17"/>
      <c r="F525" s="17"/>
      <c r="G525" s="17"/>
      <c r="H525" s="17"/>
      <c r="I525" s="17"/>
      <c r="J525" s="17">
        <v>1</v>
      </c>
      <c r="K525" s="17">
        <v>1</v>
      </c>
      <c r="L525" s="17">
        <v>1</v>
      </c>
      <c r="M525" s="17">
        <v>1</v>
      </c>
      <c r="N525" s="17">
        <v>1</v>
      </c>
      <c r="O525" s="17">
        <v>1</v>
      </c>
      <c r="P525" s="17">
        <f t="shared" si="46"/>
        <v>1</v>
      </c>
      <c r="Q525" s="57"/>
      <c r="S525" s="58"/>
    </row>
    <row r="526" spans="2:19" ht="15" x14ac:dyDescent="0.25">
      <c r="B526" s="16"/>
      <c r="C526" s="12" t="s">
        <v>60</v>
      </c>
      <c r="D526" s="17"/>
      <c r="E526" s="17"/>
      <c r="F526" s="17"/>
      <c r="G526" s="17"/>
      <c r="H526" s="17"/>
      <c r="I526" s="17"/>
      <c r="J526" s="17">
        <v>1</v>
      </c>
      <c r="K526" s="17">
        <v>1</v>
      </c>
      <c r="L526" s="17">
        <v>1</v>
      </c>
      <c r="M526" s="17">
        <v>1</v>
      </c>
      <c r="N526" s="17">
        <v>1</v>
      </c>
      <c r="O526" s="17">
        <v>1</v>
      </c>
      <c r="P526" s="17">
        <f t="shared" si="46"/>
        <v>1</v>
      </c>
      <c r="Q526" s="57"/>
      <c r="S526" s="58"/>
    </row>
    <row r="527" spans="2:19" ht="15" x14ac:dyDescent="0.25">
      <c r="B527" s="16"/>
      <c r="C527" s="12" t="s">
        <v>62</v>
      </c>
      <c r="D527" s="17"/>
      <c r="E527" s="17"/>
      <c r="F527" s="17"/>
      <c r="G527" s="17"/>
      <c r="H527" s="17"/>
      <c r="I527" s="17"/>
      <c r="J527" s="17">
        <v>2</v>
      </c>
      <c r="K527" s="17">
        <v>2</v>
      </c>
      <c r="L527" s="17">
        <v>2</v>
      </c>
      <c r="M527" s="17">
        <v>2</v>
      </c>
      <c r="N527" s="17">
        <v>2</v>
      </c>
      <c r="O527" s="17">
        <v>2</v>
      </c>
      <c r="P527" s="17">
        <f t="shared" si="46"/>
        <v>2</v>
      </c>
      <c r="Q527" s="57"/>
      <c r="S527" s="58"/>
    </row>
    <row r="528" spans="2:19" ht="15" x14ac:dyDescent="0.25">
      <c r="B528" s="16"/>
      <c r="C528" s="12" t="s">
        <v>46</v>
      </c>
      <c r="D528" s="17"/>
      <c r="E528" s="17"/>
      <c r="F528" s="17"/>
      <c r="G528" s="17"/>
      <c r="H528" s="17"/>
      <c r="I528" s="17"/>
      <c r="J528" s="17">
        <v>132</v>
      </c>
      <c r="K528" s="17">
        <v>132</v>
      </c>
      <c r="L528" s="17">
        <v>132</v>
      </c>
      <c r="M528" s="17">
        <v>134</v>
      </c>
      <c r="N528" s="17">
        <v>141</v>
      </c>
      <c r="O528" s="17">
        <v>146</v>
      </c>
      <c r="P528" s="17">
        <f t="shared" si="46"/>
        <v>136.16666666666666</v>
      </c>
      <c r="Q528" s="57"/>
      <c r="S528" s="58"/>
    </row>
    <row r="529" spans="2:19" ht="15" x14ac:dyDescent="0.25">
      <c r="B529" s="16"/>
      <c r="C529" s="12" t="s">
        <v>55</v>
      </c>
      <c r="D529" s="17"/>
      <c r="E529" s="17"/>
      <c r="F529" s="17"/>
      <c r="G529" s="17"/>
      <c r="H529" s="17"/>
      <c r="I529" s="17"/>
      <c r="J529" s="17">
        <v>25</v>
      </c>
      <c r="K529" s="17">
        <v>25</v>
      </c>
      <c r="L529" s="17">
        <v>25</v>
      </c>
      <c r="M529" s="17">
        <v>25</v>
      </c>
      <c r="N529" s="17">
        <v>25</v>
      </c>
      <c r="O529" s="17">
        <v>25</v>
      </c>
      <c r="P529" s="17">
        <f t="shared" si="46"/>
        <v>25</v>
      </c>
      <c r="Q529" s="57"/>
      <c r="S529" s="58"/>
    </row>
    <row r="530" spans="2:19" ht="15" x14ac:dyDescent="0.25">
      <c r="B530" s="16"/>
      <c r="C530" s="12" t="s">
        <v>52</v>
      </c>
      <c r="D530" s="17"/>
      <c r="E530" s="17"/>
      <c r="F530" s="17"/>
      <c r="G530" s="17"/>
      <c r="H530" s="17"/>
      <c r="I530" s="17"/>
      <c r="J530" s="17">
        <v>14</v>
      </c>
      <c r="K530" s="17">
        <v>14</v>
      </c>
      <c r="L530" s="17">
        <v>14</v>
      </c>
      <c r="M530" s="17">
        <v>14</v>
      </c>
      <c r="N530" s="17">
        <v>14</v>
      </c>
      <c r="O530" s="17">
        <v>14</v>
      </c>
      <c r="P530" s="17">
        <f t="shared" si="46"/>
        <v>14</v>
      </c>
      <c r="Q530" s="57"/>
      <c r="S530" s="58"/>
    </row>
    <row r="531" spans="2:19" ht="15" x14ac:dyDescent="0.25">
      <c r="B531" s="16"/>
      <c r="C531" s="12" t="s">
        <v>67</v>
      </c>
      <c r="D531" s="17"/>
      <c r="E531" s="17"/>
      <c r="F531" s="17"/>
      <c r="G531" s="17"/>
      <c r="H531" s="17"/>
      <c r="I531" s="17"/>
      <c r="J531" s="17">
        <v>1</v>
      </c>
      <c r="K531" s="17">
        <v>1</v>
      </c>
      <c r="L531" s="17">
        <v>1</v>
      </c>
      <c r="M531" s="17">
        <v>1</v>
      </c>
      <c r="N531" s="17">
        <v>1</v>
      </c>
      <c r="O531" s="17">
        <v>1</v>
      </c>
      <c r="P531" s="17">
        <f t="shared" si="46"/>
        <v>1</v>
      </c>
      <c r="Q531" s="57"/>
      <c r="S531" s="58"/>
    </row>
    <row r="532" spans="2:19" ht="15" x14ac:dyDescent="0.25">
      <c r="B532" s="16"/>
      <c r="C532" s="12" t="s">
        <v>47</v>
      </c>
      <c r="D532" s="17"/>
      <c r="E532" s="17"/>
      <c r="F532" s="17"/>
      <c r="G532" s="17"/>
      <c r="H532" s="17"/>
      <c r="I532" s="17"/>
      <c r="J532" s="17">
        <v>28</v>
      </c>
      <c r="K532" s="17">
        <v>28</v>
      </c>
      <c r="L532" s="17">
        <v>28</v>
      </c>
      <c r="M532" s="17">
        <v>29</v>
      </c>
      <c r="N532" s="17">
        <v>29</v>
      </c>
      <c r="O532" s="17">
        <v>29</v>
      </c>
      <c r="P532" s="17">
        <f t="shared" si="46"/>
        <v>28.5</v>
      </c>
      <c r="Q532" s="57"/>
      <c r="S532" s="58"/>
    </row>
    <row r="533" spans="2:19" ht="15" x14ac:dyDescent="0.25">
      <c r="B533" s="16"/>
      <c r="C533" s="12" t="s">
        <v>63</v>
      </c>
      <c r="D533" s="17"/>
      <c r="E533" s="17"/>
      <c r="F533" s="17"/>
      <c r="G533" s="17"/>
      <c r="H533" s="17"/>
      <c r="I533" s="17"/>
      <c r="J533" s="17">
        <v>2</v>
      </c>
      <c r="K533" s="17">
        <v>2</v>
      </c>
      <c r="L533" s="17">
        <v>2</v>
      </c>
      <c r="M533" s="17">
        <v>2</v>
      </c>
      <c r="N533" s="17">
        <v>2</v>
      </c>
      <c r="O533" s="17">
        <v>2</v>
      </c>
      <c r="P533" s="17">
        <f t="shared" si="46"/>
        <v>2</v>
      </c>
      <c r="Q533" s="57"/>
      <c r="S533" s="58"/>
    </row>
    <row r="534" spans="2:19" ht="15" x14ac:dyDescent="0.25">
      <c r="B534" s="16"/>
      <c r="C534" s="12" t="s">
        <v>56</v>
      </c>
      <c r="D534" s="17"/>
      <c r="E534" s="17"/>
      <c r="F534" s="17"/>
      <c r="G534" s="17"/>
      <c r="H534" s="17"/>
      <c r="I534" s="17"/>
      <c r="J534" s="17">
        <v>13</v>
      </c>
      <c r="K534" s="17">
        <v>13</v>
      </c>
      <c r="L534" s="17">
        <v>13</v>
      </c>
      <c r="M534" s="17">
        <v>13</v>
      </c>
      <c r="N534" s="17">
        <v>13</v>
      </c>
      <c r="O534" s="17">
        <v>13</v>
      </c>
      <c r="P534" s="17">
        <f t="shared" si="46"/>
        <v>13</v>
      </c>
      <c r="Q534" s="57"/>
      <c r="S534" s="58"/>
    </row>
    <row r="535" spans="2:19" ht="15" x14ac:dyDescent="0.25">
      <c r="B535" s="16"/>
      <c r="C535" s="12" t="s">
        <v>45</v>
      </c>
      <c r="D535" s="17"/>
      <c r="E535" s="17"/>
      <c r="F535" s="17"/>
      <c r="G535" s="17"/>
      <c r="H535" s="17"/>
      <c r="I535" s="17"/>
      <c r="J535" s="17">
        <v>252</v>
      </c>
      <c r="K535" s="17">
        <v>252</v>
      </c>
      <c r="L535" s="17">
        <v>251</v>
      </c>
      <c r="M535" s="17">
        <v>250</v>
      </c>
      <c r="N535" s="17">
        <v>251</v>
      </c>
      <c r="O535" s="17">
        <v>257</v>
      </c>
      <c r="P535" s="17">
        <f t="shared" ref="P535" si="48">AVERAGE(D535:O535)</f>
        <v>252.16666666666666</v>
      </c>
      <c r="Q535" s="57"/>
      <c r="S535" s="58"/>
    </row>
    <row r="536" spans="2:19" ht="15" x14ac:dyDescent="0.25">
      <c r="B536" s="16"/>
      <c r="C536" s="12" t="s">
        <v>51</v>
      </c>
      <c r="D536" s="17"/>
      <c r="E536" s="17"/>
      <c r="F536" s="17"/>
      <c r="G536" s="17"/>
      <c r="H536" s="17"/>
      <c r="I536" s="17"/>
      <c r="J536" s="17">
        <v>25</v>
      </c>
      <c r="K536" s="17">
        <v>25</v>
      </c>
      <c r="L536" s="17">
        <v>25</v>
      </c>
      <c r="M536" s="17">
        <v>25</v>
      </c>
      <c r="N536" s="17">
        <v>25</v>
      </c>
      <c r="O536" s="17">
        <v>26</v>
      </c>
      <c r="P536" s="17">
        <f t="shared" si="46"/>
        <v>25.166666666666668</v>
      </c>
      <c r="Q536" s="57"/>
      <c r="S536" s="58"/>
    </row>
    <row r="537" spans="2:19" ht="15" x14ac:dyDescent="0.25">
      <c r="B537" s="16"/>
      <c r="C537" s="12" t="s">
        <v>49</v>
      </c>
      <c r="D537" s="17"/>
      <c r="E537" s="17"/>
      <c r="F537" s="17"/>
      <c r="G537" s="17"/>
      <c r="H537" s="17"/>
      <c r="I537" s="17"/>
      <c r="J537" s="17">
        <v>17</v>
      </c>
      <c r="K537" s="17">
        <v>17</v>
      </c>
      <c r="L537" s="17">
        <v>17</v>
      </c>
      <c r="M537" s="17">
        <v>17</v>
      </c>
      <c r="N537" s="17">
        <v>17</v>
      </c>
      <c r="O537" s="17">
        <v>18</v>
      </c>
      <c r="P537" s="17">
        <f t="shared" si="46"/>
        <v>17.166666666666668</v>
      </c>
      <c r="Q537" s="57"/>
      <c r="S537" s="58"/>
    </row>
    <row r="538" spans="2:19" ht="15" x14ac:dyDescent="0.25">
      <c r="B538" s="64" t="s">
        <v>69</v>
      </c>
      <c r="C538" s="64"/>
      <c r="D538" s="65"/>
      <c r="E538" s="65"/>
      <c r="F538" s="65"/>
      <c r="G538" s="65"/>
      <c r="H538" s="65"/>
      <c r="I538" s="65"/>
      <c r="J538" s="65">
        <f t="shared" ref="J538:O538" si="49">SUM(J516:J537)</f>
        <v>622</v>
      </c>
      <c r="K538" s="65">
        <f t="shared" si="49"/>
        <v>626</v>
      </c>
      <c r="L538" s="65">
        <f t="shared" si="49"/>
        <v>627</v>
      </c>
      <c r="M538" s="65">
        <f t="shared" si="49"/>
        <v>629</v>
      </c>
      <c r="N538" s="65">
        <f t="shared" si="49"/>
        <v>637</v>
      </c>
      <c r="O538" s="65">
        <f t="shared" si="49"/>
        <v>652</v>
      </c>
      <c r="P538" s="65">
        <f t="shared" si="46"/>
        <v>632.16666666666663</v>
      </c>
      <c r="Q538" s="57"/>
      <c r="S538" s="58"/>
    </row>
    <row r="539" spans="2:19" ht="15" x14ac:dyDescent="0.25">
      <c r="B539" s="16" t="s">
        <v>97</v>
      </c>
      <c r="C539" s="12" t="s">
        <v>66</v>
      </c>
      <c r="D539" s="17"/>
      <c r="E539" s="17"/>
      <c r="F539" s="17"/>
      <c r="G539" s="17"/>
      <c r="H539" s="17"/>
      <c r="I539" s="17"/>
      <c r="J539" s="17">
        <v>6</v>
      </c>
      <c r="K539" s="17">
        <v>6</v>
      </c>
      <c r="L539" s="17">
        <v>6</v>
      </c>
      <c r="M539" s="17">
        <v>6</v>
      </c>
      <c r="N539" s="17">
        <v>6</v>
      </c>
      <c r="O539" s="17">
        <v>6</v>
      </c>
      <c r="P539" s="17">
        <f t="shared" si="46"/>
        <v>6</v>
      </c>
      <c r="Q539" s="57"/>
      <c r="S539" s="58"/>
    </row>
    <row r="540" spans="2:19" ht="15" x14ac:dyDescent="0.25">
      <c r="B540" s="16"/>
      <c r="C540" s="12" t="s">
        <v>59</v>
      </c>
      <c r="D540" s="17"/>
      <c r="E540" s="17"/>
      <c r="F540" s="17"/>
      <c r="G540" s="17"/>
      <c r="H540" s="17"/>
      <c r="I540" s="17"/>
      <c r="J540" s="17">
        <v>6</v>
      </c>
      <c r="K540" s="17">
        <v>6</v>
      </c>
      <c r="L540" s="17">
        <v>6</v>
      </c>
      <c r="M540" s="17">
        <v>5</v>
      </c>
      <c r="N540" s="17">
        <v>5</v>
      </c>
      <c r="O540" s="17">
        <v>5</v>
      </c>
      <c r="P540" s="17">
        <f t="shared" si="46"/>
        <v>5.5</v>
      </c>
      <c r="Q540" s="57"/>
      <c r="S540" s="58"/>
    </row>
    <row r="541" spans="2:19" ht="15" x14ac:dyDescent="0.25">
      <c r="B541" s="16"/>
      <c r="C541" s="12" t="s">
        <v>58</v>
      </c>
      <c r="D541" s="17"/>
      <c r="E541" s="17"/>
      <c r="F541" s="17"/>
      <c r="G541" s="17"/>
      <c r="H541" s="17"/>
      <c r="I541" s="17"/>
      <c r="J541" s="17">
        <v>23</v>
      </c>
      <c r="K541" s="17">
        <v>23</v>
      </c>
      <c r="L541" s="17">
        <v>21</v>
      </c>
      <c r="M541" s="17">
        <v>21</v>
      </c>
      <c r="N541" s="17">
        <v>21</v>
      </c>
      <c r="O541" s="17">
        <v>21</v>
      </c>
      <c r="P541" s="17">
        <f t="shared" si="46"/>
        <v>21.666666666666668</v>
      </c>
      <c r="Q541" s="57"/>
      <c r="S541" s="58"/>
    </row>
    <row r="542" spans="2:19" ht="15" x14ac:dyDescent="0.25">
      <c r="B542" s="16"/>
      <c r="C542" s="12" t="s">
        <v>50</v>
      </c>
      <c r="D542" s="17"/>
      <c r="E542" s="17"/>
      <c r="F542" s="17"/>
      <c r="G542" s="17"/>
      <c r="H542" s="17"/>
      <c r="I542" s="17"/>
      <c r="J542" s="17">
        <v>35</v>
      </c>
      <c r="K542" s="17">
        <v>35</v>
      </c>
      <c r="L542" s="17">
        <v>34</v>
      </c>
      <c r="M542" s="17">
        <v>34</v>
      </c>
      <c r="N542" s="17">
        <v>35</v>
      </c>
      <c r="O542" s="17">
        <v>35</v>
      </c>
      <c r="P542" s="17">
        <f t="shared" si="46"/>
        <v>34.666666666666664</v>
      </c>
      <c r="Q542" s="57"/>
      <c r="S542" s="58"/>
    </row>
    <row r="543" spans="2:19" ht="15" x14ac:dyDescent="0.25">
      <c r="B543" s="16"/>
      <c r="C543" s="12" t="s">
        <v>57</v>
      </c>
      <c r="D543" s="17"/>
      <c r="E543" s="17"/>
      <c r="F543" s="17"/>
      <c r="G543" s="17"/>
      <c r="H543" s="17"/>
      <c r="I543" s="17"/>
      <c r="J543" s="17">
        <v>35</v>
      </c>
      <c r="K543" s="17">
        <v>35</v>
      </c>
      <c r="L543" s="17">
        <v>35</v>
      </c>
      <c r="M543" s="17">
        <v>35</v>
      </c>
      <c r="N543" s="17">
        <v>35</v>
      </c>
      <c r="O543" s="17">
        <v>35</v>
      </c>
      <c r="P543" s="17">
        <f t="shared" si="46"/>
        <v>35</v>
      </c>
      <c r="Q543" s="57"/>
      <c r="S543" s="58"/>
    </row>
    <row r="544" spans="2:19" ht="15" x14ac:dyDescent="0.25">
      <c r="B544" s="16"/>
      <c r="C544" s="12" t="s">
        <v>65</v>
      </c>
      <c r="D544" s="17"/>
      <c r="E544" s="17"/>
      <c r="F544" s="17"/>
      <c r="G544" s="17"/>
      <c r="H544" s="17"/>
      <c r="I544" s="17"/>
      <c r="J544" s="17">
        <v>3</v>
      </c>
      <c r="K544" s="17">
        <v>3</v>
      </c>
      <c r="L544" s="17">
        <v>3</v>
      </c>
      <c r="M544" s="17">
        <v>3</v>
      </c>
      <c r="N544" s="17">
        <v>3</v>
      </c>
      <c r="O544" s="17">
        <v>3</v>
      </c>
      <c r="P544" s="17">
        <f t="shared" si="46"/>
        <v>3</v>
      </c>
      <c r="Q544" s="57"/>
      <c r="S544" s="58"/>
    </row>
    <row r="545" spans="2:19" ht="15" x14ac:dyDescent="0.25">
      <c r="B545" s="16"/>
      <c r="C545" s="12" t="s">
        <v>54</v>
      </c>
      <c r="D545" s="17"/>
      <c r="E545" s="17"/>
      <c r="F545" s="17"/>
      <c r="G545" s="17"/>
      <c r="H545" s="17"/>
      <c r="I545" s="17"/>
      <c r="J545" s="17">
        <v>29</v>
      </c>
      <c r="K545" s="17">
        <v>29</v>
      </c>
      <c r="L545" s="17">
        <v>29</v>
      </c>
      <c r="M545" s="17">
        <v>29</v>
      </c>
      <c r="N545" s="17">
        <v>29</v>
      </c>
      <c r="O545" s="17">
        <v>29</v>
      </c>
      <c r="P545" s="17">
        <f t="shared" si="46"/>
        <v>29</v>
      </c>
      <c r="Q545" s="57"/>
      <c r="S545" s="58"/>
    </row>
    <row r="546" spans="2:19" ht="15" x14ac:dyDescent="0.25">
      <c r="B546" s="16"/>
      <c r="C546" s="12" t="s">
        <v>53</v>
      </c>
      <c r="D546" s="17"/>
      <c r="E546" s="17"/>
      <c r="F546" s="17"/>
      <c r="G546" s="17"/>
      <c r="H546" s="17"/>
      <c r="I546" s="17"/>
      <c r="J546" s="17">
        <v>11</v>
      </c>
      <c r="K546" s="17">
        <v>11</v>
      </c>
      <c r="L546" s="17">
        <v>11</v>
      </c>
      <c r="M546" s="17">
        <v>9</v>
      </c>
      <c r="N546" s="17">
        <v>9</v>
      </c>
      <c r="O546" s="17">
        <v>9</v>
      </c>
      <c r="P546" s="17">
        <f t="shared" ref="P546:P548" si="50">AVERAGE(D546:O546)</f>
        <v>10</v>
      </c>
      <c r="Q546" s="57"/>
      <c r="S546" s="58"/>
    </row>
    <row r="547" spans="2:19" ht="15" x14ac:dyDescent="0.25">
      <c r="B547" s="16"/>
      <c r="C547" s="12" t="s">
        <v>48</v>
      </c>
      <c r="D547" s="17"/>
      <c r="E547" s="17"/>
      <c r="F547" s="17"/>
      <c r="G547" s="17"/>
      <c r="H547" s="17"/>
      <c r="I547" s="17"/>
      <c r="J547" s="17">
        <v>60</v>
      </c>
      <c r="K547" s="17">
        <v>60</v>
      </c>
      <c r="L547" s="17">
        <v>61</v>
      </c>
      <c r="M547" s="17">
        <v>62</v>
      </c>
      <c r="N547" s="17">
        <v>63</v>
      </c>
      <c r="O547" s="17">
        <v>63</v>
      </c>
      <c r="P547" s="17">
        <f t="shared" si="50"/>
        <v>61.5</v>
      </c>
      <c r="Q547" s="57"/>
      <c r="S547" s="58"/>
    </row>
    <row r="548" spans="2:19" ht="15" x14ac:dyDescent="0.25">
      <c r="B548" s="16"/>
      <c r="C548" s="12" t="s">
        <v>68</v>
      </c>
      <c r="D548" s="17"/>
      <c r="E548" s="17"/>
      <c r="F548" s="17"/>
      <c r="G548" s="17"/>
      <c r="H548" s="17"/>
      <c r="I548" s="17"/>
      <c r="J548" s="17">
        <v>3</v>
      </c>
      <c r="K548" s="17">
        <v>3</v>
      </c>
      <c r="L548" s="17">
        <v>3</v>
      </c>
      <c r="M548" s="17">
        <v>3</v>
      </c>
      <c r="N548" s="17">
        <v>3</v>
      </c>
      <c r="O548" s="17">
        <v>3</v>
      </c>
      <c r="P548" s="17">
        <f t="shared" si="50"/>
        <v>3</v>
      </c>
      <c r="Q548" s="57"/>
      <c r="S548" s="58"/>
    </row>
    <row r="549" spans="2:19" ht="15" x14ac:dyDescent="0.25">
      <c r="B549" s="16"/>
      <c r="C549" s="12" t="s">
        <v>64</v>
      </c>
      <c r="D549" s="17"/>
      <c r="E549" s="17"/>
      <c r="F549" s="17"/>
      <c r="G549" s="17"/>
      <c r="H549" s="17"/>
      <c r="I549" s="17"/>
      <c r="J549" s="17">
        <v>6</v>
      </c>
      <c r="K549" s="17">
        <v>6</v>
      </c>
      <c r="L549" s="17">
        <v>6</v>
      </c>
      <c r="M549" s="17">
        <v>6</v>
      </c>
      <c r="N549" s="17">
        <v>6</v>
      </c>
      <c r="O549" s="17">
        <v>6</v>
      </c>
      <c r="P549" s="17">
        <f t="shared" si="46"/>
        <v>6</v>
      </c>
      <c r="Q549" s="57"/>
      <c r="S549" s="58"/>
    </row>
    <row r="550" spans="2:19" ht="15" x14ac:dyDescent="0.25">
      <c r="B550" s="16"/>
      <c r="C550" s="12" t="s">
        <v>60</v>
      </c>
      <c r="D550" s="17"/>
      <c r="E550" s="17"/>
      <c r="F550" s="17"/>
      <c r="G550" s="17"/>
      <c r="H550" s="17"/>
      <c r="I550" s="17"/>
      <c r="J550" s="17">
        <v>9</v>
      </c>
      <c r="K550" s="17">
        <v>9</v>
      </c>
      <c r="L550" s="17">
        <v>9</v>
      </c>
      <c r="M550" s="17">
        <v>9</v>
      </c>
      <c r="N550" s="17">
        <v>9</v>
      </c>
      <c r="O550" s="17">
        <v>9</v>
      </c>
      <c r="P550" s="17">
        <f t="shared" ref="P550:P555" si="51">AVERAGE(D550:O550)</f>
        <v>9</v>
      </c>
      <c r="Q550" s="57"/>
      <c r="S550" s="58"/>
    </row>
    <row r="551" spans="2:19" ht="15" x14ac:dyDescent="0.25">
      <c r="B551" s="16"/>
      <c r="C551" s="12" t="s">
        <v>62</v>
      </c>
      <c r="D551" s="17"/>
      <c r="E551" s="17"/>
      <c r="F551" s="17"/>
      <c r="G551" s="17"/>
      <c r="H551" s="17"/>
      <c r="I551" s="17"/>
      <c r="J551" s="17">
        <v>8</v>
      </c>
      <c r="K551" s="17">
        <v>8</v>
      </c>
      <c r="L551" s="17">
        <v>8</v>
      </c>
      <c r="M551" s="17">
        <v>7</v>
      </c>
      <c r="N551" s="17">
        <v>7</v>
      </c>
      <c r="O551" s="17">
        <v>7</v>
      </c>
      <c r="P551" s="17">
        <f t="shared" si="51"/>
        <v>7.5</v>
      </c>
      <c r="Q551" s="57"/>
      <c r="S551" s="58"/>
    </row>
    <row r="552" spans="2:19" ht="15" x14ac:dyDescent="0.25">
      <c r="B552" s="16"/>
      <c r="C552" s="12" t="s">
        <v>46</v>
      </c>
      <c r="D552" s="17"/>
      <c r="E552" s="17"/>
      <c r="F552" s="17"/>
      <c r="G552" s="17"/>
      <c r="H552" s="17"/>
      <c r="I552" s="17"/>
      <c r="J552" s="17">
        <v>466</v>
      </c>
      <c r="K552" s="17">
        <v>456</v>
      </c>
      <c r="L552" s="17">
        <v>454</v>
      </c>
      <c r="M552" s="17">
        <v>448</v>
      </c>
      <c r="N552" s="17">
        <v>451</v>
      </c>
      <c r="O552" s="17">
        <v>452</v>
      </c>
      <c r="P552" s="17">
        <f t="shared" si="51"/>
        <v>454.5</v>
      </c>
      <c r="Q552" s="57"/>
      <c r="S552" s="58"/>
    </row>
    <row r="553" spans="2:19" ht="15" x14ac:dyDescent="0.25">
      <c r="B553" s="16"/>
      <c r="C553" s="12" t="s">
        <v>55</v>
      </c>
      <c r="D553" s="17"/>
      <c r="E553" s="17"/>
      <c r="F553" s="17"/>
      <c r="G553" s="17"/>
      <c r="H553" s="17"/>
      <c r="I553" s="17"/>
      <c r="J553" s="17">
        <v>10</v>
      </c>
      <c r="K553" s="17">
        <v>12</v>
      </c>
      <c r="L553" s="17">
        <v>11</v>
      </c>
      <c r="M553" s="17">
        <v>11</v>
      </c>
      <c r="N553" s="17">
        <v>11</v>
      </c>
      <c r="O553" s="17">
        <v>11</v>
      </c>
      <c r="P553" s="17">
        <f t="shared" si="51"/>
        <v>11</v>
      </c>
      <c r="Q553" s="57"/>
      <c r="S553" s="58"/>
    </row>
    <row r="554" spans="2:19" ht="15" x14ac:dyDescent="0.25">
      <c r="B554" s="16"/>
      <c r="C554" s="12" t="s">
        <v>52</v>
      </c>
      <c r="D554" s="17"/>
      <c r="E554" s="17"/>
      <c r="F554" s="17"/>
      <c r="G554" s="17"/>
      <c r="H554" s="17"/>
      <c r="I554" s="17"/>
      <c r="J554" s="17">
        <v>47</v>
      </c>
      <c r="K554" s="17">
        <v>47</v>
      </c>
      <c r="L554" s="17">
        <v>47</v>
      </c>
      <c r="M554" s="17">
        <v>46</v>
      </c>
      <c r="N554" s="17">
        <v>48</v>
      </c>
      <c r="O554" s="17">
        <v>48</v>
      </c>
      <c r="P554" s="17">
        <f t="shared" si="51"/>
        <v>47.166666666666664</v>
      </c>
      <c r="Q554" s="57"/>
      <c r="S554" s="58"/>
    </row>
    <row r="555" spans="2:19" ht="15" x14ac:dyDescent="0.25">
      <c r="B555" s="16"/>
      <c r="C555" s="12" t="s">
        <v>61</v>
      </c>
      <c r="D555" s="17"/>
      <c r="E555" s="17"/>
      <c r="F555" s="17"/>
      <c r="G555" s="17"/>
      <c r="H555" s="17"/>
      <c r="I555" s="17"/>
      <c r="J555" s="17">
        <v>13</v>
      </c>
      <c r="K555" s="17">
        <v>13</v>
      </c>
      <c r="L555" s="17">
        <v>13</v>
      </c>
      <c r="M555" s="17">
        <v>13</v>
      </c>
      <c r="N555" s="17">
        <v>13</v>
      </c>
      <c r="O555" s="17">
        <v>13</v>
      </c>
      <c r="P555" s="17">
        <f t="shared" si="51"/>
        <v>13</v>
      </c>
      <c r="Q555" s="57"/>
      <c r="S555" s="58"/>
    </row>
    <row r="556" spans="2:19" ht="15" x14ac:dyDescent="0.25">
      <c r="B556" s="16"/>
      <c r="C556" s="12" t="s">
        <v>67</v>
      </c>
      <c r="D556" s="17"/>
      <c r="E556" s="17"/>
      <c r="F556" s="17"/>
      <c r="G556" s="17"/>
      <c r="H556" s="17"/>
      <c r="I556" s="17"/>
      <c r="J556" s="17">
        <v>2</v>
      </c>
      <c r="K556" s="17">
        <v>2</v>
      </c>
      <c r="L556" s="17">
        <v>2</v>
      </c>
      <c r="M556" s="17">
        <v>2</v>
      </c>
      <c r="N556" s="17">
        <v>2</v>
      </c>
      <c r="O556" s="17">
        <v>2</v>
      </c>
      <c r="P556" s="17">
        <f t="shared" si="46"/>
        <v>2</v>
      </c>
      <c r="Q556" s="57"/>
      <c r="S556" s="58"/>
    </row>
    <row r="557" spans="2:19" ht="15" x14ac:dyDescent="0.25">
      <c r="B557" s="16"/>
      <c r="C557" s="12" t="s">
        <v>47</v>
      </c>
      <c r="D557" s="17"/>
      <c r="E557" s="17"/>
      <c r="F557" s="17"/>
      <c r="G557" s="17"/>
      <c r="H557" s="17"/>
      <c r="I557" s="17"/>
      <c r="J557" s="17">
        <v>48</v>
      </c>
      <c r="K557" s="17">
        <v>46</v>
      </c>
      <c r="L557" s="17">
        <v>46</v>
      </c>
      <c r="M557" s="17">
        <v>46</v>
      </c>
      <c r="N557" s="17">
        <v>46</v>
      </c>
      <c r="O557" s="17">
        <v>46</v>
      </c>
      <c r="P557" s="17">
        <f t="shared" si="46"/>
        <v>46.333333333333336</v>
      </c>
      <c r="Q557" s="57"/>
      <c r="S557" s="58"/>
    </row>
    <row r="558" spans="2:19" ht="15" x14ac:dyDescent="0.25">
      <c r="B558" s="16"/>
      <c r="C558" s="12" t="s">
        <v>63</v>
      </c>
      <c r="D558" s="17"/>
      <c r="E558" s="17"/>
      <c r="F558" s="17"/>
      <c r="G558" s="17"/>
      <c r="H558" s="17"/>
      <c r="I558" s="17"/>
      <c r="J558" s="17">
        <v>8</v>
      </c>
      <c r="K558" s="17">
        <v>8</v>
      </c>
      <c r="L558" s="17">
        <v>8</v>
      </c>
      <c r="M558" s="17">
        <v>8</v>
      </c>
      <c r="N558" s="17">
        <v>8</v>
      </c>
      <c r="O558" s="17">
        <v>8</v>
      </c>
      <c r="P558" s="17">
        <f t="shared" si="46"/>
        <v>8</v>
      </c>
      <c r="Q558" s="57"/>
      <c r="S558" s="58"/>
    </row>
    <row r="559" spans="2:19" ht="15" x14ac:dyDescent="0.25">
      <c r="B559" s="16"/>
      <c r="C559" s="12" t="s">
        <v>56</v>
      </c>
      <c r="D559" s="17"/>
      <c r="E559" s="17"/>
      <c r="F559" s="17"/>
      <c r="G559" s="17"/>
      <c r="H559" s="17"/>
      <c r="I559" s="17"/>
      <c r="J559" s="17">
        <v>16</v>
      </c>
      <c r="K559" s="17">
        <v>16</v>
      </c>
      <c r="L559" s="17">
        <v>16</v>
      </c>
      <c r="M559" s="17">
        <v>16</v>
      </c>
      <c r="N559" s="17">
        <v>16</v>
      </c>
      <c r="O559" s="17">
        <v>16</v>
      </c>
      <c r="P559" s="17">
        <f t="shared" si="46"/>
        <v>16</v>
      </c>
      <c r="Q559" s="57"/>
      <c r="S559" s="58"/>
    </row>
    <row r="560" spans="2:19" ht="15" x14ac:dyDescent="0.25">
      <c r="B560" s="16"/>
      <c r="C560" s="12" t="s">
        <v>45</v>
      </c>
      <c r="D560" s="17"/>
      <c r="E560" s="17"/>
      <c r="F560" s="17"/>
      <c r="G560" s="17"/>
      <c r="H560" s="17"/>
      <c r="I560" s="17"/>
      <c r="J560" s="17">
        <v>178</v>
      </c>
      <c r="K560" s="17">
        <v>178</v>
      </c>
      <c r="L560" s="17">
        <v>175</v>
      </c>
      <c r="M560" s="17">
        <v>183</v>
      </c>
      <c r="N560" s="17">
        <v>183</v>
      </c>
      <c r="O560" s="17">
        <v>182</v>
      </c>
      <c r="P560" s="17">
        <f t="shared" si="46"/>
        <v>179.83333333333334</v>
      </c>
      <c r="Q560" s="57"/>
      <c r="S560" s="58"/>
    </row>
    <row r="561" spans="2:19" ht="15" x14ac:dyDescent="0.25">
      <c r="B561" s="16"/>
      <c r="C561" s="12" t="s">
        <v>51</v>
      </c>
      <c r="D561" s="17"/>
      <c r="E561" s="17"/>
      <c r="F561" s="17"/>
      <c r="G561" s="17"/>
      <c r="H561" s="17"/>
      <c r="I561" s="17"/>
      <c r="J561" s="17">
        <v>33</v>
      </c>
      <c r="K561" s="17">
        <v>33</v>
      </c>
      <c r="L561" s="17">
        <v>33</v>
      </c>
      <c r="M561" s="17">
        <v>33</v>
      </c>
      <c r="N561" s="17">
        <v>33</v>
      </c>
      <c r="O561" s="17">
        <v>33</v>
      </c>
      <c r="P561" s="17">
        <f t="shared" si="46"/>
        <v>33</v>
      </c>
      <c r="Q561" s="57"/>
      <c r="S561" s="58"/>
    </row>
    <row r="562" spans="2:19" ht="15" x14ac:dyDescent="0.25">
      <c r="B562" s="16"/>
      <c r="C562" s="12" t="s">
        <v>49</v>
      </c>
      <c r="D562" s="17"/>
      <c r="E562" s="17"/>
      <c r="F562" s="17"/>
      <c r="G562" s="17"/>
      <c r="H562" s="17"/>
      <c r="I562" s="17"/>
      <c r="J562" s="17">
        <v>52</v>
      </c>
      <c r="K562" s="17">
        <v>52</v>
      </c>
      <c r="L562" s="17">
        <v>52</v>
      </c>
      <c r="M562" s="17">
        <v>54</v>
      </c>
      <c r="N562" s="17">
        <v>51</v>
      </c>
      <c r="O562" s="17">
        <v>51</v>
      </c>
      <c r="P562" s="17">
        <f t="shared" ref="P562:P563" si="52">AVERAGE(D562:O562)</f>
        <v>52</v>
      </c>
      <c r="Q562" s="57"/>
      <c r="S562" s="58"/>
    </row>
    <row r="563" spans="2:19" ht="15" x14ac:dyDescent="0.25">
      <c r="B563" s="16"/>
      <c r="C563" s="12" t="s">
        <v>77</v>
      </c>
      <c r="D563" s="17"/>
      <c r="E563" s="17"/>
      <c r="F563" s="17"/>
      <c r="G563" s="17"/>
      <c r="H563" s="17"/>
      <c r="I563" s="17"/>
      <c r="J563" s="17">
        <v>2</v>
      </c>
      <c r="K563" s="17">
        <v>2</v>
      </c>
      <c r="L563" s="17">
        <v>2</v>
      </c>
      <c r="M563" s="17">
        <v>2</v>
      </c>
      <c r="N563" s="17">
        <v>2</v>
      </c>
      <c r="O563" s="17">
        <v>2</v>
      </c>
      <c r="P563" s="17">
        <f t="shared" si="52"/>
        <v>2</v>
      </c>
      <c r="Q563" s="57"/>
      <c r="S563" s="58"/>
    </row>
    <row r="564" spans="2:19" ht="15" x14ac:dyDescent="0.25">
      <c r="B564" s="64" t="s">
        <v>1</v>
      </c>
      <c r="C564" s="64"/>
      <c r="D564" s="65"/>
      <c r="E564" s="65"/>
      <c r="F564" s="65"/>
      <c r="G564" s="65"/>
      <c r="H564" s="65"/>
      <c r="I564" s="65"/>
      <c r="J564" s="95">
        <f>SUM(J539:J563)</f>
        <v>1109</v>
      </c>
      <c r="K564" s="95">
        <f t="shared" ref="K564:O564" si="53">SUM(K539:K563)</f>
        <v>1099</v>
      </c>
      <c r="L564" s="95">
        <f t="shared" si="53"/>
        <v>1091</v>
      </c>
      <c r="M564" s="95">
        <f t="shared" si="53"/>
        <v>1091</v>
      </c>
      <c r="N564" s="95">
        <f t="shared" si="53"/>
        <v>1095</v>
      </c>
      <c r="O564" s="95">
        <f t="shared" si="53"/>
        <v>1095</v>
      </c>
      <c r="P564" s="95">
        <f t="shared" si="46"/>
        <v>1096.6666666666667</v>
      </c>
      <c r="Q564" s="57"/>
      <c r="S564" s="58"/>
    </row>
    <row r="565" spans="2:19" ht="15" x14ac:dyDescent="0.25">
      <c r="B565" s="16" t="s">
        <v>98</v>
      </c>
      <c r="C565" s="12" t="s">
        <v>66</v>
      </c>
      <c r="D565" s="17"/>
      <c r="E565" s="17"/>
      <c r="F565" s="17"/>
      <c r="G565" s="17"/>
      <c r="H565" s="17"/>
      <c r="I565" s="17"/>
      <c r="J565" s="17">
        <v>1</v>
      </c>
      <c r="K565" s="17">
        <v>1</v>
      </c>
      <c r="L565" s="17">
        <v>1</v>
      </c>
      <c r="M565" s="17">
        <v>1</v>
      </c>
      <c r="N565" s="17">
        <v>1</v>
      </c>
      <c r="O565" s="17">
        <v>1</v>
      </c>
      <c r="P565" s="17">
        <f t="shared" si="46"/>
        <v>1</v>
      </c>
      <c r="Q565" s="57"/>
      <c r="S565" s="58"/>
    </row>
    <row r="566" spans="2:19" ht="15" x14ac:dyDescent="0.25">
      <c r="B566" s="16"/>
      <c r="C566" s="12" t="s">
        <v>59</v>
      </c>
      <c r="D566" s="17"/>
      <c r="E566" s="17"/>
      <c r="F566" s="17"/>
      <c r="G566" s="17"/>
      <c r="H566" s="17"/>
      <c r="I566" s="17"/>
      <c r="J566" s="17">
        <v>1</v>
      </c>
      <c r="K566" s="17">
        <v>1</v>
      </c>
      <c r="L566" s="17">
        <v>1</v>
      </c>
      <c r="M566" s="17">
        <v>1</v>
      </c>
      <c r="N566" s="17">
        <v>1</v>
      </c>
      <c r="O566" s="17">
        <v>1</v>
      </c>
      <c r="P566" s="17">
        <f t="shared" si="46"/>
        <v>1</v>
      </c>
      <c r="Q566" s="57"/>
      <c r="S566" s="58"/>
    </row>
    <row r="567" spans="2:19" ht="15" x14ac:dyDescent="0.25">
      <c r="B567" s="16"/>
      <c r="C567" s="12" t="s">
        <v>58</v>
      </c>
      <c r="D567" s="17"/>
      <c r="E567" s="17"/>
      <c r="F567" s="17"/>
      <c r="G567" s="17"/>
      <c r="H567" s="17"/>
      <c r="I567" s="17"/>
      <c r="J567" s="17">
        <v>4</v>
      </c>
      <c r="K567" s="17">
        <v>4</v>
      </c>
      <c r="L567" s="17">
        <v>4</v>
      </c>
      <c r="M567" s="17">
        <v>4</v>
      </c>
      <c r="N567" s="17">
        <v>4</v>
      </c>
      <c r="O567" s="17">
        <v>3</v>
      </c>
      <c r="P567" s="17">
        <f t="shared" ref="P567:P581" si="54">AVERAGE(D567:O567)</f>
        <v>3.8333333333333335</v>
      </c>
      <c r="Q567" s="57"/>
      <c r="S567" s="58"/>
    </row>
    <row r="568" spans="2:19" ht="15" x14ac:dyDescent="0.25">
      <c r="B568" s="16"/>
      <c r="C568" s="12" t="s">
        <v>50</v>
      </c>
      <c r="D568" s="17"/>
      <c r="E568" s="17"/>
      <c r="F568" s="17"/>
      <c r="G568" s="17"/>
      <c r="H568" s="17"/>
      <c r="I568" s="17"/>
      <c r="J568" s="17">
        <v>6</v>
      </c>
      <c r="K568" s="17">
        <v>6</v>
      </c>
      <c r="L568" s="17">
        <v>6</v>
      </c>
      <c r="M568" s="17">
        <v>6</v>
      </c>
      <c r="N568" s="17">
        <v>6</v>
      </c>
      <c r="O568" s="17">
        <v>6</v>
      </c>
      <c r="P568" s="17">
        <f t="shared" si="54"/>
        <v>6</v>
      </c>
      <c r="Q568" s="57"/>
      <c r="S568" s="58"/>
    </row>
    <row r="569" spans="2:19" ht="15" x14ac:dyDescent="0.25">
      <c r="B569" s="16"/>
      <c r="C569" s="12" t="s">
        <v>57</v>
      </c>
      <c r="D569" s="17"/>
      <c r="E569" s="17"/>
      <c r="F569" s="17"/>
      <c r="G569" s="17"/>
      <c r="H569" s="17"/>
      <c r="I569" s="17"/>
      <c r="J569" s="17">
        <v>5</v>
      </c>
      <c r="K569" s="17">
        <v>5</v>
      </c>
      <c r="L569" s="17">
        <v>5</v>
      </c>
      <c r="M569" s="17">
        <v>5</v>
      </c>
      <c r="N569" s="17">
        <v>5</v>
      </c>
      <c r="O569" s="17">
        <v>4</v>
      </c>
      <c r="P569" s="17">
        <f t="shared" si="54"/>
        <v>4.833333333333333</v>
      </c>
      <c r="Q569" s="57"/>
      <c r="S569" s="58"/>
    </row>
    <row r="570" spans="2:19" ht="15" x14ac:dyDescent="0.25">
      <c r="B570" s="16"/>
      <c r="C570" s="12" t="s">
        <v>54</v>
      </c>
      <c r="D570" s="17"/>
      <c r="E570" s="17"/>
      <c r="F570" s="17"/>
      <c r="G570" s="17"/>
      <c r="H570" s="17"/>
      <c r="I570" s="17"/>
      <c r="J570" s="17">
        <v>8</v>
      </c>
      <c r="K570" s="17">
        <v>8</v>
      </c>
      <c r="L570" s="17">
        <v>8</v>
      </c>
      <c r="M570" s="17">
        <v>8</v>
      </c>
      <c r="N570" s="17">
        <v>9</v>
      </c>
      <c r="O570" s="17">
        <v>8</v>
      </c>
      <c r="P570" s="17">
        <f t="shared" si="54"/>
        <v>8.1666666666666661</v>
      </c>
      <c r="Q570" s="57"/>
      <c r="S570" s="58"/>
    </row>
    <row r="571" spans="2:19" ht="15" x14ac:dyDescent="0.25">
      <c r="B571" s="16"/>
      <c r="C571" s="12" t="s">
        <v>53</v>
      </c>
      <c r="D571" s="17"/>
      <c r="E571" s="17"/>
      <c r="F571" s="17"/>
      <c r="G571" s="17"/>
      <c r="H571" s="17"/>
      <c r="I571" s="17"/>
      <c r="J571" s="17">
        <v>3</v>
      </c>
      <c r="K571" s="17">
        <v>3</v>
      </c>
      <c r="L571" s="17">
        <v>3</v>
      </c>
      <c r="M571" s="17">
        <v>3</v>
      </c>
      <c r="N571" s="17">
        <v>3</v>
      </c>
      <c r="O571" s="17">
        <v>3</v>
      </c>
      <c r="P571" s="17">
        <f t="shared" si="54"/>
        <v>3</v>
      </c>
      <c r="Q571" s="57"/>
      <c r="S571" s="58"/>
    </row>
    <row r="572" spans="2:19" ht="15" x14ac:dyDescent="0.25">
      <c r="B572" s="16"/>
      <c r="C572" s="12" t="s">
        <v>48</v>
      </c>
      <c r="D572" s="17"/>
      <c r="E572" s="17"/>
      <c r="F572" s="17"/>
      <c r="G572" s="17"/>
      <c r="H572" s="17"/>
      <c r="I572" s="17"/>
      <c r="J572" s="17">
        <v>10</v>
      </c>
      <c r="K572" s="17">
        <v>10</v>
      </c>
      <c r="L572" s="17">
        <v>10</v>
      </c>
      <c r="M572" s="17">
        <v>10</v>
      </c>
      <c r="N572" s="17">
        <v>10</v>
      </c>
      <c r="O572" s="17">
        <v>10</v>
      </c>
      <c r="P572" s="17">
        <f t="shared" si="54"/>
        <v>10</v>
      </c>
      <c r="Q572" s="57"/>
      <c r="S572" s="58"/>
    </row>
    <row r="573" spans="2:19" ht="15" x14ac:dyDescent="0.25">
      <c r="B573" s="16"/>
      <c r="C573" s="12" t="s">
        <v>62</v>
      </c>
      <c r="D573" s="17"/>
      <c r="E573" s="17"/>
      <c r="F573" s="17"/>
      <c r="G573" s="17"/>
      <c r="H573" s="17"/>
      <c r="I573" s="17"/>
      <c r="J573" s="17">
        <v>1</v>
      </c>
      <c r="K573" s="17">
        <v>1</v>
      </c>
      <c r="L573" s="17">
        <v>1</v>
      </c>
      <c r="M573" s="17">
        <v>1</v>
      </c>
      <c r="N573" s="17">
        <v>1</v>
      </c>
      <c r="O573" s="17">
        <v>1</v>
      </c>
      <c r="P573" s="17">
        <f t="shared" si="54"/>
        <v>1</v>
      </c>
      <c r="Q573" s="57"/>
      <c r="S573" s="58"/>
    </row>
    <row r="574" spans="2:19" ht="15" x14ac:dyDescent="0.25">
      <c r="B574" s="16"/>
      <c r="C574" s="12" t="s">
        <v>46</v>
      </c>
      <c r="D574" s="17"/>
      <c r="E574" s="17"/>
      <c r="F574" s="17"/>
      <c r="G574" s="17"/>
      <c r="H574" s="17"/>
      <c r="I574" s="17"/>
      <c r="J574" s="17">
        <v>159</v>
      </c>
      <c r="K574" s="17">
        <v>159</v>
      </c>
      <c r="L574" s="17">
        <v>158</v>
      </c>
      <c r="M574" s="17">
        <v>158</v>
      </c>
      <c r="N574" s="17">
        <v>154</v>
      </c>
      <c r="O574" s="17">
        <v>145</v>
      </c>
      <c r="P574" s="17">
        <f t="shared" si="54"/>
        <v>155.5</v>
      </c>
      <c r="Q574" s="57"/>
      <c r="S574" s="58"/>
    </row>
    <row r="575" spans="2:19" ht="15" x14ac:dyDescent="0.25">
      <c r="B575" s="16"/>
      <c r="C575" s="12" t="s">
        <v>55</v>
      </c>
      <c r="D575" s="17"/>
      <c r="E575" s="17"/>
      <c r="F575" s="17"/>
      <c r="G575" s="17"/>
      <c r="H575" s="17"/>
      <c r="I575" s="17"/>
      <c r="J575" s="17">
        <v>3</v>
      </c>
      <c r="K575" s="17">
        <v>3</v>
      </c>
      <c r="L575" s="17">
        <v>3</v>
      </c>
      <c r="M575" s="17">
        <v>3</v>
      </c>
      <c r="N575" s="17">
        <v>3</v>
      </c>
      <c r="O575" s="17">
        <v>3</v>
      </c>
      <c r="P575" s="17">
        <f t="shared" si="54"/>
        <v>3</v>
      </c>
      <c r="Q575" s="57"/>
      <c r="S575" s="58"/>
    </row>
    <row r="576" spans="2:19" ht="15" x14ac:dyDescent="0.25">
      <c r="B576" s="16"/>
      <c r="C576" s="12" t="s">
        <v>52</v>
      </c>
      <c r="D576" s="17"/>
      <c r="E576" s="17"/>
      <c r="F576" s="17"/>
      <c r="G576" s="17"/>
      <c r="H576" s="17"/>
      <c r="I576" s="17"/>
      <c r="J576" s="17">
        <v>5</v>
      </c>
      <c r="K576" s="17">
        <v>5</v>
      </c>
      <c r="L576" s="17">
        <v>5</v>
      </c>
      <c r="M576" s="17">
        <v>5</v>
      </c>
      <c r="N576" s="17">
        <v>5</v>
      </c>
      <c r="O576" s="17">
        <v>5</v>
      </c>
      <c r="P576" s="17">
        <f t="shared" si="54"/>
        <v>5</v>
      </c>
      <c r="Q576" s="57"/>
      <c r="S576" s="58"/>
    </row>
    <row r="577" spans="2:19" ht="15" x14ac:dyDescent="0.25">
      <c r="B577" s="16"/>
      <c r="C577" s="12" t="s">
        <v>61</v>
      </c>
      <c r="D577" s="17"/>
      <c r="E577" s="17"/>
      <c r="F577" s="17"/>
      <c r="G577" s="17"/>
      <c r="H577" s="17"/>
      <c r="I577" s="17"/>
      <c r="J577" s="17">
        <v>1</v>
      </c>
      <c r="K577" s="17">
        <v>1</v>
      </c>
      <c r="L577" s="17">
        <v>1</v>
      </c>
      <c r="M577" s="17">
        <v>1</v>
      </c>
      <c r="N577" s="17">
        <v>1</v>
      </c>
      <c r="O577" s="17">
        <v>1</v>
      </c>
      <c r="P577" s="17">
        <f t="shared" si="54"/>
        <v>1</v>
      </c>
      <c r="Q577" s="57"/>
      <c r="S577" s="58"/>
    </row>
    <row r="578" spans="2:19" ht="15" x14ac:dyDescent="0.25">
      <c r="B578" s="16"/>
      <c r="C578" s="12" t="s">
        <v>47</v>
      </c>
      <c r="D578" s="17"/>
      <c r="E578" s="17"/>
      <c r="F578" s="17"/>
      <c r="G578" s="17"/>
      <c r="H578" s="17"/>
      <c r="I578" s="17"/>
      <c r="J578" s="17">
        <v>13</v>
      </c>
      <c r="K578" s="17">
        <v>13</v>
      </c>
      <c r="L578" s="17">
        <v>13</v>
      </c>
      <c r="M578" s="17">
        <v>13</v>
      </c>
      <c r="N578" s="17">
        <v>13</v>
      </c>
      <c r="O578" s="17">
        <v>13</v>
      </c>
      <c r="P578" s="17">
        <f t="shared" si="54"/>
        <v>13</v>
      </c>
      <c r="Q578" s="57"/>
      <c r="S578" s="58"/>
    </row>
    <row r="579" spans="2:19" ht="15" x14ac:dyDescent="0.25">
      <c r="B579" s="16"/>
      <c r="C579" s="12" t="s">
        <v>56</v>
      </c>
      <c r="D579" s="17"/>
      <c r="E579" s="17"/>
      <c r="F579" s="17"/>
      <c r="G579" s="17"/>
      <c r="H579" s="17"/>
      <c r="I579" s="17"/>
      <c r="J579" s="17">
        <v>4</v>
      </c>
      <c r="K579" s="17">
        <v>4</v>
      </c>
      <c r="L579" s="17">
        <v>4</v>
      </c>
      <c r="M579" s="17">
        <v>4</v>
      </c>
      <c r="N579" s="17">
        <v>4</v>
      </c>
      <c r="O579" s="17">
        <v>3</v>
      </c>
      <c r="P579" s="17">
        <f t="shared" si="54"/>
        <v>3.8333333333333335</v>
      </c>
      <c r="Q579" s="57"/>
      <c r="S579" s="58"/>
    </row>
    <row r="580" spans="2:19" ht="15" x14ac:dyDescent="0.25">
      <c r="B580" s="16"/>
      <c r="C580" s="12" t="s">
        <v>45</v>
      </c>
      <c r="D580" s="17"/>
      <c r="E580" s="17"/>
      <c r="F580" s="17"/>
      <c r="G580" s="17"/>
      <c r="H580" s="17"/>
      <c r="I580" s="17"/>
      <c r="J580" s="17">
        <v>73</v>
      </c>
      <c r="K580" s="17">
        <v>73</v>
      </c>
      <c r="L580" s="17">
        <v>72</v>
      </c>
      <c r="M580" s="17">
        <v>72</v>
      </c>
      <c r="N580" s="17">
        <v>71</v>
      </c>
      <c r="O580" s="17">
        <v>69</v>
      </c>
      <c r="P580" s="17">
        <f t="shared" si="54"/>
        <v>71.666666666666671</v>
      </c>
      <c r="Q580" s="57"/>
      <c r="S580" s="58"/>
    </row>
    <row r="581" spans="2:19" ht="15" x14ac:dyDescent="0.25">
      <c r="B581" s="16"/>
      <c r="C581" s="12" t="s">
        <v>51</v>
      </c>
      <c r="D581" s="17"/>
      <c r="E581" s="17"/>
      <c r="F581" s="17"/>
      <c r="G581" s="17"/>
      <c r="H581" s="17"/>
      <c r="I581" s="17"/>
      <c r="J581" s="17">
        <v>15</v>
      </c>
      <c r="K581" s="17">
        <v>15</v>
      </c>
      <c r="L581" s="17">
        <v>15</v>
      </c>
      <c r="M581" s="17">
        <v>16</v>
      </c>
      <c r="N581" s="17">
        <v>15</v>
      </c>
      <c r="O581" s="17">
        <v>15</v>
      </c>
      <c r="P581" s="17">
        <f t="shared" si="54"/>
        <v>15.166666666666666</v>
      </c>
      <c r="Q581" s="57"/>
      <c r="S581" s="58"/>
    </row>
    <row r="582" spans="2:19" ht="15" x14ac:dyDescent="0.25">
      <c r="B582" s="16"/>
      <c r="C582" s="12" t="s">
        <v>49</v>
      </c>
      <c r="D582" s="17"/>
      <c r="E582" s="17"/>
      <c r="F582" s="17"/>
      <c r="G582" s="17"/>
      <c r="H582" s="17"/>
      <c r="I582" s="17"/>
      <c r="J582" s="17">
        <v>3</v>
      </c>
      <c r="K582" s="17">
        <v>3</v>
      </c>
      <c r="L582" s="17">
        <v>3</v>
      </c>
      <c r="M582" s="17">
        <v>3</v>
      </c>
      <c r="N582" s="17">
        <v>3</v>
      </c>
      <c r="O582" s="17">
        <v>2</v>
      </c>
      <c r="P582" s="17">
        <f t="shared" si="46"/>
        <v>2.8333333333333335</v>
      </c>
      <c r="Q582" s="57"/>
      <c r="S582" s="58"/>
    </row>
    <row r="583" spans="2:19" ht="15" x14ac:dyDescent="0.25">
      <c r="B583" s="64" t="s">
        <v>69</v>
      </c>
      <c r="C583" s="64"/>
      <c r="D583" s="65"/>
      <c r="E583" s="65"/>
      <c r="F583" s="65"/>
      <c r="G583" s="65"/>
      <c r="H583" s="65"/>
      <c r="I583" s="65"/>
      <c r="J583" s="65">
        <f>SUM(J565:J582)</f>
        <v>315</v>
      </c>
      <c r="K583" s="65">
        <f t="shared" ref="K583:O583" si="55">SUM(K565:K582)</f>
        <v>315</v>
      </c>
      <c r="L583" s="65">
        <f t="shared" si="55"/>
        <v>313</v>
      </c>
      <c r="M583" s="65">
        <f t="shared" si="55"/>
        <v>314</v>
      </c>
      <c r="N583" s="65">
        <f t="shared" si="55"/>
        <v>309</v>
      </c>
      <c r="O583" s="65">
        <f t="shared" si="55"/>
        <v>293</v>
      </c>
      <c r="P583" s="65">
        <f t="shared" si="46"/>
        <v>309.83333333333331</v>
      </c>
      <c r="Q583" s="57"/>
      <c r="S583" s="58"/>
    </row>
    <row r="584" spans="2:19" ht="15" x14ac:dyDescent="0.25">
      <c r="B584" s="16" t="s">
        <v>99</v>
      </c>
      <c r="C584" s="12" t="s">
        <v>58</v>
      </c>
      <c r="D584" s="17"/>
      <c r="E584" s="17"/>
      <c r="F584" s="17"/>
      <c r="G584" s="17"/>
      <c r="H584" s="17"/>
      <c r="I584" s="17"/>
      <c r="J584" s="17">
        <v>1</v>
      </c>
      <c r="K584" s="17">
        <v>1</v>
      </c>
      <c r="L584" s="17">
        <v>1</v>
      </c>
      <c r="M584" s="17">
        <v>1</v>
      </c>
      <c r="N584" s="17">
        <v>1</v>
      </c>
      <c r="O584" s="17">
        <v>1</v>
      </c>
      <c r="P584" s="17">
        <f t="shared" si="46"/>
        <v>1</v>
      </c>
      <c r="Q584" s="57"/>
      <c r="S584" s="58"/>
    </row>
    <row r="585" spans="2:19" ht="15" x14ac:dyDescent="0.25">
      <c r="B585" s="16"/>
      <c r="C585" s="12" t="s">
        <v>50</v>
      </c>
      <c r="D585" s="17"/>
      <c r="E585" s="17"/>
      <c r="F585" s="17"/>
      <c r="G585" s="17"/>
      <c r="H585" s="17"/>
      <c r="I585" s="17"/>
      <c r="J585" s="17">
        <v>1</v>
      </c>
      <c r="K585" s="17">
        <v>1</v>
      </c>
      <c r="L585" s="17">
        <v>1</v>
      </c>
      <c r="M585" s="17">
        <v>1</v>
      </c>
      <c r="N585" s="17">
        <v>1</v>
      </c>
      <c r="O585" s="17">
        <v>1</v>
      </c>
      <c r="P585" s="17">
        <f t="shared" si="46"/>
        <v>1</v>
      </c>
      <c r="Q585" s="57"/>
      <c r="S585" s="58"/>
    </row>
    <row r="586" spans="2:19" ht="15" x14ac:dyDescent="0.25">
      <c r="B586" s="16"/>
      <c r="C586" s="12" t="s">
        <v>57</v>
      </c>
      <c r="D586" s="17"/>
      <c r="E586" s="17"/>
      <c r="F586" s="17"/>
      <c r="G586" s="17"/>
      <c r="H586" s="17"/>
      <c r="I586" s="17"/>
      <c r="J586" s="17">
        <v>2</v>
      </c>
      <c r="K586" s="17">
        <v>2</v>
      </c>
      <c r="L586" s="17">
        <v>2</v>
      </c>
      <c r="M586" s="17">
        <v>2</v>
      </c>
      <c r="N586" s="17">
        <v>2</v>
      </c>
      <c r="O586" s="17">
        <v>2</v>
      </c>
      <c r="P586" s="17">
        <f t="shared" si="46"/>
        <v>2</v>
      </c>
      <c r="Q586" s="57"/>
      <c r="S586" s="58"/>
    </row>
    <row r="587" spans="2:19" ht="15" x14ac:dyDescent="0.25">
      <c r="B587" s="16"/>
      <c r="C587" s="12" t="s">
        <v>54</v>
      </c>
      <c r="D587" s="17"/>
      <c r="E587" s="17"/>
      <c r="F587" s="17"/>
      <c r="G587" s="17"/>
      <c r="H587" s="17"/>
      <c r="I587" s="17"/>
      <c r="J587" s="17">
        <v>2</v>
      </c>
      <c r="K587" s="17">
        <v>2</v>
      </c>
      <c r="L587" s="17">
        <v>2</v>
      </c>
      <c r="M587" s="17">
        <v>2</v>
      </c>
      <c r="N587" s="17">
        <v>2</v>
      </c>
      <c r="O587" s="17">
        <v>2</v>
      </c>
      <c r="P587" s="17">
        <f t="shared" si="46"/>
        <v>2</v>
      </c>
      <c r="Q587" s="57"/>
      <c r="S587" s="58"/>
    </row>
    <row r="588" spans="2:19" ht="15" x14ac:dyDescent="0.25">
      <c r="B588" s="16"/>
      <c r="C588" s="12" t="s">
        <v>53</v>
      </c>
      <c r="D588" s="17"/>
      <c r="E588" s="17"/>
      <c r="F588" s="17"/>
      <c r="G588" s="17"/>
      <c r="H588" s="17"/>
      <c r="I588" s="17"/>
      <c r="J588" s="17">
        <v>1</v>
      </c>
      <c r="K588" s="17">
        <v>1</v>
      </c>
      <c r="L588" s="17">
        <v>1</v>
      </c>
      <c r="M588" s="17">
        <v>1</v>
      </c>
      <c r="N588" s="17">
        <v>1</v>
      </c>
      <c r="O588" s="17">
        <v>1</v>
      </c>
      <c r="P588" s="17">
        <f t="shared" si="46"/>
        <v>1</v>
      </c>
      <c r="Q588" s="57"/>
      <c r="S588" s="58"/>
    </row>
    <row r="589" spans="2:19" ht="15" x14ac:dyDescent="0.25">
      <c r="B589" s="16"/>
      <c r="C589" s="12" t="s">
        <v>48</v>
      </c>
      <c r="D589" s="17"/>
      <c r="E589" s="17"/>
      <c r="F589" s="17"/>
      <c r="G589" s="17"/>
      <c r="H589" s="17"/>
      <c r="I589" s="17"/>
      <c r="J589" s="17">
        <v>5</v>
      </c>
      <c r="K589" s="17">
        <v>5</v>
      </c>
      <c r="L589" s="17">
        <v>5</v>
      </c>
      <c r="M589" s="17">
        <v>5</v>
      </c>
      <c r="N589" s="17">
        <v>5</v>
      </c>
      <c r="O589" s="17">
        <v>5</v>
      </c>
      <c r="P589" s="17">
        <f t="shared" ref="P589:P595" si="56">AVERAGE(D589:O589)</f>
        <v>5</v>
      </c>
      <c r="Q589" s="57"/>
      <c r="S589" s="58"/>
    </row>
    <row r="590" spans="2:19" ht="15" x14ac:dyDescent="0.25">
      <c r="B590" s="16"/>
      <c r="C590" s="12" t="s">
        <v>46</v>
      </c>
      <c r="D590" s="17"/>
      <c r="E590" s="17"/>
      <c r="F590" s="17"/>
      <c r="G590" s="17"/>
      <c r="H590" s="17"/>
      <c r="I590" s="17"/>
      <c r="J590" s="17">
        <v>15</v>
      </c>
      <c r="K590" s="17">
        <v>15</v>
      </c>
      <c r="L590" s="17">
        <v>15</v>
      </c>
      <c r="M590" s="17">
        <v>15</v>
      </c>
      <c r="N590" s="17">
        <v>15</v>
      </c>
      <c r="O590" s="17">
        <v>15</v>
      </c>
      <c r="P590" s="17">
        <f t="shared" si="56"/>
        <v>15</v>
      </c>
      <c r="Q590" s="57"/>
      <c r="S590" s="58"/>
    </row>
    <row r="591" spans="2:19" ht="15" x14ac:dyDescent="0.25">
      <c r="B591" s="16"/>
      <c r="C591" s="12" t="s">
        <v>55</v>
      </c>
      <c r="D591" s="17"/>
      <c r="E591" s="17"/>
      <c r="F591" s="17"/>
      <c r="G591" s="17"/>
      <c r="H591" s="17"/>
      <c r="I591" s="17"/>
      <c r="J591" s="17">
        <v>1</v>
      </c>
      <c r="K591" s="17">
        <v>1</v>
      </c>
      <c r="L591" s="17">
        <v>1</v>
      </c>
      <c r="M591" s="17">
        <v>1</v>
      </c>
      <c r="N591" s="17">
        <v>1</v>
      </c>
      <c r="O591" s="17">
        <v>1</v>
      </c>
      <c r="P591" s="17">
        <f t="shared" si="56"/>
        <v>1</v>
      </c>
      <c r="Q591" s="57"/>
      <c r="S591" s="58"/>
    </row>
    <row r="592" spans="2:19" ht="15" x14ac:dyDescent="0.25">
      <c r="B592" s="16"/>
      <c r="C592" s="12" t="s">
        <v>52</v>
      </c>
      <c r="D592" s="17"/>
      <c r="E592" s="17"/>
      <c r="F592" s="17"/>
      <c r="G592" s="17"/>
      <c r="H592" s="17"/>
      <c r="I592" s="17"/>
      <c r="J592" s="17">
        <v>1</v>
      </c>
      <c r="K592" s="17">
        <v>1</v>
      </c>
      <c r="L592" s="17">
        <v>1</v>
      </c>
      <c r="M592" s="17">
        <v>1</v>
      </c>
      <c r="N592" s="17">
        <v>1</v>
      </c>
      <c r="O592" s="17">
        <v>1</v>
      </c>
      <c r="P592" s="17">
        <f t="shared" si="56"/>
        <v>1</v>
      </c>
      <c r="Q592" s="57"/>
      <c r="S592" s="58"/>
    </row>
    <row r="593" spans="2:19" ht="15" x14ac:dyDescent="0.25">
      <c r="B593" s="16"/>
      <c r="C593" s="12" t="s">
        <v>47</v>
      </c>
      <c r="D593" s="17"/>
      <c r="E593" s="17"/>
      <c r="F593" s="17"/>
      <c r="G593" s="17"/>
      <c r="H593" s="17"/>
      <c r="I593" s="17"/>
      <c r="J593" s="17">
        <v>2</v>
      </c>
      <c r="K593" s="17">
        <v>2</v>
      </c>
      <c r="L593" s="17">
        <v>2</v>
      </c>
      <c r="M593" s="17">
        <v>2</v>
      </c>
      <c r="N593" s="17">
        <v>2</v>
      </c>
      <c r="O593" s="17">
        <v>2</v>
      </c>
      <c r="P593" s="17">
        <f t="shared" si="56"/>
        <v>2</v>
      </c>
      <c r="Q593" s="57"/>
      <c r="S593" s="58"/>
    </row>
    <row r="594" spans="2:19" ht="15" x14ac:dyDescent="0.25">
      <c r="B594" s="16"/>
      <c r="C594" s="12" t="s">
        <v>56</v>
      </c>
      <c r="D594" s="17"/>
      <c r="E594" s="17"/>
      <c r="F594" s="17"/>
      <c r="G594" s="17"/>
      <c r="H594" s="17"/>
      <c r="I594" s="17"/>
      <c r="J594" s="17">
        <v>1</v>
      </c>
      <c r="K594" s="17">
        <v>1</v>
      </c>
      <c r="L594" s="17">
        <v>1</v>
      </c>
      <c r="M594" s="17">
        <v>1</v>
      </c>
      <c r="N594" s="17">
        <v>1</v>
      </c>
      <c r="O594" s="17">
        <v>1</v>
      </c>
      <c r="P594" s="17">
        <f t="shared" si="56"/>
        <v>1</v>
      </c>
      <c r="Q594" s="57"/>
      <c r="S594" s="58"/>
    </row>
    <row r="595" spans="2:19" ht="15" x14ac:dyDescent="0.25">
      <c r="B595" s="16"/>
      <c r="C595" s="12" t="s">
        <v>45</v>
      </c>
      <c r="D595" s="17"/>
      <c r="E595" s="17"/>
      <c r="F595" s="17"/>
      <c r="G595" s="17"/>
      <c r="H595" s="17"/>
      <c r="I595" s="17"/>
      <c r="J595" s="17">
        <v>11</v>
      </c>
      <c r="K595" s="17">
        <v>11</v>
      </c>
      <c r="L595" s="17">
        <v>11</v>
      </c>
      <c r="M595" s="17">
        <v>11</v>
      </c>
      <c r="N595" s="17">
        <v>11</v>
      </c>
      <c r="O595" s="17">
        <v>11</v>
      </c>
      <c r="P595" s="17">
        <f t="shared" si="56"/>
        <v>11</v>
      </c>
      <c r="Q595" s="57"/>
      <c r="S595" s="58"/>
    </row>
    <row r="596" spans="2:19" ht="15" x14ac:dyDescent="0.25">
      <c r="B596" s="16"/>
      <c r="C596" s="12" t="s">
        <v>51</v>
      </c>
      <c r="D596" s="17"/>
      <c r="E596" s="17"/>
      <c r="F596" s="17"/>
      <c r="G596" s="17"/>
      <c r="H596" s="17"/>
      <c r="I596" s="17"/>
      <c r="J596" s="17">
        <v>2</v>
      </c>
      <c r="K596" s="17">
        <v>2</v>
      </c>
      <c r="L596" s="17">
        <v>2</v>
      </c>
      <c r="M596" s="17">
        <v>2</v>
      </c>
      <c r="N596" s="17">
        <v>2</v>
      </c>
      <c r="O596" s="17">
        <v>2</v>
      </c>
      <c r="P596" s="17">
        <f t="shared" si="46"/>
        <v>2</v>
      </c>
      <c r="Q596" s="57"/>
      <c r="S596" s="58"/>
    </row>
    <row r="597" spans="2:19" ht="15" x14ac:dyDescent="0.25">
      <c r="B597" s="16"/>
      <c r="C597" s="12" t="s">
        <v>49</v>
      </c>
      <c r="D597" s="17"/>
      <c r="E597" s="17"/>
      <c r="F597" s="17"/>
      <c r="G597" s="17"/>
      <c r="H597" s="17"/>
      <c r="I597" s="17"/>
      <c r="J597" s="17">
        <v>1</v>
      </c>
      <c r="K597" s="17">
        <v>1</v>
      </c>
      <c r="L597" s="17">
        <v>1</v>
      </c>
      <c r="M597" s="17">
        <v>1</v>
      </c>
      <c r="N597" s="17">
        <v>1</v>
      </c>
      <c r="O597" s="17">
        <v>1</v>
      </c>
      <c r="P597" s="17">
        <f t="shared" si="46"/>
        <v>1</v>
      </c>
      <c r="Q597" s="57"/>
      <c r="S597" s="58"/>
    </row>
    <row r="598" spans="2:19" ht="15" x14ac:dyDescent="0.25">
      <c r="B598" s="64" t="s">
        <v>1</v>
      </c>
      <c r="C598" s="64"/>
      <c r="D598" s="65"/>
      <c r="E598" s="65"/>
      <c r="F598" s="65"/>
      <c r="G598" s="65"/>
      <c r="H598" s="65"/>
      <c r="I598" s="65"/>
      <c r="J598" s="65">
        <f>SUM(J584:J597)</f>
        <v>46</v>
      </c>
      <c r="K598" s="65">
        <f t="shared" ref="K598:O598" si="57">SUM(K584:K597)</f>
        <v>46</v>
      </c>
      <c r="L598" s="65">
        <f t="shared" si="57"/>
        <v>46</v>
      </c>
      <c r="M598" s="65">
        <f t="shared" si="57"/>
        <v>46</v>
      </c>
      <c r="N598" s="65">
        <f t="shared" si="57"/>
        <v>46</v>
      </c>
      <c r="O598" s="65">
        <f t="shared" si="57"/>
        <v>46</v>
      </c>
      <c r="P598" s="65">
        <f t="shared" si="46"/>
        <v>46</v>
      </c>
      <c r="Q598" s="57"/>
      <c r="S598" s="58"/>
    </row>
    <row r="599" spans="2:19" ht="15" x14ac:dyDescent="0.25">
      <c r="B599" s="16" t="s">
        <v>103</v>
      </c>
      <c r="C599" s="12" t="s">
        <v>66</v>
      </c>
      <c r="D599" s="17"/>
      <c r="E599" s="17"/>
      <c r="F599" s="17"/>
      <c r="G599" s="17"/>
      <c r="H599" s="17"/>
      <c r="I599" s="17"/>
      <c r="J599" s="17">
        <v>1</v>
      </c>
      <c r="K599" s="17">
        <v>1</v>
      </c>
      <c r="L599" s="17">
        <v>1</v>
      </c>
      <c r="M599" s="17">
        <v>1</v>
      </c>
      <c r="N599" s="17">
        <v>1</v>
      </c>
      <c r="O599" s="17">
        <v>1</v>
      </c>
      <c r="P599" s="17">
        <f t="shared" si="46"/>
        <v>1</v>
      </c>
      <c r="Q599" s="57"/>
      <c r="S599" s="58"/>
    </row>
    <row r="600" spans="2:19" ht="15" x14ac:dyDescent="0.25">
      <c r="B600" s="16"/>
      <c r="C600" s="12" t="s">
        <v>59</v>
      </c>
      <c r="D600" s="17"/>
      <c r="E600" s="17"/>
      <c r="F600" s="17"/>
      <c r="G600" s="17"/>
      <c r="H600" s="17"/>
      <c r="I600" s="17"/>
      <c r="J600" s="17">
        <v>1</v>
      </c>
      <c r="K600" s="17">
        <v>1</v>
      </c>
      <c r="L600" s="17">
        <v>1</v>
      </c>
      <c r="M600" s="17">
        <v>1</v>
      </c>
      <c r="N600" s="17">
        <v>1</v>
      </c>
      <c r="O600" s="17">
        <v>1</v>
      </c>
      <c r="P600" s="17">
        <f t="shared" si="46"/>
        <v>1</v>
      </c>
      <c r="Q600" s="57"/>
      <c r="S600" s="58"/>
    </row>
    <row r="601" spans="2:19" ht="15" x14ac:dyDescent="0.25">
      <c r="B601" s="16"/>
      <c r="C601" s="12" t="s">
        <v>58</v>
      </c>
      <c r="D601" s="17"/>
      <c r="E601" s="17"/>
      <c r="F601" s="17"/>
      <c r="G601" s="17"/>
      <c r="H601" s="17"/>
      <c r="I601" s="17"/>
      <c r="J601" s="17">
        <v>1</v>
      </c>
      <c r="K601" s="17">
        <v>1</v>
      </c>
      <c r="L601" s="17">
        <v>1</v>
      </c>
      <c r="M601" s="17">
        <v>1</v>
      </c>
      <c r="N601" s="17">
        <v>1</v>
      </c>
      <c r="O601" s="17">
        <v>1</v>
      </c>
      <c r="P601" s="17">
        <f t="shared" si="46"/>
        <v>1</v>
      </c>
      <c r="Q601" s="57"/>
      <c r="S601" s="58"/>
    </row>
    <row r="602" spans="2:19" ht="15" x14ac:dyDescent="0.25">
      <c r="B602" s="16"/>
      <c r="C602" s="12" t="s">
        <v>57</v>
      </c>
      <c r="D602" s="17"/>
      <c r="E602" s="17"/>
      <c r="F602" s="17"/>
      <c r="G602" s="17"/>
      <c r="H602" s="17"/>
      <c r="I602" s="17"/>
      <c r="J602" s="17">
        <v>4</v>
      </c>
      <c r="K602" s="17">
        <v>4</v>
      </c>
      <c r="L602" s="17">
        <v>4</v>
      </c>
      <c r="M602" s="17">
        <v>4</v>
      </c>
      <c r="N602" s="17">
        <v>4</v>
      </c>
      <c r="O602" s="17">
        <v>4</v>
      </c>
      <c r="P602" s="17">
        <f t="shared" si="46"/>
        <v>4</v>
      </c>
      <c r="Q602" s="57"/>
      <c r="S602" s="58"/>
    </row>
    <row r="603" spans="2:19" ht="15" x14ac:dyDescent="0.25">
      <c r="B603" s="16"/>
      <c r="C603" s="12" t="s">
        <v>54</v>
      </c>
      <c r="D603" s="17"/>
      <c r="E603" s="17"/>
      <c r="F603" s="17"/>
      <c r="G603" s="17"/>
      <c r="H603" s="17"/>
      <c r="I603" s="17"/>
      <c r="J603" s="17">
        <v>2</v>
      </c>
      <c r="K603" s="17">
        <v>2</v>
      </c>
      <c r="L603" s="17">
        <v>2</v>
      </c>
      <c r="M603" s="17">
        <v>2</v>
      </c>
      <c r="N603" s="17">
        <v>2</v>
      </c>
      <c r="O603" s="17">
        <v>2</v>
      </c>
      <c r="P603" s="17">
        <f t="shared" si="46"/>
        <v>2</v>
      </c>
      <c r="Q603" s="57"/>
      <c r="S603" s="58"/>
    </row>
    <row r="604" spans="2:19" ht="15" x14ac:dyDescent="0.25">
      <c r="B604" s="16"/>
      <c r="C604" s="12" t="s">
        <v>53</v>
      </c>
      <c r="D604" s="17"/>
      <c r="E604" s="17"/>
      <c r="F604" s="17"/>
      <c r="G604" s="17"/>
      <c r="H604" s="17"/>
      <c r="I604" s="17"/>
      <c r="J604" s="17">
        <v>3</v>
      </c>
      <c r="K604" s="17">
        <v>3</v>
      </c>
      <c r="L604" s="17">
        <v>3</v>
      </c>
      <c r="M604" s="17">
        <v>3</v>
      </c>
      <c r="N604" s="17">
        <v>3</v>
      </c>
      <c r="O604" s="17">
        <v>4</v>
      </c>
      <c r="P604" s="17">
        <f t="shared" si="46"/>
        <v>3.1666666666666665</v>
      </c>
      <c r="Q604" s="57"/>
      <c r="S604" s="58"/>
    </row>
    <row r="605" spans="2:19" ht="15" x14ac:dyDescent="0.25">
      <c r="B605" s="16"/>
      <c r="C605" s="12" t="s">
        <v>48</v>
      </c>
      <c r="D605" s="17"/>
      <c r="E605" s="17"/>
      <c r="F605" s="17"/>
      <c r="G605" s="17"/>
      <c r="H605" s="17"/>
      <c r="I605" s="17"/>
      <c r="J605" s="17">
        <v>6</v>
      </c>
      <c r="K605" s="17">
        <v>6</v>
      </c>
      <c r="L605" s="17">
        <v>6</v>
      </c>
      <c r="M605" s="17">
        <v>6</v>
      </c>
      <c r="N605" s="17">
        <v>6</v>
      </c>
      <c r="O605" s="17">
        <v>7</v>
      </c>
      <c r="P605" s="17">
        <f t="shared" si="46"/>
        <v>6.166666666666667</v>
      </c>
      <c r="Q605" s="57"/>
      <c r="S605" s="58"/>
    </row>
    <row r="606" spans="2:19" ht="15" x14ac:dyDescent="0.25">
      <c r="B606" s="16"/>
      <c r="C606" s="12" t="s">
        <v>68</v>
      </c>
      <c r="D606" s="17"/>
      <c r="E606" s="17"/>
      <c r="F606" s="17"/>
      <c r="G606" s="17"/>
      <c r="H606" s="17"/>
      <c r="I606" s="17"/>
      <c r="J606" s="17">
        <v>1</v>
      </c>
      <c r="K606" s="17">
        <v>1</v>
      </c>
      <c r="L606" s="17">
        <v>1</v>
      </c>
      <c r="M606" s="17">
        <v>1</v>
      </c>
      <c r="N606" s="17">
        <v>1</v>
      </c>
      <c r="O606" s="17">
        <v>1</v>
      </c>
      <c r="P606" s="17">
        <f t="shared" si="46"/>
        <v>1</v>
      </c>
      <c r="Q606" s="57"/>
      <c r="S606" s="58"/>
    </row>
    <row r="607" spans="2:19" ht="15" x14ac:dyDescent="0.25">
      <c r="B607" s="16"/>
      <c r="C607" s="12" t="s">
        <v>64</v>
      </c>
      <c r="D607" s="17"/>
      <c r="E607" s="17"/>
      <c r="F607" s="17"/>
      <c r="G607" s="17"/>
      <c r="H607" s="17"/>
      <c r="I607" s="17"/>
      <c r="J607" s="17">
        <v>2</v>
      </c>
      <c r="K607" s="17">
        <v>2</v>
      </c>
      <c r="L607" s="17">
        <v>2</v>
      </c>
      <c r="M607" s="17">
        <v>2</v>
      </c>
      <c r="N607" s="17">
        <v>2</v>
      </c>
      <c r="O607" s="17">
        <v>2</v>
      </c>
      <c r="P607" s="17">
        <f t="shared" si="46"/>
        <v>2</v>
      </c>
      <c r="Q607" s="57"/>
      <c r="S607" s="58"/>
    </row>
    <row r="608" spans="2:19" ht="15" x14ac:dyDescent="0.25">
      <c r="B608" s="16"/>
      <c r="C608" s="12" t="s">
        <v>60</v>
      </c>
      <c r="D608" s="17"/>
      <c r="E608" s="17"/>
      <c r="F608" s="17"/>
      <c r="G608" s="17"/>
      <c r="H608" s="17"/>
      <c r="I608" s="17"/>
      <c r="J608" s="17">
        <v>1</v>
      </c>
      <c r="K608" s="17">
        <v>1</v>
      </c>
      <c r="L608" s="17">
        <v>1</v>
      </c>
      <c r="M608" s="17">
        <v>1</v>
      </c>
      <c r="N608" s="17">
        <v>1</v>
      </c>
      <c r="O608" s="17">
        <v>1</v>
      </c>
      <c r="P608" s="17">
        <f t="shared" si="46"/>
        <v>1</v>
      </c>
      <c r="Q608" s="57"/>
      <c r="S608" s="58"/>
    </row>
    <row r="609" spans="2:19" ht="15" x14ac:dyDescent="0.25">
      <c r="B609" s="16"/>
      <c r="C609" s="12" t="s">
        <v>62</v>
      </c>
      <c r="D609" s="17"/>
      <c r="E609" s="17"/>
      <c r="F609" s="17"/>
      <c r="G609" s="17"/>
      <c r="H609" s="17"/>
      <c r="I609" s="17"/>
      <c r="J609" s="17">
        <v>1</v>
      </c>
      <c r="K609" s="17">
        <v>1</v>
      </c>
      <c r="L609" s="17">
        <v>1</v>
      </c>
      <c r="M609" s="17">
        <v>1</v>
      </c>
      <c r="N609" s="17">
        <v>1</v>
      </c>
      <c r="O609" s="17">
        <v>1</v>
      </c>
      <c r="P609" s="17">
        <f t="shared" si="46"/>
        <v>1</v>
      </c>
      <c r="Q609" s="57"/>
      <c r="S609" s="58"/>
    </row>
    <row r="610" spans="2:19" ht="15" x14ac:dyDescent="0.25">
      <c r="B610" s="16"/>
      <c r="C610" s="12" t="s">
        <v>46</v>
      </c>
      <c r="D610" s="17"/>
      <c r="E610" s="17"/>
      <c r="F610" s="17"/>
      <c r="G610" s="17"/>
      <c r="H610" s="17"/>
      <c r="I610" s="17"/>
      <c r="J610" s="17">
        <v>1</v>
      </c>
      <c r="K610" s="17">
        <v>1</v>
      </c>
      <c r="L610" s="17">
        <v>1</v>
      </c>
      <c r="M610" s="17">
        <v>1</v>
      </c>
      <c r="N610" s="17">
        <v>1</v>
      </c>
      <c r="O610" s="17">
        <v>1</v>
      </c>
      <c r="P610" s="17">
        <f t="shared" si="46"/>
        <v>1</v>
      </c>
      <c r="Q610" s="57"/>
      <c r="S610" s="58"/>
    </row>
    <row r="611" spans="2:19" ht="15" x14ac:dyDescent="0.25">
      <c r="B611" s="16"/>
      <c r="C611" s="12" t="s">
        <v>52</v>
      </c>
      <c r="D611" s="17"/>
      <c r="E611" s="17"/>
      <c r="F611" s="17"/>
      <c r="G611" s="17"/>
      <c r="H611" s="17"/>
      <c r="I611" s="17"/>
      <c r="J611" s="17">
        <v>1</v>
      </c>
      <c r="K611" s="17">
        <v>1</v>
      </c>
      <c r="L611" s="17">
        <v>1</v>
      </c>
      <c r="M611" s="17">
        <v>1</v>
      </c>
      <c r="N611" s="17">
        <v>1</v>
      </c>
      <c r="O611" s="17">
        <v>1</v>
      </c>
      <c r="P611" s="17">
        <f t="shared" si="46"/>
        <v>1</v>
      </c>
      <c r="Q611" s="57"/>
      <c r="S611" s="58"/>
    </row>
    <row r="612" spans="2:19" ht="15" x14ac:dyDescent="0.25">
      <c r="B612" s="16"/>
      <c r="C612" s="12" t="s">
        <v>61</v>
      </c>
      <c r="D612" s="17"/>
      <c r="E612" s="17"/>
      <c r="F612" s="17"/>
      <c r="G612" s="17"/>
      <c r="H612" s="17"/>
      <c r="I612" s="17"/>
      <c r="J612" s="17">
        <v>2</v>
      </c>
      <c r="K612" s="17">
        <v>2</v>
      </c>
      <c r="L612" s="17">
        <v>2</v>
      </c>
      <c r="M612" s="17">
        <v>2</v>
      </c>
      <c r="N612" s="17">
        <v>2</v>
      </c>
      <c r="O612" s="17">
        <v>2</v>
      </c>
      <c r="P612" s="17">
        <f t="shared" si="46"/>
        <v>2</v>
      </c>
      <c r="Q612" s="57"/>
      <c r="S612" s="58"/>
    </row>
    <row r="613" spans="2:19" ht="15" x14ac:dyDescent="0.25">
      <c r="B613" s="16"/>
      <c r="C613" s="12" t="s">
        <v>67</v>
      </c>
      <c r="D613" s="17"/>
      <c r="E613" s="17"/>
      <c r="F613" s="17"/>
      <c r="G613" s="17"/>
      <c r="H613" s="17"/>
      <c r="I613" s="17"/>
      <c r="J613" s="17">
        <v>1</v>
      </c>
      <c r="K613" s="17">
        <v>1</v>
      </c>
      <c r="L613" s="17">
        <v>1</v>
      </c>
      <c r="M613" s="17">
        <v>1</v>
      </c>
      <c r="N613" s="17">
        <v>1</v>
      </c>
      <c r="O613" s="17">
        <v>1</v>
      </c>
      <c r="P613" s="17">
        <f t="shared" si="46"/>
        <v>1</v>
      </c>
      <c r="Q613" s="57"/>
      <c r="S613" s="58"/>
    </row>
    <row r="614" spans="2:19" ht="15" x14ac:dyDescent="0.25">
      <c r="B614" s="16"/>
      <c r="C614" s="12" t="s">
        <v>47</v>
      </c>
      <c r="D614" s="17"/>
      <c r="E614" s="17"/>
      <c r="F614" s="17"/>
      <c r="G614" s="17"/>
      <c r="H614" s="17"/>
      <c r="I614" s="17"/>
      <c r="J614" s="17">
        <v>1</v>
      </c>
      <c r="K614" s="17">
        <v>1</v>
      </c>
      <c r="L614" s="17">
        <v>1</v>
      </c>
      <c r="M614" s="17">
        <v>1</v>
      </c>
      <c r="N614" s="17">
        <v>1</v>
      </c>
      <c r="O614" s="17">
        <v>1</v>
      </c>
      <c r="P614" s="17">
        <f t="shared" si="46"/>
        <v>1</v>
      </c>
      <c r="Q614" s="57"/>
      <c r="S614" s="58"/>
    </row>
    <row r="615" spans="2:19" ht="15" x14ac:dyDescent="0.25">
      <c r="B615" s="16"/>
      <c r="C615" s="12" t="s">
        <v>63</v>
      </c>
      <c r="D615" s="17"/>
      <c r="E615" s="17"/>
      <c r="F615" s="17"/>
      <c r="G615" s="17"/>
      <c r="H615" s="17"/>
      <c r="I615" s="17"/>
      <c r="J615" s="17">
        <v>1</v>
      </c>
      <c r="K615" s="17">
        <v>1</v>
      </c>
      <c r="L615" s="17">
        <v>1</v>
      </c>
      <c r="M615" s="17">
        <v>1</v>
      </c>
      <c r="N615" s="17">
        <v>1</v>
      </c>
      <c r="O615" s="17">
        <v>1</v>
      </c>
      <c r="P615" s="17">
        <f t="shared" si="46"/>
        <v>1</v>
      </c>
      <c r="Q615" s="57"/>
      <c r="S615" s="58"/>
    </row>
    <row r="616" spans="2:19" ht="15" x14ac:dyDescent="0.25">
      <c r="B616" s="16"/>
      <c r="C616" s="12" t="s">
        <v>56</v>
      </c>
      <c r="D616" s="17"/>
      <c r="E616" s="17"/>
      <c r="F616" s="17"/>
      <c r="G616" s="17"/>
      <c r="H616" s="17"/>
      <c r="I616" s="17"/>
      <c r="J616" s="17">
        <v>1</v>
      </c>
      <c r="K616" s="17">
        <v>1</v>
      </c>
      <c r="L616" s="17">
        <v>1</v>
      </c>
      <c r="M616" s="17">
        <v>1</v>
      </c>
      <c r="N616" s="17">
        <v>1</v>
      </c>
      <c r="O616" s="17">
        <v>1</v>
      </c>
      <c r="P616" s="17">
        <f t="shared" si="46"/>
        <v>1</v>
      </c>
      <c r="Q616" s="57"/>
      <c r="S616" s="58"/>
    </row>
    <row r="617" spans="2:19" ht="15" x14ac:dyDescent="0.25">
      <c r="B617" s="16"/>
      <c r="C617" s="12" t="s">
        <v>45</v>
      </c>
      <c r="D617" s="17"/>
      <c r="E617" s="17"/>
      <c r="F617" s="17"/>
      <c r="G617" s="17"/>
      <c r="H617" s="17"/>
      <c r="I617" s="17"/>
      <c r="J617" s="17">
        <v>5</v>
      </c>
      <c r="K617" s="17">
        <v>5</v>
      </c>
      <c r="L617" s="17">
        <v>5</v>
      </c>
      <c r="M617" s="17">
        <v>5</v>
      </c>
      <c r="N617" s="17">
        <v>5</v>
      </c>
      <c r="O617" s="17">
        <v>5</v>
      </c>
      <c r="P617" s="17">
        <f t="shared" si="46"/>
        <v>5</v>
      </c>
      <c r="Q617" s="57"/>
      <c r="S617" s="58"/>
    </row>
    <row r="618" spans="2:19" ht="15" x14ac:dyDescent="0.25">
      <c r="B618" s="16"/>
      <c r="C618" s="12" t="s">
        <v>51</v>
      </c>
      <c r="D618" s="17"/>
      <c r="E618" s="17"/>
      <c r="F618" s="17"/>
      <c r="G618" s="17"/>
      <c r="H618" s="17"/>
      <c r="I618" s="17"/>
      <c r="J618" s="17">
        <v>2</v>
      </c>
      <c r="K618" s="17">
        <v>2</v>
      </c>
      <c r="L618" s="17">
        <v>2</v>
      </c>
      <c r="M618" s="17">
        <v>2</v>
      </c>
      <c r="N618" s="17">
        <v>2</v>
      </c>
      <c r="O618" s="17">
        <v>2</v>
      </c>
      <c r="P618" s="17">
        <f t="shared" si="46"/>
        <v>2</v>
      </c>
      <c r="Q618" s="57"/>
      <c r="S618" s="58"/>
    </row>
    <row r="619" spans="2:19" ht="15" x14ac:dyDescent="0.25">
      <c r="B619" s="16"/>
      <c r="C619" s="12" t="s">
        <v>49</v>
      </c>
      <c r="D619" s="17"/>
      <c r="E619" s="17"/>
      <c r="F619" s="17"/>
      <c r="G619" s="17"/>
      <c r="H619" s="17"/>
      <c r="I619" s="17"/>
      <c r="J619" s="17">
        <v>4</v>
      </c>
      <c r="K619" s="17">
        <v>4</v>
      </c>
      <c r="L619" s="17">
        <v>4</v>
      </c>
      <c r="M619" s="17">
        <v>4</v>
      </c>
      <c r="N619" s="17">
        <v>4</v>
      </c>
      <c r="O619" s="17">
        <v>4</v>
      </c>
      <c r="P619" s="17">
        <f t="shared" ref="P619:P637" si="58">AVERAGE(D619:O619)</f>
        <v>4</v>
      </c>
      <c r="Q619" s="57"/>
      <c r="S619" s="58"/>
    </row>
    <row r="620" spans="2:19" ht="15" x14ac:dyDescent="0.25">
      <c r="B620" s="64" t="s">
        <v>1</v>
      </c>
      <c r="C620" s="64"/>
      <c r="D620" s="65"/>
      <c r="E620" s="65"/>
      <c r="F620" s="65"/>
      <c r="G620" s="65"/>
      <c r="H620" s="65"/>
      <c r="I620" s="65"/>
      <c r="J620" s="65">
        <f>SUM(J599:J619)</f>
        <v>42</v>
      </c>
      <c r="K620" s="65">
        <f>SUM(K599:K619)</f>
        <v>42</v>
      </c>
      <c r="L620" s="65">
        <f>SUM(L599:L619)</f>
        <v>42</v>
      </c>
      <c r="M620" s="65">
        <f t="shared" ref="M620:O620" si="59">SUM(M599:M619)</f>
        <v>42</v>
      </c>
      <c r="N620" s="65">
        <f t="shared" si="59"/>
        <v>42</v>
      </c>
      <c r="O620" s="65">
        <f t="shared" si="59"/>
        <v>44</v>
      </c>
      <c r="P620" s="65">
        <f t="shared" si="58"/>
        <v>42.333333333333336</v>
      </c>
      <c r="Q620" s="57"/>
      <c r="S620" s="58"/>
    </row>
    <row r="621" spans="2:19" ht="15" x14ac:dyDescent="0.25">
      <c r="B621" s="16" t="s">
        <v>104</v>
      </c>
      <c r="C621" s="12" t="s">
        <v>50</v>
      </c>
      <c r="D621" s="17"/>
      <c r="E621" s="17"/>
      <c r="F621" s="17"/>
      <c r="G621" s="17"/>
      <c r="H621" s="17"/>
      <c r="I621" s="17"/>
      <c r="J621" s="17">
        <v>19</v>
      </c>
      <c r="K621" s="17">
        <v>19</v>
      </c>
      <c r="L621" s="17">
        <v>19</v>
      </c>
      <c r="M621" s="17">
        <v>19</v>
      </c>
      <c r="N621" s="17">
        <v>19</v>
      </c>
      <c r="O621" s="17">
        <v>20</v>
      </c>
      <c r="P621" s="17">
        <f t="shared" si="58"/>
        <v>19.166666666666668</v>
      </c>
      <c r="Q621" s="57"/>
      <c r="S621" s="58"/>
    </row>
    <row r="622" spans="2:19" ht="15" x14ac:dyDescent="0.25">
      <c r="B622" s="16"/>
      <c r="C622" s="12" t="s">
        <v>53</v>
      </c>
      <c r="D622" s="17"/>
      <c r="E622" s="17"/>
      <c r="F622" s="17"/>
      <c r="G622" s="17"/>
      <c r="H622" s="17"/>
      <c r="I622" s="17"/>
      <c r="J622" s="17">
        <v>2</v>
      </c>
      <c r="K622" s="17">
        <v>2</v>
      </c>
      <c r="L622" s="17">
        <v>2</v>
      </c>
      <c r="M622" s="17">
        <v>2</v>
      </c>
      <c r="N622" s="17">
        <v>2</v>
      </c>
      <c r="O622" s="17">
        <v>2</v>
      </c>
      <c r="P622" s="17">
        <f t="shared" si="58"/>
        <v>2</v>
      </c>
      <c r="Q622" s="57"/>
      <c r="S622" s="58"/>
    </row>
    <row r="623" spans="2:19" ht="15" x14ac:dyDescent="0.25">
      <c r="B623" s="16"/>
      <c r="C623" s="12" t="s">
        <v>48</v>
      </c>
      <c r="D623" s="17"/>
      <c r="E623" s="17"/>
      <c r="F623" s="17"/>
      <c r="G623" s="17"/>
      <c r="H623" s="17"/>
      <c r="I623" s="17"/>
      <c r="J623" s="17">
        <v>1</v>
      </c>
      <c r="K623" s="17">
        <v>1</v>
      </c>
      <c r="L623" s="17">
        <v>1</v>
      </c>
      <c r="M623" s="17">
        <v>1</v>
      </c>
      <c r="N623" s="17">
        <v>1</v>
      </c>
      <c r="O623" s="17">
        <v>1</v>
      </c>
      <c r="P623" s="17">
        <f t="shared" si="58"/>
        <v>1</v>
      </c>
      <c r="Q623" s="57"/>
      <c r="S623" s="58"/>
    </row>
    <row r="624" spans="2:19" ht="15" x14ac:dyDescent="0.25">
      <c r="B624" s="16"/>
      <c r="C624" s="12" t="s">
        <v>46</v>
      </c>
      <c r="D624" s="17"/>
      <c r="E624" s="17"/>
      <c r="F624" s="17"/>
      <c r="G624" s="17"/>
      <c r="H624" s="17"/>
      <c r="I624" s="17"/>
      <c r="J624" s="17">
        <v>2</v>
      </c>
      <c r="K624" s="17">
        <v>2</v>
      </c>
      <c r="L624" s="17">
        <v>2</v>
      </c>
      <c r="M624" s="17">
        <v>2</v>
      </c>
      <c r="N624" s="17">
        <v>2</v>
      </c>
      <c r="O624" s="17">
        <v>2</v>
      </c>
      <c r="P624" s="17">
        <f t="shared" si="58"/>
        <v>2</v>
      </c>
      <c r="Q624" s="57"/>
      <c r="S624" s="58"/>
    </row>
    <row r="625" spans="2:19" ht="15" x14ac:dyDescent="0.25">
      <c r="B625" s="16"/>
      <c r="C625" s="12" t="s">
        <v>52</v>
      </c>
      <c r="D625" s="17"/>
      <c r="E625" s="17"/>
      <c r="F625" s="17"/>
      <c r="G625" s="17"/>
      <c r="H625" s="17"/>
      <c r="I625" s="17"/>
      <c r="J625" s="17">
        <v>1</v>
      </c>
      <c r="K625" s="17">
        <v>1</v>
      </c>
      <c r="L625" s="17">
        <v>1</v>
      </c>
      <c r="M625" s="17">
        <v>1</v>
      </c>
      <c r="N625" s="17">
        <v>1</v>
      </c>
      <c r="O625" s="17">
        <v>1</v>
      </c>
      <c r="P625" s="17">
        <f t="shared" si="58"/>
        <v>1</v>
      </c>
      <c r="Q625" s="57"/>
      <c r="S625" s="58"/>
    </row>
    <row r="626" spans="2:19" ht="15" x14ac:dyDescent="0.25">
      <c r="B626" s="16"/>
      <c r="C626" s="12" t="s">
        <v>47</v>
      </c>
      <c r="D626" s="17"/>
      <c r="E626" s="17"/>
      <c r="F626" s="17"/>
      <c r="G626" s="17"/>
      <c r="H626" s="17"/>
      <c r="I626" s="17"/>
      <c r="J626" s="17">
        <v>3</v>
      </c>
      <c r="K626" s="17">
        <v>3</v>
      </c>
      <c r="L626" s="17">
        <v>3</v>
      </c>
      <c r="M626" s="17">
        <v>3</v>
      </c>
      <c r="N626" s="17">
        <v>3</v>
      </c>
      <c r="O626" s="17">
        <v>3</v>
      </c>
      <c r="P626" s="17">
        <f t="shared" si="58"/>
        <v>3</v>
      </c>
      <c r="Q626" s="57"/>
      <c r="S626" s="58"/>
    </row>
    <row r="627" spans="2:19" ht="15" x14ac:dyDescent="0.25">
      <c r="B627" s="16"/>
      <c r="C627" s="12" t="s">
        <v>45</v>
      </c>
      <c r="D627" s="17"/>
      <c r="E627" s="17"/>
      <c r="F627" s="17"/>
      <c r="G627" s="17"/>
      <c r="H627" s="17"/>
      <c r="I627" s="17"/>
      <c r="J627" s="17">
        <v>18</v>
      </c>
      <c r="K627" s="17">
        <v>18</v>
      </c>
      <c r="L627" s="17">
        <v>18</v>
      </c>
      <c r="M627" s="17">
        <v>18</v>
      </c>
      <c r="N627" s="17">
        <v>17</v>
      </c>
      <c r="O627" s="17">
        <v>17</v>
      </c>
      <c r="P627" s="17">
        <f t="shared" si="58"/>
        <v>17.666666666666668</v>
      </c>
      <c r="Q627" s="57"/>
      <c r="S627" s="58"/>
    </row>
    <row r="628" spans="2:19" ht="15" x14ac:dyDescent="0.25">
      <c r="B628" s="16"/>
      <c r="C628" s="12" t="s">
        <v>51</v>
      </c>
      <c r="D628" s="17"/>
      <c r="E628" s="17"/>
      <c r="F628" s="17"/>
      <c r="G628" s="17"/>
      <c r="H628" s="17"/>
      <c r="I628" s="17"/>
      <c r="J628" s="17">
        <v>2</v>
      </c>
      <c r="K628" s="17">
        <v>2</v>
      </c>
      <c r="L628" s="17">
        <v>2</v>
      </c>
      <c r="M628" s="17">
        <v>2</v>
      </c>
      <c r="N628" s="17">
        <v>2</v>
      </c>
      <c r="O628" s="17">
        <v>2</v>
      </c>
      <c r="P628" s="17">
        <f t="shared" si="58"/>
        <v>2</v>
      </c>
      <c r="Q628" s="57"/>
      <c r="S628" s="58"/>
    </row>
    <row r="629" spans="2:19" ht="15" x14ac:dyDescent="0.25">
      <c r="B629" s="16"/>
      <c r="C629" s="12" t="s">
        <v>49</v>
      </c>
      <c r="D629" s="17"/>
      <c r="E629" s="17"/>
      <c r="F629" s="17"/>
      <c r="G629" s="17"/>
      <c r="H629" s="17"/>
      <c r="I629" s="17"/>
      <c r="J629" s="17">
        <v>2</v>
      </c>
      <c r="K629" s="17">
        <v>2</v>
      </c>
      <c r="L629" s="17">
        <v>2</v>
      </c>
      <c r="M629" s="17">
        <v>2</v>
      </c>
      <c r="N629" s="17">
        <v>2</v>
      </c>
      <c r="O629" s="17">
        <v>2</v>
      </c>
      <c r="P629" s="17">
        <f t="shared" si="58"/>
        <v>2</v>
      </c>
      <c r="Q629" s="57"/>
      <c r="S629" s="58"/>
    </row>
    <row r="630" spans="2:19" ht="15" x14ac:dyDescent="0.25">
      <c r="B630" s="64" t="s">
        <v>1</v>
      </c>
      <c r="C630" s="64"/>
      <c r="D630" s="65"/>
      <c r="E630" s="65"/>
      <c r="F630" s="65"/>
      <c r="G630" s="65"/>
      <c r="H630" s="65"/>
      <c r="I630" s="65"/>
      <c r="J630" s="65">
        <f>SUM(J621:J629)</f>
        <v>50</v>
      </c>
      <c r="K630" s="65">
        <f>SUM(K621:K629)</f>
        <v>50</v>
      </c>
      <c r="L630" s="65">
        <f>SUM(L621:L629)</f>
        <v>50</v>
      </c>
      <c r="M630" s="65">
        <f t="shared" ref="M630:O630" si="60">SUM(M621:M629)</f>
        <v>50</v>
      </c>
      <c r="N630" s="65">
        <f t="shared" si="60"/>
        <v>49</v>
      </c>
      <c r="O630" s="65">
        <f t="shared" si="60"/>
        <v>50</v>
      </c>
      <c r="P630" s="65">
        <f t="shared" si="58"/>
        <v>49.833333333333336</v>
      </c>
      <c r="Q630" s="57"/>
      <c r="S630" s="58"/>
    </row>
    <row r="631" spans="2:19" ht="15" x14ac:dyDescent="0.25">
      <c r="B631" s="16" t="s">
        <v>100</v>
      </c>
      <c r="C631" s="12" t="s">
        <v>54</v>
      </c>
      <c r="D631" s="17"/>
      <c r="E631" s="17"/>
      <c r="F631" s="17"/>
      <c r="G631" s="17"/>
      <c r="H631" s="17"/>
      <c r="I631" s="17"/>
      <c r="J631" s="17">
        <v>5</v>
      </c>
      <c r="K631" s="17">
        <v>7</v>
      </c>
      <c r="L631" s="17">
        <v>4</v>
      </c>
      <c r="M631" s="17">
        <v>3</v>
      </c>
      <c r="N631" s="17">
        <v>3</v>
      </c>
      <c r="O631" s="17">
        <v>3</v>
      </c>
      <c r="P631" s="17">
        <f t="shared" si="58"/>
        <v>4.166666666666667</v>
      </c>
      <c r="Q631" s="57"/>
      <c r="S631" s="58"/>
    </row>
    <row r="632" spans="2:19" ht="15" x14ac:dyDescent="0.25">
      <c r="B632" s="16"/>
      <c r="C632" s="12" t="s">
        <v>46</v>
      </c>
      <c r="D632" s="17"/>
      <c r="E632" s="17"/>
      <c r="F632" s="17"/>
      <c r="G632" s="17"/>
      <c r="H632" s="17"/>
      <c r="I632" s="17"/>
      <c r="J632" s="17">
        <v>18</v>
      </c>
      <c r="K632" s="17">
        <v>25</v>
      </c>
      <c r="L632" s="17">
        <v>19</v>
      </c>
      <c r="M632" s="17">
        <v>15</v>
      </c>
      <c r="N632" s="17">
        <v>13</v>
      </c>
      <c r="O632" s="17">
        <v>13</v>
      </c>
      <c r="P632" s="17">
        <f t="shared" si="58"/>
        <v>17.166666666666668</v>
      </c>
      <c r="Q632" s="57"/>
      <c r="S632" s="58"/>
    </row>
    <row r="633" spans="2:19" ht="15" x14ac:dyDescent="0.25">
      <c r="B633" s="16"/>
      <c r="C633" s="12" t="s">
        <v>52</v>
      </c>
      <c r="D633" s="17"/>
      <c r="E633" s="17"/>
      <c r="F633" s="17"/>
      <c r="G633" s="17"/>
      <c r="H633" s="17"/>
      <c r="I633" s="17"/>
      <c r="J633" s="17">
        <v>4</v>
      </c>
      <c r="K633" s="17">
        <v>4</v>
      </c>
      <c r="L633" s="17">
        <v>3</v>
      </c>
      <c r="M633" s="17">
        <v>3</v>
      </c>
      <c r="N633" s="17">
        <v>3</v>
      </c>
      <c r="O633" s="17">
        <v>3</v>
      </c>
      <c r="P633" s="17">
        <f t="shared" si="58"/>
        <v>3.3333333333333335</v>
      </c>
      <c r="Q633" s="57"/>
      <c r="S633" s="58"/>
    </row>
    <row r="634" spans="2:19" ht="15" x14ac:dyDescent="0.25">
      <c r="B634" s="16"/>
      <c r="C634" s="12" t="s">
        <v>47</v>
      </c>
      <c r="D634" s="17"/>
      <c r="E634" s="17"/>
      <c r="F634" s="17"/>
      <c r="G634" s="17"/>
      <c r="H634" s="17"/>
      <c r="I634" s="17"/>
      <c r="J634" s="17">
        <v>2</v>
      </c>
      <c r="K634" s="17">
        <v>3</v>
      </c>
      <c r="L634" s="17">
        <v>0</v>
      </c>
      <c r="M634" s="17">
        <v>0</v>
      </c>
      <c r="N634" s="17">
        <v>0</v>
      </c>
      <c r="O634" s="17">
        <v>0</v>
      </c>
      <c r="P634" s="17">
        <f t="shared" ref="P634:P635" si="61">AVERAGE(D634:O634)</f>
        <v>0.83333333333333337</v>
      </c>
      <c r="Q634" s="57"/>
      <c r="S634" s="58"/>
    </row>
    <row r="635" spans="2:19" ht="15" x14ac:dyDescent="0.25">
      <c r="B635" s="16"/>
      <c r="C635" s="12" t="s">
        <v>56</v>
      </c>
      <c r="D635" s="17"/>
      <c r="E635" s="17"/>
      <c r="F635" s="17"/>
      <c r="G635" s="17"/>
      <c r="H635" s="17"/>
      <c r="I635" s="17"/>
      <c r="J635" s="17">
        <v>3</v>
      </c>
      <c r="K635" s="17">
        <v>4</v>
      </c>
      <c r="L635" s="17">
        <v>4</v>
      </c>
      <c r="M635" s="17">
        <v>2</v>
      </c>
      <c r="N635" s="17">
        <v>0</v>
      </c>
      <c r="O635" s="17">
        <v>0</v>
      </c>
      <c r="P635" s="17">
        <f t="shared" si="61"/>
        <v>2.1666666666666665</v>
      </c>
      <c r="Q635" s="57"/>
      <c r="S635" s="58"/>
    </row>
    <row r="636" spans="2:19" ht="15" x14ac:dyDescent="0.25">
      <c r="B636" s="16"/>
      <c r="C636" s="12" t="s">
        <v>45</v>
      </c>
      <c r="D636" s="17"/>
      <c r="E636" s="17"/>
      <c r="F636" s="17"/>
      <c r="G636" s="17"/>
      <c r="H636" s="17"/>
      <c r="I636" s="17"/>
      <c r="J636" s="17">
        <v>12</v>
      </c>
      <c r="K636" s="17">
        <v>14</v>
      </c>
      <c r="L636" s="17">
        <v>11</v>
      </c>
      <c r="M636" s="17">
        <v>9</v>
      </c>
      <c r="N636" s="17">
        <v>9</v>
      </c>
      <c r="O636" s="17">
        <v>9</v>
      </c>
      <c r="P636" s="17">
        <f t="shared" si="58"/>
        <v>10.666666666666666</v>
      </c>
      <c r="Q636" s="57"/>
      <c r="S636" s="58"/>
    </row>
    <row r="637" spans="2:19" ht="15" x14ac:dyDescent="0.25">
      <c r="B637" s="16"/>
      <c r="C637" s="12" t="s">
        <v>51</v>
      </c>
      <c r="D637" s="17"/>
      <c r="E637" s="17"/>
      <c r="F637" s="17"/>
      <c r="G637" s="17"/>
      <c r="H637" s="17"/>
      <c r="I637" s="17"/>
      <c r="J637" s="17">
        <v>2</v>
      </c>
      <c r="K637" s="17">
        <v>5</v>
      </c>
      <c r="L637" s="17">
        <v>5</v>
      </c>
      <c r="M637" s="17">
        <v>4</v>
      </c>
      <c r="N637" s="17">
        <v>4</v>
      </c>
      <c r="O637" s="17">
        <v>4</v>
      </c>
      <c r="P637" s="17">
        <f t="shared" si="58"/>
        <v>4</v>
      </c>
      <c r="Q637" s="57"/>
      <c r="S637" s="58"/>
    </row>
    <row r="638" spans="2:19" ht="15" x14ac:dyDescent="0.25">
      <c r="B638" s="64" t="s">
        <v>69</v>
      </c>
      <c r="C638" s="64"/>
      <c r="D638" s="65"/>
      <c r="E638" s="65"/>
      <c r="F638" s="65"/>
      <c r="G638" s="65"/>
      <c r="H638" s="65"/>
      <c r="I638" s="65"/>
      <c r="J638" s="65">
        <f t="shared" ref="J638:O638" si="62">SUM(J631:J637)</f>
        <v>46</v>
      </c>
      <c r="K638" s="65">
        <f t="shared" si="62"/>
        <v>62</v>
      </c>
      <c r="L638" s="65">
        <f t="shared" si="62"/>
        <v>46</v>
      </c>
      <c r="M638" s="65">
        <f t="shared" si="62"/>
        <v>36</v>
      </c>
      <c r="N638" s="65">
        <f t="shared" si="62"/>
        <v>32</v>
      </c>
      <c r="O638" s="65">
        <f t="shared" si="62"/>
        <v>32</v>
      </c>
      <c r="P638" s="65">
        <f>AVERAGE(D638:O638)</f>
        <v>42.333333333333336</v>
      </c>
      <c r="Q638" s="57"/>
      <c r="S638" s="58"/>
    </row>
    <row r="639" spans="2:19" ht="15" x14ac:dyDescent="0.25">
      <c r="B639" s="16" t="s">
        <v>101</v>
      </c>
      <c r="C639" s="12" t="s">
        <v>48</v>
      </c>
      <c r="D639" s="17"/>
      <c r="E639" s="17"/>
      <c r="F639" s="17"/>
      <c r="G639" s="17"/>
      <c r="H639" s="17"/>
      <c r="I639" s="17"/>
      <c r="J639" s="17">
        <v>1</v>
      </c>
      <c r="K639" s="17">
        <v>1</v>
      </c>
      <c r="L639" s="17">
        <v>1</v>
      </c>
      <c r="M639" s="17">
        <v>1</v>
      </c>
      <c r="N639" s="17">
        <v>1</v>
      </c>
      <c r="O639" s="17">
        <v>1</v>
      </c>
      <c r="P639" s="17">
        <f t="shared" ref="P639:P641" si="63">AVERAGE(D639:O639)</f>
        <v>1</v>
      </c>
      <c r="Q639" s="57"/>
      <c r="S639" s="58"/>
    </row>
    <row r="640" spans="2:19" ht="15" x14ac:dyDescent="0.25">
      <c r="B640" s="16"/>
      <c r="C640" s="12" t="s">
        <v>46</v>
      </c>
      <c r="D640" s="17"/>
      <c r="E640" s="17"/>
      <c r="F640" s="17"/>
      <c r="G640" s="17"/>
      <c r="H640" s="17"/>
      <c r="I640" s="17"/>
      <c r="J640" s="17">
        <v>2</v>
      </c>
      <c r="K640" s="17">
        <v>2</v>
      </c>
      <c r="L640" s="17">
        <v>2</v>
      </c>
      <c r="M640" s="17">
        <v>2</v>
      </c>
      <c r="N640" s="17">
        <v>2</v>
      </c>
      <c r="O640" s="17">
        <v>2</v>
      </c>
      <c r="P640" s="17">
        <f t="shared" si="63"/>
        <v>2</v>
      </c>
      <c r="Q640" s="57"/>
      <c r="S640" s="58"/>
    </row>
    <row r="641" spans="2:19" ht="15" x14ac:dyDescent="0.25">
      <c r="B641" s="16"/>
      <c r="C641" s="12" t="s">
        <v>45</v>
      </c>
      <c r="D641" s="17"/>
      <c r="E641" s="17"/>
      <c r="F641" s="17"/>
      <c r="G641" s="17"/>
      <c r="H641" s="17"/>
      <c r="I641" s="17"/>
      <c r="J641" s="17">
        <v>2</v>
      </c>
      <c r="K641" s="17">
        <v>2</v>
      </c>
      <c r="L641" s="17">
        <v>2</v>
      </c>
      <c r="M641" s="17">
        <v>2</v>
      </c>
      <c r="N641" s="17">
        <v>2</v>
      </c>
      <c r="O641" s="17">
        <v>2</v>
      </c>
      <c r="P641" s="17">
        <f t="shared" si="63"/>
        <v>2</v>
      </c>
      <c r="Q641" s="57"/>
      <c r="S641" s="58"/>
    </row>
    <row r="642" spans="2:19" ht="15" x14ac:dyDescent="0.25">
      <c r="B642" s="64" t="s">
        <v>69</v>
      </c>
      <c r="C642" s="64"/>
      <c r="D642" s="65"/>
      <c r="E642" s="65"/>
      <c r="F642" s="65"/>
      <c r="G642" s="65"/>
      <c r="H642" s="65"/>
      <c r="I642" s="65"/>
      <c r="J642" s="65">
        <f>SUM(J639:J641)</f>
        <v>5</v>
      </c>
      <c r="K642" s="65">
        <f>SUM(K639:K641)</f>
        <v>5</v>
      </c>
      <c r="L642" s="65">
        <f t="shared" ref="L642:O642" si="64">SUM(L639:L641)</f>
        <v>5</v>
      </c>
      <c r="M642" s="65">
        <f t="shared" si="64"/>
        <v>5</v>
      </c>
      <c r="N642" s="65">
        <f t="shared" si="64"/>
        <v>5</v>
      </c>
      <c r="O642" s="65">
        <f t="shared" si="64"/>
        <v>5</v>
      </c>
      <c r="P642" s="65">
        <f>AVERAGE(D642:O642)</f>
        <v>5</v>
      </c>
      <c r="Q642" s="57"/>
      <c r="S642" s="58"/>
    </row>
    <row r="643" spans="2:19" ht="15" x14ac:dyDescent="0.25">
      <c r="B643" s="16" t="s">
        <v>102</v>
      </c>
      <c r="C643" s="12" t="s">
        <v>66</v>
      </c>
      <c r="D643" s="17"/>
      <c r="E643" s="17"/>
      <c r="F643" s="17"/>
      <c r="G643" s="17"/>
      <c r="H643" s="17"/>
      <c r="I643" s="17"/>
      <c r="J643" s="17">
        <v>1</v>
      </c>
      <c r="K643" s="17">
        <v>1</v>
      </c>
      <c r="L643" s="17">
        <v>1</v>
      </c>
      <c r="M643" s="17">
        <v>1</v>
      </c>
      <c r="N643" s="17">
        <v>1</v>
      </c>
      <c r="O643" s="17">
        <v>1</v>
      </c>
      <c r="P643" s="17">
        <f t="shared" ref="P643:P651" si="65">AVERAGE(D643:O643)</f>
        <v>1</v>
      </c>
      <c r="Q643" s="57"/>
      <c r="S643" s="58"/>
    </row>
    <row r="644" spans="2:19" ht="15" x14ac:dyDescent="0.25">
      <c r="B644" s="16"/>
      <c r="C644" s="12" t="s">
        <v>53</v>
      </c>
      <c r="D644" s="17"/>
      <c r="E644" s="17"/>
      <c r="F644" s="17"/>
      <c r="G644" s="17"/>
      <c r="H644" s="17"/>
      <c r="I644" s="17"/>
      <c r="J644" s="17">
        <v>1</v>
      </c>
      <c r="K644" s="17">
        <v>1</v>
      </c>
      <c r="L644" s="17">
        <v>1</v>
      </c>
      <c r="M644" s="17">
        <v>1</v>
      </c>
      <c r="N644" s="17">
        <v>1</v>
      </c>
      <c r="O644" s="17">
        <v>1</v>
      </c>
      <c r="P644" s="17">
        <f t="shared" si="65"/>
        <v>1</v>
      </c>
      <c r="Q644" s="57"/>
      <c r="S644" s="58"/>
    </row>
    <row r="645" spans="2:19" ht="15" x14ac:dyDescent="0.25">
      <c r="B645" s="16"/>
      <c r="C645" s="12" t="s">
        <v>48</v>
      </c>
      <c r="D645" s="17"/>
      <c r="E645" s="17"/>
      <c r="F645" s="17"/>
      <c r="G645" s="17"/>
      <c r="H645" s="17"/>
      <c r="I645" s="17"/>
      <c r="J645" s="17">
        <v>1</v>
      </c>
      <c r="K645" s="17">
        <v>1</v>
      </c>
      <c r="L645" s="17">
        <v>1</v>
      </c>
      <c r="M645" s="17">
        <v>1</v>
      </c>
      <c r="N645" s="17">
        <v>1</v>
      </c>
      <c r="O645" s="17">
        <v>1</v>
      </c>
      <c r="P645" s="17">
        <f t="shared" si="65"/>
        <v>1</v>
      </c>
      <c r="Q645" s="57"/>
      <c r="S645" s="58"/>
    </row>
    <row r="646" spans="2:19" ht="15" x14ac:dyDescent="0.25">
      <c r="B646" s="16"/>
      <c r="C646" s="12" t="s">
        <v>60</v>
      </c>
      <c r="D646" s="17"/>
      <c r="E646" s="17"/>
      <c r="F646" s="17"/>
      <c r="G646" s="17"/>
      <c r="H646" s="17"/>
      <c r="I646" s="17"/>
      <c r="J646" s="17">
        <v>1</v>
      </c>
      <c r="K646" s="17">
        <v>1</v>
      </c>
      <c r="L646" s="17">
        <v>1</v>
      </c>
      <c r="M646" s="17">
        <v>1</v>
      </c>
      <c r="N646" s="17">
        <v>1</v>
      </c>
      <c r="O646" s="17">
        <v>1</v>
      </c>
      <c r="P646" s="17">
        <f t="shared" si="65"/>
        <v>1</v>
      </c>
      <c r="Q646" s="57"/>
      <c r="S646" s="58"/>
    </row>
    <row r="647" spans="2:19" ht="15" x14ac:dyDescent="0.25">
      <c r="B647" s="16"/>
      <c r="C647" s="12" t="s">
        <v>46</v>
      </c>
      <c r="D647" s="17"/>
      <c r="E647" s="17"/>
      <c r="F647" s="17"/>
      <c r="G647" s="17"/>
      <c r="H647" s="17"/>
      <c r="I647" s="17"/>
      <c r="J647" s="17">
        <v>2</v>
      </c>
      <c r="K647" s="17">
        <v>2</v>
      </c>
      <c r="L647" s="17">
        <v>2</v>
      </c>
      <c r="M647" s="17">
        <v>2</v>
      </c>
      <c r="N647" s="17">
        <v>2</v>
      </c>
      <c r="O647" s="17">
        <v>2</v>
      </c>
      <c r="P647" s="17">
        <f t="shared" si="65"/>
        <v>2</v>
      </c>
      <c r="Q647" s="57"/>
      <c r="S647" s="58"/>
    </row>
    <row r="648" spans="2:19" ht="15" x14ac:dyDescent="0.25">
      <c r="B648" s="16"/>
      <c r="C648" s="12" t="s">
        <v>52</v>
      </c>
      <c r="D648" s="17"/>
      <c r="E648" s="17"/>
      <c r="F648" s="17"/>
      <c r="G648" s="17"/>
      <c r="H648" s="17"/>
      <c r="I648" s="17"/>
      <c r="J648" s="17">
        <v>1</v>
      </c>
      <c r="K648" s="17">
        <v>1</v>
      </c>
      <c r="L648" s="17">
        <v>1</v>
      </c>
      <c r="M648" s="17">
        <v>1</v>
      </c>
      <c r="N648" s="17">
        <v>1</v>
      </c>
      <c r="O648" s="17">
        <v>1</v>
      </c>
      <c r="P648" s="17">
        <f t="shared" si="65"/>
        <v>1</v>
      </c>
      <c r="Q648" s="57"/>
      <c r="S648" s="58"/>
    </row>
    <row r="649" spans="2:19" ht="15" x14ac:dyDescent="0.25">
      <c r="B649" s="16"/>
      <c r="C649" s="12" t="s">
        <v>61</v>
      </c>
      <c r="D649" s="17"/>
      <c r="E649" s="17"/>
      <c r="F649" s="17"/>
      <c r="G649" s="17"/>
      <c r="H649" s="17"/>
      <c r="I649" s="17"/>
      <c r="J649" s="17">
        <v>1</v>
      </c>
      <c r="K649" s="17">
        <v>1</v>
      </c>
      <c r="L649" s="17">
        <v>1</v>
      </c>
      <c r="M649" s="17">
        <v>1</v>
      </c>
      <c r="N649" s="17">
        <v>1</v>
      </c>
      <c r="O649" s="17">
        <v>1</v>
      </c>
      <c r="P649" s="17">
        <f t="shared" si="65"/>
        <v>1</v>
      </c>
      <c r="Q649" s="57"/>
      <c r="S649" s="58"/>
    </row>
    <row r="650" spans="2:19" ht="15" x14ac:dyDescent="0.25">
      <c r="B650" s="16"/>
      <c r="C650" s="12" t="s">
        <v>47</v>
      </c>
      <c r="D650" s="17"/>
      <c r="E650" s="17"/>
      <c r="F650" s="17"/>
      <c r="G650" s="17"/>
      <c r="H650" s="17"/>
      <c r="I650" s="17"/>
      <c r="J650" s="17">
        <v>1</v>
      </c>
      <c r="K650" s="17">
        <v>1</v>
      </c>
      <c r="L650" s="17">
        <v>1</v>
      </c>
      <c r="M650" s="17">
        <v>1</v>
      </c>
      <c r="N650" s="17">
        <v>1</v>
      </c>
      <c r="O650" s="17">
        <v>1</v>
      </c>
      <c r="P650" s="17">
        <f t="shared" si="65"/>
        <v>1</v>
      </c>
      <c r="Q650" s="57"/>
      <c r="S650" s="58"/>
    </row>
    <row r="651" spans="2:19" ht="15" x14ac:dyDescent="0.25">
      <c r="B651" s="16"/>
      <c r="C651" s="12" t="s">
        <v>56</v>
      </c>
      <c r="D651" s="17"/>
      <c r="E651" s="17"/>
      <c r="F651" s="17"/>
      <c r="G651" s="17"/>
      <c r="H651" s="17"/>
      <c r="I651" s="17"/>
      <c r="J651" s="17">
        <v>1</v>
      </c>
      <c r="K651" s="17">
        <v>1</v>
      </c>
      <c r="L651" s="17">
        <v>1</v>
      </c>
      <c r="M651" s="17">
        <v>1</v>
      </c>
      <c r="N651" s="17">
        <v>1</v>
      </c>
      <c r="O651" s="17">
        <v>1</v>
      </c>
      <c r="P651" s="17">
        <f t="shared" si="65"/>
        <v>1</v>
      </c>
      <c r="Q651" s="57"/>
      <c r="S651" s="58"/>
    </row>
    <row r="652" spans="2:19" ht="15" x14ac:dyDescent="0.25">
      <c r="B652" s="64" t="s">
        <v>69</v>
      </c>
      <c r="C652" s="64"/>
      <c r="D652" s="65"/>
      <c r="E652" s="65"/>
      <c r="F652" s="65"/>
      <c r="G652" s="65"/>
      <c r="H652" s="65"/>
      <c r="I652" s="65"/>
      <c r="J652" s="65">
        <f>SUM(J643:J651)</f>
        <v>10</v>
      </c>
      <c r="K652" s="65">
        <f>SUM(K643:K651)</f>
        <v>10</v>
      </c>
      <c r="L652" s="65">
        <f>SUM(L643:L651)</f>
        <v>10</v>
      </c>
      <c r="M652" s="65">
        <f t="shared" ref="M652:O652" si="66">SUM(M643:M651)</f>
        <v>10</v>
      </c>
      <c r="N652" s="65">
        <f t="shared" si="66"/>
        <v>10</v>
      </c>
      <c r="O652" s="65">
        <f t="shared" si="66"/>
        <v>10</v>
      </c>
      <c r="P652" s="65">
        <f>AVERAGE(D652:O652)</f>
        <v>10</v>
      </c>
      <c r="Q652" s="57"/>
      <c r="S652" s="58"/>
    </row>
    <row r="653" spans="2:19" ht="15" x14ac:dyDescent="0.25">
      <c r="B653" s="75"/>
      <c r="C653" s="75"/>
      <c r="D653" s="27"/>
      <c r="E653" s="27"/>
      <c r="F653" s="27"/>
      <c r="G653" s="27"/>
      <c r="H653" s="27"/>
      <c r="I653" s="27"/>
      <c r="J653" s="65"/>
      <c r="K653" s="65"/>
      <c r="L653" s="65"/>
      <c r="M653" s="65"/>
      <c r="N653" s="65"/>
      <c r="O653" s="65"/>
      <c r="P653" s="65"/>
      <c r="Q653" s="57"/>
      <c r="S653" s="58"/>
    </row>
    <row r="654" spans="2:19" ht="15" x14ac:dyDescent="0.25">
      <c r="B654" s="66" t="s">
        <v>1</v>
      </c>
      <c r="C654" s="66"/>
      <c r="D654" s="66"/>
      <c r="E654" s="66"/>
      <c r="F654" s="66"/>
      <c r="G654" s="66"/>
      <c r="H654" s="66"/>
      <c r="I654" s="96"/>
      <c r="J654" s="97">
        <f t="shared" ref="J654:O654" si="67">+J437+J459+J475+J489+J491+J497+J515+J538+J564+J583+J598+J620+J630+J638+J642+J652</f>
        <v>3952</v>
      </c>
      <c r="K654" s="66">
        <f t="shared" si="67"/>
        <v>3972</v>
      </c>
      <c r="L654" s="66">
        <f t="shared" si="67"/>
        <v>3954</v>
      </c>
      <c r="M654" s="66">
        <f t="shared" si="67"/>
        <v>3962</v>
      </c>
      <c r="N654" s="66">
        <f t="shared" si="67"/>
        <v>3979</v>
      </c>
      <c r="O654" s="66">
        <f t="shared" si="67"/>
        <v>3991</v>
      </c>
      <c r="P654" s="66">
        <f>AVERAGE(D654:O654)</f>
        <v>3968.3333333333335</v>
      </c>
      <c r="Q654" s="57"/>
      <c r="S654" s="58"/>
    </row>
    <row r="655" spans="2:19" ht="30" customHeight="1" x14ac:dyDescent="0.25">
      <c r="C655" s="17"/>
      <c r="D655" s="17"/>
      <c r="E655" s="17"/>
      <c r="F655" s="17"/>
      <c r="G655" s="17"/>
      <c r="H655" s="17"/>
      <c r="I655" s="20"/>
      <c r="J655" s="17"/>
      <c r="K655" s="17"/>
      <c r="L655" s="17"/>
      <c r="M655" s="17"/>
      <c r="N655" s="17"/>
      <c r="O655" s="17"/>
      <c r="Q655" s="57"/>
      <c r="S655" s="58"/>
    </row>
    <row r="656" spans="2:19" s="42" customFormat="1" ht="26.25" x14ac:dyDescent="0.4">
      <c r="B656" s="84" t="s">
        <v>31</v>
      </c>
      <c r="Q656" s="12"/>
    </row>
    <row r="657" spans="1:23" ht="111.75" customHeight="1" x14ac:dyDescent="0.2">
      <c r="B657" s="108" t="s">
        <v>105</v>
      </c>
      <c r="C657" s="108"/>
      <c r="D657" s="108"/>
      <c r="E657" s="108"/>
      <c r="F657" s="108"/>
      <c r="G657" s="108"/>
      <c r="H657" s="108"/>
      <c r="I657" s="108"/>
      <c r="J657" s="108"/>
      <c r="K657" s="108"/>
      <c r="L657" s="56"/>
      <c r="M657" s="56"/>
      <c r="N657" s="56"/>
      <c r="O657" s="56"/>
      <c r="P657" s="56"/>
      <c r="R657" s="56"/>
      <c r="S657" s="56"/>
      <c r="T657" s="56"/>
      <c r="U657" s="56"/>
      <c r="V657" s="56"/>
      <c r="W657" s="56"/>
    </row>
    <row r="658" spans="1:23" ht="30" customHeight="1" x14ac:dyDescent="0.2"/>
    <row r="659" spans="1:23" s="42" customFormat="1" ht="26.25" x14ac:dyDescent="0.4">
      <c r="B659" s="84" t="s">
        <v>32</v>
      </c>
      <c r="Q659" s="12"/>
    </row>
    <row r="660" spans="1:23" ht="30" customHeight="1" x14ac:dyDescent="0.25">
      <c r="A660" s="37"/>
    </row>
    <row r="661" spans="1:23" ht="72" customHeight="1" x14ac:dyDescent="0.25">
      <c r="A661" s="104" t="s">
        <v>87</v>
      </c>
      <c r="B661" s="104"/>
      <c r="C661" s="104"/>
      <c r="D661" s="104"/>
      <c r="E661" s="104"/>
      <c r="F661" s="104"/>
      <c r="G661" s="104"/>
      <c r="H661" s="104"/>
      <c r="I661" s="104"/>
      <c r="J661" s="104"/>
      <c r="K661" s="104"/>
      <c r="L661" s="104"/>
      <c r="M661" s="104"/>
      <c r="N661" s="104"/>
      <c r="O661" s="104"/>
      <c r="P661" s="104"/>
      <c r="Q661" s="57"/>
    </row>
    <row r="662" spans="1:23" ht="15" x14ac:dyDescent="0.25">
      <c r="C662" s="17"/>
      <c r="D662" s="17"/>
      <c r="E662" s="17"/>
      <c r="F662" s="17"/>
      <c r="G662" s="17"/>
      <c r="H662" s="17"/>
      <c r="I662" s="19"/>
      <c r="J662" s="20"/>
      <c r="Q662" s="57"/>
    </row>
    <row r="663" spans="1:23" ht="15" x14ac:dyDescent="0.25">
      <c r="C663" s="17"/>
      <c r="D663" s="17"/>
      <c r="E663" s="17"/>
      <c r="F663" s="17"/>
      <c r="G663" s="17"/>
      <c r="H663" s="17"/>
      <c r="I663" s="19"/>
      <c r="J663" s="20"/>
      <c r="Q663" s="57"/>
    </row>
    <row r="664" spans="1:23" ht="15" x14ac:dyDescent="0.25">
      <c r="C664" s="17"/>
      <c r="D664" s="17"/>
      <c r="E664" s="17"/>
      <c r="F664" s="17"/>
      <c r="G664" s="17"/>
      <c r="H664" s="17"/>
      <c r="I664" s="19"/>
      <c r="J664" s="20"/>
      <c r="Q664" s="57"/>
    </row>
    <row r="665" spans="1:23" ht="15" x14ac:dyDescent="0.25">
      <c r="C665" s="17"/>
      <c r="D665" s="17"/>
      <c r="E665" s="17"/>
      <c r="F665" s="17"/>
      <c r="G665" s="17"/>
      <c r="H665" s="17"/>
      <c r="I665" s="19"/>
      <c r="J665" s="20"/>
      <c r="Q665" s="57"/>
    </row>
    <row r="666" spans="1:23" ht="15" x14ac:dyDescent="0.25">
      <c r="C666" s="17"/>
      <c r="D666" s="17"/>
      <c r="E666" s="17"/>
      <c r="F666" s="17"/>
      <c r="G666" s="17"/>
      <c r="H666" s="17"/>
      <c r="I666" s="19"/>
      <c r="J666" s="20"/>
      <c r="Q666" s="57"/>
    </row>
    <row r="667" spans="1:23" ht="15" x14ac:dyDescent="0.25">
      <c r="C667" s="17"/>
      <c r="D667" s="17"/>
      <c r="E667" s="17"/>
      <c r="F667" s="17"/>
      <c r="G667" s="17"/>
      <c r="H667" s="17"/>
      <c r="I667" s="19"/>
      <c r="J667" s="20"/>
      <c r="Q667" s="57"/>
    </row>
    <row r="668" spans="1:23" ht="15" x14ac:dyDescent="0.25">
      <c r="C668" s="17"/>
      <c r="D668" s="17"/>
      <c r="E668" s="17"/>
      <c r="F668" s="17"/>
      <c r="G668" s="17"/>
      <c r="H668" s="17"/>
      <c r="I668" s="19"/>
      <c r="J668" s="20"/>
      <c r="Q668" s="57"/>
    </row>
    <row r="669" spans="1:23" ht="15" x14ac:dyDescent="0.25">
      <c r="Q669" s="57"/>
    </row>
    <row r="670" spans="1:23" ht="15" x14ac:dyDescent="0.25">
      <c r="Q670" s="57"/>
    </row>
    <row r="671" spans="1:23" ht="15" x14ac:dyDescent="0.25">
      <c r="Q671" s="57"/>
    </row>
    <row r="672" spans="1:23" ht="15" x14ac:dyDescent="0.25">
      <c r="Q672" s="57"/>
    </row>
    <row r="673" spans="17:17" ht="15" x14ac:dyDescent="0.25">
      <c r="Q673" s="57"/>
    </row>
    <row r="674" spans="17:17" ht="15" x14ac:dyDescent="0.25">
      <c r="Q674" s="57"/>
    </row>
    <row r="675" spans="17:17" ht="15" x14ac:dyDescent="0.25">
      <c r="Q675" s="57"/>
    </row>
    <row r="676" spans="17:17" ht="15" x14ac:dyDescent="0.25">
      <c r="Q676" s="57"/>
    </row>
    <row r="677" spans="17:17" ht="15" x14ac:dyDescent="0.25">
      <c r="Q677" s="57"/>
    </row>
    <row r="678" spans="17:17" ht="15" x14ac:dyDescent="0.25">
      <c r="Q678" s="57"/>
    </row>
    <row r="679" spans="17:17" ht="15" x14ac:dyDescent="0.25">
      <c r="Q679" s="57"/>
    </row>
    <row r="680" spans="17:17" ht="15" x14ac:dyDescent="0.25">
      <c r="Q680" s="57"/>
    </row>
    <row r="681" spans="17:17" ht="15" x14ac:dyDescent="0.25">
      <c r="Q681" s="57"/>
    </row>
    <row r="682" spans="17:17" ht="15" x14ac:dyDescent="0.25">
      <c r="Q682" s="57"/>
    </row>
    <row r="683" spans="17:17" ht="15" x14ac:dyDescent="0.25">
      <c r="Q683" s="57"/>
    </row>
    <row r="684" spans="17:17" ht="15" x14ac:dyDescent="0.25">
      <c r="Q684" s="57"/>
    </row>
    <row r="685" spans="17:17" ht="15" x14ac:dyDescent="0.25">
      <c r="Q685" s="57"/>
    </row>
    <row r="686" spans="17:17" ht="15" x14ac:dyDescent="0.25">
      <c r="Q686" s="57"/>
    </row>
    <row r="687" spans="17:17" ht="15" x14ac:dyDescent="0.25">
      <c r="Q687" s="57"/>
    </row>
    <row r="688" spans="17:17" ht="15" x14ac:dyDescent="0.25">
      <c r="Q688" s="57"/>
    </row>
    <row r="689" spans="17:17" ht="15" x14ac:dyDescent="0.25">
      <c r="Q689" s="57"/>
    </row>
    <row r="690" spans="17:17" ht="15" x14ac:dyDescent="0.25">
      <c r="Q690" s="57"/>
    </row>
    <row r="691" spans="17:17" ht="15" x14ac:dyDescent="0.25">
      <c r="Q691" s="57"/>
    </row>
    <row r="692" spans="17:17" ht="15" x14ac:dyDescent="0.25">
      <c r="Q692" s="57"/>
    </row>
    <row r="693" spans="17:17" ht="15" x14ac:dyDescent="0.25">
      <c r="Q693" s="57"/>
    </row>
    <row r="694" spans="17:17" ht="15" x14ac:dyDescent="0.25">
      <c r="Q694" s="57"/>
    </row>
    <row r="695" spans="17:17" ht="15" x14ac:dyDescent="0.25">
      <c r="Q695" s="57"/>
    </row>
    <row r="696" spans="17:17" ht="15" x14ac:dyDescent="0.25">
      <c r="Q696" s="57"/>
    </row>
    <row r="697" spans="17:17" ht="15" x14ac:dyDescent="0.25">
      <c r="Q697" s="57"/>
    </row>
    <row r="698" spans="17:17" ht="15" x14ac:dyDescent="0.25">
      <c r="Q698" s="57"/>
    </row>
    <row r="699" spans="17:17" ht="15" x14ac:dyDescent="0.25">
      <c r="Q699" s="57"/>
    </row>
    <row r="700" spans="17:17" ht="15" x14ac:dyDescent="0.25">
      <c r="Q700" s="57"/>
    </row>
    <row r="701" spans="17:17" ht="15" x14ac:dyDescent="0.25">
      <c r="Q701" s="57"/>
    </row>
    <row r="702" spans="17:17" ht="15" x14ac:dyDescent="0.25">
      <c r="Q702" s="57"/>
    </row>
    <row r="703" spans="17:17" ht="15" x14ac:dyDescent="0.25">
      <c r="Q703" s="57"/>
    </row>
    <row r="704" spans="17:17" ht="15" x14ac:dyDescent="0.25">
      <c r="Q704" s="57"/>
    </row>
    <row r="705" spans="17:17" ht="15" x14ac:dyDescent="0.25">
      <c r="Q705" s="57"/>
    </row>
    <row r="706" spans="17:17" ht="15" x14ac:dyDescent="0.25">
      <c r="Q706" s="57"/>
    </row>
    <row r="707" spans="17:17" ht="15" x14ac:dyDescent="0.25">
      <c r="Q707" s="57"/>
    </row>
    <row r="708" spans="17:17" ht="15" x14ac:dyDescent="0.25">
      <c r="Q708" s="57"/>
    </row>
    <row r="709" spans="17:17" ht="15" x14ac:dyDescent="0.25">
      <c r="Q709" s="57"/>
    </row>
    <row r="710" spans="17:17" ht="15" x14ac:dyDescent="0.25">
      <c r="Q710" s="57"/>
    </row>
    <row r="711" spans="17:17" ht="15" x14ac:dyDescent="0.25">
      <c r="Q711" s="57"/>
    </row>
    <row r="712" spans="17:17" ht="15" x14ac:dyDescent="0.25">
      <c r="Q712" s="57"/>
    </row>
    <row r="713" spans="17:17" ht="15" x14ac:dyDescent="0.25">
      <c r="Q713" s="57"/>
    </row>
    <row r="714" spans="17:17" ht="15" x14ac:dyDescent="0.25">
      <c r="Q714" s="57"/>
    </row>
    <row r="715" spans="17:17" ht="15" x14ac:dyDescent="0.25">
      <c r="Q715" s="57"/>
    </row>
    <row r="716" spans="17:17" ht="15" x14ac:dyDescent="0.25">
      <c r="Q716" s="57"/>
    </row>
    <row r="717" spans="17:17" ht="15" x14ac:dyDescent="0.25">
      <c r="Q717" s="57"/>
    </row>
    <row r="718" spans="17:17" ht="15" x14ac:dyDescent="0.25">
      <c r="Q718" s="57"/>
    </row>
    <row r="719" spans="17:17" ht="15" x14ac:dyDescent="0.25">
      <c r="Q719" s="57"/>
    </row>
    <row r="720" spans="17:17" ht="15" x14ac:dyDescent="0.25">
      <c r="Q720" s="57"/>
    </row>
    <row r="721" spans="17:17" ht="15" x14ac:dyDescent="0.25">
      <c r="Q721" s="57"/>
    </row>
    <row r="722" spans="17:17" ht="15" x14ac:dyDescent="0.25">
      <c r="Q722" s="57"/>
    </row>
    <row r="723" spans="17:17" ht="15" x14ac:dyDescent="0.25">
      <c r="Q723" s="57"/>
    </row>
    <row r="724" spans="17:17" ht="15" x14ac:dyDescent="0.25">
      <c r="Q724" s="57"/>
    </row>
    <row r="725" spans="17:17" ht="15" x14ac:dyDescent="0.25">
      <c r="Q725" s="57"/>
    </row>
    <row r="726" spans="17:17" ht="15" x14ac:dyDescent="0.25">
      <c r="Q726" s="57"/>
    </row>
    <row r="727" spans="17:17" ht="15" x14ac:dyDescent="0.25">
      <c r="Q727" s="57"/>
    </row>
    <row r="728" spans="17:17" ht="15" x14ac:dyDescent="0.25">
      <c r="Q728" s="57"/>
    </row>
    <row r="729" spans="17:17" ht="15" x14ac:dyDescent="0.25">
      <c r="Q729" s="57"/>
    </row>
    <row r="730" spans="17:17" ht="15" x14ac:dyDescent="0.25">
      <c r="Q730" s="57"/>
    </row>
    <row r="731" spans="17:17" ht="15" x14ac:dyDescent="0.25">
      <c r="Q731" s="57"/>
    </row>
    <row r="732" spans="17:17" ht="15" x14ac:dyDescent="0.25">
      <c r="Q732" s="57"/>
    </row>
    <row r="733" spans="17:17" ht="15" x14ac:dyDescent="0.25">
      <c r="Q733" s="57"/>
    </row>
    <row r="734" spans="17:17" ht="15" x14ac:dyDescent="0.25">
      <c r="Q734" s="57"/>
    </row>
    <row r="735" spans="17:17" ht="15" x14ac:dyDescent="0.25">
      <c r="Q735" s="57"/>
    </row>
    <row r="736" spans="17:17" ht="15" x14ac:dyDescent="0.25">
      <c r="Q736" s="57"/>
    </row>
    <row r="737" spans="17:17" ht="15" x14ac:dyDescent="0.25">
      <c r="Q737" s="57"/>
    </row>
    <row r="738" spans="17:17" ht="15" x14ac:dyDescent="0.25">
      <c r="Q738" s="57"/>
    </row>
    <row r="739" spans="17:17" ht="15" x14ac:dyDescent="0.25">
      <c r="Q739" s="57"/>
    </row>
    <row r="740" spans="17:17" ht="15" x14ac:dyDescent="0.25">
      <c r="Q740" s="57"/>
    </row>
    <row r="741" spans="17:17" ht="15" x14ac:dyDescent="0.25">
      <c r="Q741" s="57"/>
    </row>
    <row r="742" spans="17:17" ht="15" x14ac:dyDescent="0.25">
      <c r="Q742" s="57"/>
    </row>
    <row r="743" spans="17:17" ht="15" x14ac:dyDescent="0.25">
      <c r="Q743" s="57"/>
    </row>
    <row r="744" spans="17:17" ht="15" x14ac:dyDescent="0.25">
      <c r="Q744" s="57"/>
    </row>
    <row r="745" spans="17:17" ht="15" x14ac:dyDescent="0.25">
      <c r="Q745" s="57"/>
    </row>
    <row r="746" spans="17:17" ht="15" x14ac:dyDescent="0.25">
      <c r="Q746" s="57"/>
    </row>
    <row r="747" spans="17:17" ht="15" x14ac:dyDescent="0.25">
      <c r="Q747" s="57"/>
    </row>
    <row r="748" spans="17:17" ht="15" x14ac:dyDescent="0.25">
      <c r="Q748" s="57"/>
    </row>
    <row r="749" spans="17:17" ht="15" x14ac:dyDescent="0.25">
      <c r="Q749" s="57"/>
    </row>
    <row r="750" spans="17:17" ht="15" x14ac:dyDescent="0.25">
      <c r="Q750" s="57"/>
    </row>
    <row r="751" spans="17:17" ht="15" x14ac:dyDescent="0.25">
      <c r="Q751" s="57"/>
    </row>
    <row r="752" spans="17:17" ht="15" x14ac:dyDescent="0.25">
      <c r="Q752" s="57"/>
    </row>
    <row r="753" spans="17:17" ht="15" x14ac:dyDescent="0.25">
      <c r="Q753" s="57"/>
    </row>
    <row r="754" spans="17:17" ht="15" x14ac:dyDescent="0.25">
      <c r="Q754" s="57"/>
    </row>
    <row r="755" spans="17:17" ht="15" x14ac:dyDescent="0.25">
      <c r="Q755" s="57"/>
    </row>
    <row r="756" spans="17:17" ht="15" x14ac:dyDescent="0.25">
      <c r="Q756" s="57"/>
    </row>
    <row r="757" spans="17:17" ht="15" x14ac:dyDescent="0.25">
      <c r="Q757" s="57"/>
    </row>
    <row r="758" spans="17:17" ht="15" x14ac:dyDescent="0.25">
      <c r="Q758" s="57"/>
    </row>
    <row r="759" spans="17:17" ht="15" x14ac:dyDescent="0.25">
      <c r="Q759" s="57"/>
    </row>
    <row r="760" spans="17:17" ht="15" x14ac:dyDescent="0.25">
      <c r="Q760" s="57"/>
    </row>
    <row r="761" spans="17:17" ht="15" x14ac:dyDescent="0.25">
      <c r="Q761" s="57"/>
    </row>
    <row r="762" spans="17:17" ht="15" x14ac:dyDescent="0.25">
      <c r="Q762" s="57"/>
    </row>
    <row r="763" spans="17:17" ht="15" x14ac:dyDescent="0.25">
      <c r="Q763" s="57"/>
    </row>
    <row r="764" spans="17:17" ht="15" x14ac:dyDescent="0.25">
      <c r="Q764" s="57"/>
    </row>
    <row r="765" spans="17:17" ht="15" x14ac:dyDescent="0.25">
      <c r="Q765" s="57"/>
    </row>
    <row r="766" spans="17:17" ht="15" x14ac:dyDescent="0.25">
      <c r="Q766" s="57"/>
    </row>
    <row r="767" spans="17:17" ht="15" x14ac:dyDescent="0.25">
      <c r="Q767" s="57"/>
    </row>
    <row r="768" spans="17:17" ht="15" x14ac:dyDescent="0.25">
      <c r="Q768" s="57"/>
    </row>
    <row r="769" spans="17:17" ht="15" x14ac:dyDescent="0.25">
      <c r="Q769" s="57"/>
    </row>
  </sheetData>
  <sortState ref="B340:O363">
    <sortCondition descending="1" ref="O340:O363"/>
  </sortState>
  <mergeCells count="5">
    <mergeCell ref="A661:P661"/>
    <mergeCell ref="B1:P1"/>
    <mergeCell ref="B3:P3"/>
    <mergeCell ref="B4:P4"/>
    <mergeCell ref="B657:K657"/>
  </mergeCells>
  <pageMargins left="0.7" right="0.7" top="0.75" bottom="0.75" header="0.3" footer="0.3"/>
  <pageSetup paperSize="9" scale="32" orientation="portrait" r:id="rId1"/>
  <ignoredErrors>
    <ignoredError sqref="O145 O61 O103 O28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Contenido</vt:lpstr>
      <vt:lpstr>Año 2017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Karla Estrella</cp:lastModifiedBy>
  <cp:lastPrinted>2016-06-30T17:32:55Z</cp:lastPrinted>
  <dcterms:created xsi:type="dcterms:W3CDTF">2015-10-14T17:36:34Z</dcterms:created>
  <dcterms:modified xsi:type="dcterms:W3CDTF">2019-01-09T14:17:01Z</dcterms:modified>
</cp:coreProperties>
</file>