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200"/>
  </bookViews>
  <sheets>
    <sheet name="BAL NETOS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[4]BASE!$A$2:$B$897</definedName>
  </definedNames>
  <calcPr calcId="145621"/>
</workbook>
</file>

<file path=xl/calcChain.xml><?xml version="1.0" encoding="utf-8"?>
<calcChain xmlns="http://schemas.openxmlformats.org/spreadsheetml/2006/main">
  <c r="B229" i="1" l="1"/>
  <c r="A229" i="1"/>
  <c r="B226" i="1"/>
  <c r="A226" i="1"/>
  <c r="B225" i="1"/>
  <c r="A225" i="1"/>
  <c r="A228" i="1" s="1"/>
  <c r="B224" i="1"/>
  <c r="A224" i="1"/>
  <c r="B223" i="1"/>
  <c r="A223" i="1"/>
  <c r="A222" i="1"/>
  <c r="A227" i="1" s="1"/>
  <c r="BS221" i="1"/>
  <c r="BR221" i="1"/>
  <c r="BQ221" i="1"/>
  <c r="BS220" i="1"/>
  <c r="BR220" i="1"/>
  <c r="BQ220" i="1"/>
  <c r="BS219" i="1"/>
  <c r="BR219" i="1"/>
  <c r="BQ219" i="1"/>
  <c r="BS218" i="1"/>
  <c r="BR218" i="1"/>
  <c r="BQ218" i="1"/>
  <c r="J218" i="1"/>
  <c r="I218" i="1"/>
  <c r="H218" i="1"/>
  <c r="G218" i="1"/>
  <c r="F218" i="1"/>
  <c r="E218" i="1"/>
  <c r="D218" i="1"/>
  <c r="C218" i="1"/>
  <c r="BS217" i="1"/>
  <c r="BR217" i="1"/>
  <c r="BQ217" i="1"/>
  <c r="J217" i="1"/>
  <c r="I217" i="1"/>
  <c r="H217" i="1"/>
  <c r="G217" i="1"/>
  <c r="F217" i="1"/>
  <c r="E217" i="1"/>
  <c r="D217" i="1"/>
  <c r="C217" i="1"/>
  <c r="BS216" i="1"/>
  <c r="BR216" i="1"/>
  <c r="BQ216" i="1"/>
  <c r="J216" i="1"/>
  <c r="I216" i="1"/>
  <c r="H216" i="1"/>
  <c r="G216" i="1"/>
  <c r="F216" i="1"/>
  <c r="E216" i="1"/>
  <c r="D216" i="1"/>
  <c r="C216" i="1"/>
  <c r="BS215" i="1"/>
  <c r="BR215" i="1"/>
  <c r="BQ215" i="1"/>
  <c r="J215" i="1"/>
  <c r="I215" i="1"/>
  <c r="H215" i="1"/>
  <c r="G215" i="1"/>
  <c r="F215" i="1"/>
  <c r="E215" i="1"/>
  <c r="D215" i="1"/>
  <c r="C215" i="1"/>
  <c r="BS214" i="1"/>
  <c r="BR214" i="1"/>
  <c r="BQ214" i="1"/>
  <c r="J214" i="1"/>
  <c r="I214" i="1"/>
  <c r="H214" i="1"/>
  <c r="G214" i="1"/>
  <c r="F214" i="1"/>
  <c r="E214" i="1"/>
  <c r="D214" i="1"/>
  <c r="C214" i="1"/>
  <c r="BS213" i="1"/>
  <c r="BR213" i="1"/>
  <c r="BQ213" i="1"/>
  <c r="J213" i="1"/>
  <c r="I213" i="1"/>
  <c r="H213" i="1"/>
  <c r="G213" i="1"/>
  <c r="F213" i="1"/>
  <c r="E213" i="1"/>
  <c r="D213" i="1"/>
  <c r="C213" i="1"/>
  <c r="BS212" i="1"/>
  <c r="BR212" i="1"/>
  <c r="BQ212" i="1"/>
  <c r="BS211" i="1"/>
  <c r="BR211" i="1"/>
  <c r="BQ211" i="1"/>
  <c r="BS210" i="1"/>
  <c r="BR210" i="1"/>
  <c r="BQ210" i="1"/>
  <c r="BS209" i="1"/>
  <c r="BR209" i="1"/>
  <c r="BQ209" i="1"/>
  <c r="BQ208" i="1"/>
  <c r="BP208" i="1"/>
  <c r="BO208" i="1"/>
  <c r="BS208" i="1" s="1"/>
  <c r="BN208" i="1"/>
  <c r="BM208" i="1"/>
  <c r="BL208" i="1"/>
  <c r="BK208" i="1"/>
  <c r="BJ208" i="1"/>
  <c r="BI208" i="1"/>
  <c r="BH208" i="1"/>
  <c r="BG208" i="1"/>
  <c r="BF208" i="1"/>
  <c r="BE208" i="1"/>
  <c r="BD208" i="1"/>
  <c r="BR208" i="1" s="1"/>
  <c r="BC208" i="1"/>
  <c r="BB208" i="1"/>
  <c r="BA208" i="1"/>
  <c r="AZ208" i="1"/>
  <c r="AY208" i="1"/>
  <c r="AX208" i="1"/>
  <c r="AW208" i="1"/>
  <c r="AV208" i="1"/>
  <c r="AU208" i="1"/>
  <c r="AT208" i="1"/>
  <c r="AS208" i="1"/>
  <c r="AR208" i="1"/>
  <c r="AQ208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P207" i="1"/>
  <c r="BO207" i="1"/>
  <c r="BN207" i="1"/>
  <c r="BM207" i="1"/>
  <c r="BL207" i="1"/>
  <c r="BK207" i="1"/>
  <c r="BJ207" i="1"/>
  <c r="BI207" i="1"/>
  <c r="BH207" i="1"/>
  <c r="BG207" i="1"/>
  <c r="BF207" i="1"/>
  <c r="BE207" i="1"/>
  <c r="BD207" i="1"/>
  <c r="BR207" i="1" s="1"/>
  <c r="BC207" i="1"/>
  <c r="BB207" i="1"/>
  <c r="BA207" i="1"/>
  <c r="AZ207" i="1"/>
  <c r="AY207" i="1"/>
  <c r="AX207" i="1"/>
  <c r="AW207" i="1"/>
  <c r="AV207" i="1"/>
  <c r="AU207" i="1"/>
  <c r="AT207" i="1"/>
  <c r="AS207" i="1"/>
  <c r="AR207" i="1"/>
  <c r="AQ207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S206" i="1"/>
  <c r="BQ206" i="1"/>
  <c r="BP206" i="1"/>
  <c r="BO206" i="1"/>
  <c r="BN206" i="1"/>
  <c r="BM206" i="1"/>
  <c r="BL206" i="1"/>
  <c r="BK206" i="1"/>
  <c r="BJ206" i="1"/>
  <c r="BI206" i="1"/>
  <c r="BH206" i="1"/>
  <c r="BG206" i="1"/>
  <c r="BF206" i="1"/>
  <c r="BE206" i="1"/>
  <c r="BD206" i="1"/>
  <c r="BR206" i="1" s="1"/>
  <c r="BC206" i="1"/>
  <c r="BB206" i="1"/>
  <c r="BA206" i="1"/>
  <c r="AZ206" i="1"/>
  <c r="AY206" i="1"/>
  <c r="AX206" i="1"/>
  <c r="AW206" i="1"/>
  <c r="AV206" i="1"/>
  <c r="AU206" i="1"/>
  <c r="AT206" i="1"/>
  <c r="AS206" i="1"/>
  <c r="AR206" i="1"/>
  <c r="AQ206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R205" i="1"/>
  <c r="BP205" i="1"/>
  <c r="BO205" i="1"/>
  <c r="BS205" i="1" s="1"/>
  <c r="BN205" i="1"/>
  <c r="BM205" i="1"/>
  <c r="BL205" i="1"/>
  <c r="BK205" i="1"/>
  <c r="BJ205" i="1"/>
  <c r="BI205" i="1"/>
  <c r="BH205" i="1"/>
  <c r="BG205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Q204" i="1"/>
  <c r="BP204" i="1"/>
  <c r="BO204" i="1"/>
  <c r="BS204" i="1" s="1"/>
  <c r="BN204" i="1"/>
  <c r="BM204" i="1"/>
  <c r="BL204" i="1"/>
  <c r="BK204" i="1"/>
  <c r="BJ204" i="1"/>
  <c r="BI204" i="1"/>
  <c r="BH204" i="1"/>
  <c r="BG204" i="1"/>
  <c r="BF204" i="1"/>
  <c r="BE204" i="1"/>
  <c r="BD204" i="1"/>
  <c r="BR204" i="1" s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P203" i="1"/>
  <c r="BO203" i="1"/>
  <c r="BS203" i="1" s="1"/>
  <c r="BN203" i="1"/>
  <c r="BM203" i="1"/>
  <c r="BL203" i="1"/>
  <c r="BK203" i="1"/>
  <c r="BJ203" i="1"/>
  <c r="BI203" i="1"/>
  <c r="BH203" i="1"/>
  <c r="BG203" i="1"/>
  <c r="BF203" i="1"/>
  <c r="BE203" i="1"/>
  <c r="BD203" i="1"/>
  <c r="BR203" i="1" s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S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R202" i="1" s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R201" i="1"/>
  <c r="BP201" i="1"/>
  <c r="BO201" i="1"/>
  <c r="BS201" i="1" s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Q200" i="1"/>
  <c r="BP200" i="1"/>
  <c r="BO200" i="1"/>
  <c r="BS200" i="1" s="1"/>
  <c r="BN200" i="1"/>
  <c r="BM200" i="1"/>
  <c r="BL200" i="1"/>
  <c r="BK200" i="1"/>
  <c r="BJ200" i="1"/>
  <c r="BI200" i="1"/>
  <c r="BH200" i="1"/>
  <c r="BG200" i="1"/>
  <c r="BF200" i="1"/>
  <c r="BE200" i="1"/>
  <c r="BD200" i="1"/>
  <c r="BR200" i="1" s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D199" i="1"/>
  <c r="BR199" i="1" s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S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R198" i="1" s="1"/>
  <c r="BC198" i="1"/>
  <c r="BB198" i="1"/>
  <c r="BA198" i="1"/>
  <c r="AZ198" i="1"/>
  <c r="AY198" i="1"/>
  <c r="AX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R197" i="1"/>
  <c r="BP197" i="1"/>
  <c r="BO197" i="1"/>
  <c r="BS197" i="1" s="1"/>
  <c r="BN197" i="1"/>
  <c r="BM197" i="1"/>
  <c r="BL197" i="1"/>
  <c r="BK197" i="1"/>
  <c r="BJ197" i="1"/>
  <c r="BI197" i="1"/>
  <c r="BH197" i="1"/>
  <c r="BG197" i="1"/>
  <c r="BF197" i="1"/>
  <c r="BE197" i="1"/>
  <c r="BD197" i="1"/>
  <c r="BC197" i="1"/>
  <c r="BB197" i="1"/>
  <c r="BA197" i="1"/>
  <c r="AZ197" i="1"/>
  <c r="AY197" i="1"/>
  <c r="AX197" i="1"/>
  <c r="AW197" i="1"/>
  <c r="AV197" i="1"/>
  <c r="AU197" i="1"/>
  <c r="AT197" i="1"/>
  <c r="AS197" i="1"/>
  <c r="AR197" i="1"/>
  <c r="AQ197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Q196" i="1"/>
  <c r="BP196" i="1"/>
  <c r="BO196" i="1"/>
  <c r="BS196" i="1" s="1"/>
  <c r="BN196" i="1"/>
  <c r="BM196" i="1"/>
  <c r="BL196" i="1"/>
  <c r="BK196" i="1"/>
  <c r="BJ196" i="1"/>
  <c r="BI196" i="1"/>
  <c r="BH196" i="1"/>
  <c r="BG196" i="1"/>
  <c r="BF196" i="1"/>
  <c r="BE196" i="1"/>
  <c r="BD196" i="1"/>
  <c r="BR196" i="1" s="1"/>
  <c r="BC196" i="1"/>
  <c r="BB196" i="1"/>
  <c r="BA196" i="1"/>
  <c r="AZ196" i="1"/>
  <c r="AY196" i="1"/>
  <c r="AX196" i="1"/>
  <c r="AW196" i="1"/>
  <c r="AV196" i="1"/>
  <c r="AU196" i="1"/>
  <c r="AT196" i="1"/>
  <c r="AS196" i="1"/>
  <c r="AR196" i="1"/>
  <c r="AQ196" i="1"/>
  <c r="AP196" i="1"/>
  <c r="AO196" i="1"/>
  <c r="AN196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P195" i="1"/>
  <c r="BO195" i="1"/>
  <c r="BN195" i="1"/>
  <c r="BM195" i="1"/>
  <c r="BL195" i="1"/>
  <c r="BK195" i="1"/>
  <c r="BJ195" i="1"/>
  <c r="BI195" i="1"/>
  <c r="BH195" i="1"/>
  <c r="BG195" i="1"/>
  <c r="BF195" i="1"/>
  <c r="BE195" i="1"/>
  <c r="BD195" i="1"/>
  <c r="BR195" i="1" s="1"/>
  <c r="BC195" i="1"/>
  <c r="BB195" i="1"/>
  <c r="BA195" i="1"/>
  <c r="AZ195" i="1"/>
  <c r="AY195" i="1"/>
  <c r="AX195" i="1"/>
  <c r="AW195" i="1"/>
  <c r="AV195" i="1"/>
  <c r="AU195" i="1"/>
  <c r="AT195" i="1"/>
  <c r="AS195" i="1"/>
  <c r="AR195" i="1"/>
  <c r="AQ195" i="1"/>
  <c r="AP195" i="1"/>
  <c r="AO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S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R194" i="1" s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R193" i="1"/>
  <c r="BP193" i="1"/>
  <c r="BO193" i="1"/>
  <c r="BS193" i="1" s="1"/>
  <c r="BN193" i="1"/>
  <c r="BM193" i="1"/>
  <c r="BL193" i="1"/>
  <c r="BK193" i="1"/>
  <c r="BJ193" i="1"/>
  <c r="BI193" i="1"/>
  <c r="BH193" i="1"/>
  <c r="BG193" i="1"/>
  <c r="BF193" i="1"/>
  <c r="BE193" i="1"/>
  <c r="BD193" i="1"/>
  <c r="BC193" i="1"/>
  <c r="BB193" i="1"/>
  <c r="BA193" i="1"/>
  <c r="AZ193" i="1"/>
  <c r="AY193" i="1"/>
  <c r="AX193" i="1"/>
  <c r="AW193" i="1"/>
  <c r="AV193" i="1"/>
  <c r="AU193" i="1"/>
  <c r="AT193" i="1"/>
  <c r="AS193" i="1"/>
  <c r="AR193" i="1"/>
  <c r="AQ193" i="1"/>
  <c r="AP193" i="1"/>
  <c r="AO193" i="1"/>
  <c r="AN193" i="1"/>
  <c r="AM193" i="1"/>
  <c r="AL193" i="1"/>
  <c r="AK193" i="1"/>
  <c r="AJ193" i="1"/>
  <c r="AI193" i="1"/>
  <c r="AH193" i="1"/>
  <c r="AG193" i="1"/>
  <c r="AF193" i="1"/>
  <c r="AE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Q192" i="1"/>
  <c r="BP192" i="1"/>
  <c r="BO192" i="1"/>
  <c r="BS192" i="1" s="1"/>
  <c r="BN192" i="1"/>
  <c r="BM192" i="1"/>
  <c r="BL192" i="1"/>
  <c r="BK192" i="1"/>
  <c r="BJ192" i="1"/>
  <c r="BI192" i="1"/>
  <c r="BH192" i="1"/>
  <c r="BG192" i="1"/>
  <c r="BF192" i="1"/>
  <c r="BE192" i="1"/>
  <c r="BD192" i="1"/>
  <c r="BR192" i="1" s="1"/>
  <c r="BC192" i="1"/>
  <c r="BB192" i="1"/>
  <c r="BA192" i="1"/>
  <c r="AZ192" i="1"/>
  <c r="AY192" i="1"/>
  <c r="AX192" i="1"/>
  <c r="AW192" i="1"/>
  <c r="AV192" i="1"/>
  <c r="AU192" i="1"/>
  <c r="AT192" i="1"/>
  <c r="AS192" i="1"/>
  <c r="AR192" i="1"/>
  <c r="AQ192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S191" i="1"/>
  <c r="BR191" i="1"/>
  <c r="BQ191" i="1"/>
  <c r="BS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R190" i="1" s="1"/>
  <c r="BC190" i="1"/>
  <c r="BB190" i="1"/>
  <c r="BA190" i="1"/>
  <c r="AZ190" i="1"/>
  <c r="AY190" i="1"/>
  <c r="AX190" i="1"/>
  <c r="AW190" i="1"/>
  <c r="AV190" i="1"/>
  <c r="AU190" i="1"/>
  <c r="AT190" i="1"/>
  <c r="AS190" i="1"/>
  <c r="AR190" i="1"/>
  <c r="AQ19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R189" i="1"/>
  <c r="BP189" i="1"/>
  <c r="BO189" i="1"/>
  <c r="BS189" i="1" s="1"/>
  <c r="BN189" i="1"/>
  <c r="BM189" i="1"/>
  <c r="BL189" i="1"/>
  <c r="BK189" i="1"/>
  <c r="BJ189" i="1"/>
  <c r="BI189" i="1"/>
  <c r="BH189" i="1"/>
  <c r="BG189" i="1"/>
  <c r="BF189" i="1"/>
  <c r="BE189" i="1"/>
  <c r="BD189" i="1"/>
  <c r="BC189" i="1"/>
  <c r="BB189" i="1"/>
  <c r="BA189" i="1"/>
  <c r="AZ189" i="1"/>
  <c r="AY189" i="1"/>
  <c r="AX189" i="1"/>
  <c r="AW189" i="1"/>
  <c r="AV189" i="1"/>
  <c r="AU189" i="1"/>
  <c r="AT189" i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Q188" i="1"/>
  <c r="BP188" i="1"/>
  <c r="BO188" i="1"/>
  <c r="BS188" i="1" s="1"/>
  <c r="BN188" i="1"/>
  <c r="BM188" i="1"/>
  <c r="BL188" i="1"/>
  <c r="BK188" i="1"/>
  <c r="BJ188" i="1"/>
  <c r="BI188" i="1"/>
  <c r="BH188" i="1"/>
  <c r="BG188" i="1"/>
  <c r="BF188" i="1"/>
  <c r="BE188" i="1"/>
  <c r="BD188" i="1"/>
  <c r="BR188" i="1" s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P187" i="1"/>
  <c r="BO187" i="1"/>
  <c r="BS187" i="1" s="1"/>
  <c r="BN187" i="1"/>
  <c r="BM187" i="1"/>
  <c r="BL187" i="1"/>
  <c r="BK187" i="1"/>
  <c r="BJ187" i="1"/>
  <c r="BI187" i="1"/>
  <c r="BH187" i="1"/>
  <c r="BG187" i="1"/>
  <c r="BF187" i="1"/>
  <c r="BE187" i="1"/>
  <c r="BD187" i="1"/>
  <c r="BR187" i="1" s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S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R186" i="1" s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R185" i="1"/>
  <c r="BP185" i="1"/>
  <c r="BO185" i="1"/>
  <c r="BS185" i="1" s="1"/>
  <c r="BN185" i="1"/>
  <c r="BM185" i="1"/>
  <c r="BL185" i="1"/>
  <c r="BK185" i="1"/>
  <c r="BJ185" i="1"/>
  <c r="BI185" i="1"/>
  <c r="BH185" i="1"/>
  <c r="BG185" i="1"/>
  <c r="BF185" i="1"/>
  <c r="BE185" i="1"/>
  <c r="BD185" i="1"/>
  <c r="BC185" i="1"/>
  <c r="BB185" i="1"/>
  <c r="BA185" i="1"/>
  <c r="AZ185" i="1"/>
  <c r="AY185" i="1"/>
  <c r="AX185" i="1"/>
  <c r="AW185" i="1"/>
  <c r="AV185" i="1"/>
  <c r="AU185" i="1"/>
  <c r="AT185" i="1"/>
  <c r="AS185" i="1"/>
  <c r="AR185" i="1"/>
  <c r="AQ185" i="1"/>
  <c r="AP185" i="1"/>
  <c r="AO185" i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Q184" i="1"/>
  <c r="BP184" i="1"/>
  <c r="BO184" i="1"/>
  <c r="BS184" i="1" s="1"/>
  <c r="BN184" i="1"/>
  <c r="BM184" i="1"/>
  <c r="BL184" i="1"/>
  <c r="BK184" i="1"/>
  <c r="BJ184" i="1"/>
  <c r="BI184" i="1"/>
  <c r="BH184" i="1"/>
  <c r="BG184" i="1"/>
  <c r="BF184" i="1"/>
  <c r="BE184" i="1"/>
  <c r="BD184" i="1"/>
  <c r="BR184" i="1" s="1"/>
  <c r="BC184" i="1"/>
  <c r="BB184" i="1"/>
  <c r="BA184" i="1"/>
  <c r="AZ184" i="1"/>
  <c r="AY184" i="1"/>
  <c r="AX184" i="1"/>
  <c r="AW184" i="1"/>
  <c r="AV184" i="1"/>
  <c r="AU184" i="1"/>
  <c r="AT184" i="1"/>
  <c r="AS184" i="1"/>
  <c r="AR184" i="1"/>
  <c r="AQ184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R183" i="1" s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Q182" i="1"/>
  <c r="BP182" i="1"/>
  <c r="BO182" i="1"/>
  <c r="BS182" i="1" s="1"/>
  <c r="BN182" i="1"/>
  <c r="BM182" i="1"/>
  <c r="BL182" i="1"/>
  <c r="BK182" i="1"/>
  <c r="BJ182" i="1"/>
  <c r="BI182" i="1"/>
  <c r="BH182" i="1"/>
  <c r="BG182" i="1"/>
  <c r="BF182" i="1"/>
  <c r="BE182" i="1"/>
  <c r="BD182" i="1"/>
  <c r="BR182" i="1" s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R181" i="1" s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S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R180" i="1" s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R179" i="1"/>
  <c r="BP179" i="1"/>
  <c r="BO179" i="1"/>
  <c r="BS179" i="1" s="1"/>
  <c r="BN179" i="1"/>
  <c r="BM179" i="1"/>
  <c r="BL179" i="1"/>
  <c r="BK179" i="1"/>
  <c r="BJ179" i="1"/>
  <c r="BI179" i="1"/>
  <c r="BH179" i="1"/>
  <c r="BG179" i="1"/>
  <c r="BF179" i="1"/>
  <c r="BE179" i="1"/>
  <c r="BD179" i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Q178" i="1"/>
  <c r="BP178" i="1"/>
  <c r="BO178" i="1"/>
  <c r="BS178" i="1" s="1"/>
  <c r="BN178" i="1"/>
  <c r="BM178" i="1"/>
  <c r="BL178" i="1"/>
  <c r="BK178" i="1"/>
  <c r="BJ178" i="1"/>
  <c r="BI178" i="1"/>
  <c r="BH178" i="1"/>
  <c r="BG178" i="1"/>
  <c r="BF178" i="1"/>
  <c r="BE178" i="1"/>
  <c r="BD178" i="1"/>
  <c r="BR178" i="1" s="1"/>
  <c r="BC178" i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S177" i="1"/>
  <c r="BR177" i="1"/>
  <c r="BQ177" i="1"/>
  <c r="BS176" i="1"/>
  <c r="BQ176" i="1"/>
  <c r="BP176" i="1"/>
  <c r="BP229" i="1" s="1"/>
  <c r="BO176" i="1"/>
  <c r="BO229" i="1" s="1"/>
  <c r="BS229" i="1" s="1"/>
  <c r="BN176" i="1"/>
  <c r="BN229" i="1" s="1"/>
  <c r="BM176" i="1"/>
  <c r="BM229" i="1" s="1"/>
  <c r="BL176" i="1"/>
  <c r="BL229" i="1" s="1"/>
  <c r="BK176" i="1"/>
  <c r="BK229" i="1" s="1"/>
  <c r="BJ176" i="1"/>
  <c r="BJ229" i="1" s="1"/>
  <c r="BI176" i="1"/>
  <c r="BI229" i="1" s="1"/>
  <c r="BH176" i="1"/>
  <c r="BH229" i="1" s="1"/>
  <c r="BG176" i="1"/>
  <c r="BG229" i="1" s="1"/>
  <c r="BF176" i="1"/>
  <c r="BF229" i="1" s="1"/>
  <c r="BE176" i="1"/>
  <c r="BE229" i="1" s="1"/>
  <c r="BD176" i="1"/>
  <c r="BD229" i="1" s="1"/>
  <c r="BR229" i="1" s="1"/>
  <c r="BC176" i="1"/>
  <c r="BC229" i="1" s="1"/>
  <c r="BB176" i="1"/>
  <c r="BB229" i="1" s="1"/>
  <c r="BA176" i="1"/>
  <c r="BA229" i="1" s="1"/>
  <c r="AZ176" i="1"/>
  <c r="AZ229" i="1" s="1"/>
  <c r="AY176" i="1"/>
  <c r="AY229" i="1" s="1"/>
  <c r="AX176" i="1"/>
  <c r="AX229" i="1" s="1"/>
  <c r="AW176" i="1"/>
  <c r="AW229" i="1" s="1"/>
  <c r="AV176" i="1"/>
  <c r="AV229" i="1" s="1"/>
  <c r="AU176" i="1"/>
  <c r="AU229" i="1" s="1"/>
  <c r="AT176" i="1"/>
  <c r="AT229" i="1" s="1"/>
  <c r="AS176" i="1"/>
  <c r="AS229" i="1" s="1"/>
  <c r="AR176" i="1"/>
  <c r="AR229" i="1" s="1"/>
  <c r="AQ176" i="1"/>
  <c r="AQ229" i="1" s="1"/>
  <c r="AP176" i="1"/>
  <c r="AP229" i="1" s="1"/>
  <c r="AO176" i="1"/>
  <c r="AO229" i="1" s="1"/>
  <c r="AN176" i="1"/>
  <c r="AM176" i="1"/>
  <c r="AL176" i="1"/>
  <c r="AL229" i="1" s="1"/>
  <c r="AK176" i="1"/>
  <c r="AK229" i="1" s="1"/>
  <c r="AJ176" i="1"/>
  <c r="AJ229" i="1" s="1"/>
  <c r="AI176" i="1"/>
  <c r="AI229" i="1" s="1"/>
  <c r="AH176" i="1"/>
  <c r="AH229" i="1" s="1"/>
  <c r="AG176" i="1"/>
  <c r="AG229" i="1" s="1"/>
  <c r="AF176" i="1"/>
  <c r="AF229" i="1" s="1"/>
  <c r="AE176" i="1"/>
  <c r="AE229" i="1" s="1"/>
  <c r="AD176" i="1"/>
  <c r="AD229" i="1" s="1"/>
  <c r="AC176" i="1"/>
  <c r="AC229" i="1" s="1"/>
  <c r="AB176" i="1"/>
  <c r="AB229" i="1" s="1"/>
  <c r="AA176" i="1"/>
  <c r="AA229" i="1" s="1"/>
  <c r="Z176" i="1"/>
  <c r="Z229" i="1" s="1"/>
  <c r="Y176" i="1"/>
  <c r="Y229" i="1" s="1"/>
  <c r="X176" i="1"/>
  <c r="X229" i="1" s="1"/>
  <c r="W176" i="1"/>
  <c r="W229" i="1" s="1"/>
  <c r="V176" i="1"/>
  <c r="V229" i="1" s="1"/>
  <c r="U176" i="1"/>
  <c r="U229" i="1" s="1"/>
  <c r="T176" i="1"/>
  <c r="T229" i="1" s="1"/>
  <c r="S176" i="1"/>
  <c r="S229" i="1" s="1"/>
  <c r="R176" i="1"/>
  <c r="R229" i="1" s="1"/>
  <c r="Q176" i="1"/>
  <c r="Q229" i="1" s="1"/>
  <c r="P176" i="1"/>
  <c r="P229" i="1" s="1"/>
  <c r="O176" i="1"/>
  <c r="O229" i="1" s="1"/>
  <c r="N176" i="1"/>
  <c r="N229" i="1" s="1"/>
  <c r="M176" i="1"/>
  <c r="M229" i="1" s="1"/>
  <c r="L176" i="1"/>
  <c r="L229" i="1" s="1"/>
  <c r="K176" i="1"/>
  <c r="K229" i="1" s="1"/>
  <c r="J176" i="1"/>
  <c r="J229" i="1" s="1"/>
  <c r="I176" i="1"/>
  <c r="I229" i="1" s="1"/>
  <c r="H176" i="1"/>
  <c r="H229" i="1" s="1"/>
  <c r="G176" i="1"/>
  <c r="G229" i="1" s="1"/>
  <c r="F176" i="1"/>
  <c r="F229" i="1" s="1"/>
  <c r="E176" i="1"/>
  <c r="E229" i="1" s="1"/>
  <c r="D176" i="1"/>
  <c r="D229" i="1" s="1"/>
  <c r="C176" i="1"/>
  <c r="C229" i="1" s="1"/>
  <c r="BR175" i="1"/>
  <c r="BP175" i="1"/>
  <c r="BO175" i="1"/>
  <c r="BS175" i="1" s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Q174" i="1"/>
  <c r="BP174" i="1"/>
  <c r="BO174" i="1"/>
  <c r="BS174" i="1" s="1"/>
  <c r="BN174" i="1"/>
  <c r="BM174" i="1"/>
  <c r="BL174" i="1"/>
  <c r="BK174" i="1"/>
  <c r="BJ174" i="1"/>
  <c r="BI174" i="1"/>
  <c r="BH174" i="1"/>
  <c r="BG174" i="1"/>
  <c r="BF174" i="1"/>
  <c r="BE174" i="1"/>
  <c r="BD174" i="1"/>
  <c r="BR174" i="1" s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P173" i="1"/>
  <c r="BO173" i="1"/>
  <c r="BS173" i="1" s="1"/>
  <c r="BN173" i="1"/>
  <c r="BM173" i="1"/>
  <c r="BL173" i="1"/>
  <c r="BK173" i="1"/>
  <c r="BJ173" i="1"/>
  <c r="BI173" i="1"/>
  <c r="BH173" i="1"/>
  <c r="BG173" i="1"/>
  <c r="BF173" i="1"/>
  <c r="BE173" i="1"/>
  <c r="BD173" i="1"/>
  <c r="BR173" i="1" s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S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R172" i="1" s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R171" i="1"/>
  <c r="BP171" i="1"/>
  <c r="BO171" i="1"/>
  <c r="BS171" i="1" s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Q170" i="1"/>
  <c r="BP170" i="1"/>
  <c r="BO170" i="1"/>
  <c r="BS170" i="1" s="1"/>
  <c r="BN170" i="1"/>
  <c r="BM170" i="1"/>
  <c r="BL170" i="1"/>
  <c r="BK170" i="1"/>
  <c r="BJ170" i="1"/>
  <c r="BI170" i="1"/>
  <c r="BH170" i="1"/>
  <c r="BG170" i="1"/>
  <c r="BF170" i="1"/>
  <c r="BE170" i="1"/>
  <c r="BD170" i="1"/>
  <c r="BR170" i="1" s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R169" i="1" s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S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R168" i="1" s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R167" i="1"/>
  <c r="BP167" i="1"/>
  <c r="BO167" i="1"/>
  <c r="BS167" i="1" s="1"/>
  <c r="BN167" i="1"/>
  <c r="BM167" i="1"/>
  <c r="BL167" i="1"/>
  <c r="BK167" i="1"/>
  <c r="BJ167" i="1"/>
  <c r="BI167" i="1"/>
  <c r="BH167" i="1"/>
  <c r="BG167" i="1"/>
  <c r="BF167" i="1"/>
  <c r="BE167" i="1"/>
  <c r="BD167" i="1"/>
  <c r="BC167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Q166" i="1"/>
  <c r="BP166" i="1"/>
  <c r="BO166" i="1"/>
  <c r="BS166" i="1" s="1"/>
  <c r="BN166" i="1"/>
  <c r="BM166" i="1"/>
  <c r="BL166" i="1"/>
  <c r="BK166" i="1"/>
  <c r="BJ166" i="1"/>
  <c r="BI166" i="1"/>
  <c r="BH166" i="1"/>
  <c r="BG166" i="1"/>
  <c r="BF166" i="1"/>
  <c r="BE166" i="1"/>
  <c r="BD166" i="1"/>
  <c r="BR166" i="1" s="1"/>
  <c r="BC166" i="1"/>
  <c r="BB166" i="1"/>
  <c r="BA166" i="1"/>
  <c r="AZ166" i="1"/>
  <c r="AY166" i="1"/>
  <c r="AX166" i="1"/>
  <c r="AW166" i="1"/>
  <c r="AV166" i="1"/>
  <c r="AU166" i="1"/>
  <c r="AT166" i="1"/>
  <c r="AS166" i="1"/>
  <c r="AR166" i="1"/>
  <c r="AQ166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R165" i="1" s="1"/>
  <c r="BC165" i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S164" i="1"/>
  <c r="BQ164" i="1"/>
  <c r="BP164" i="1"/>
  <c r="BO164" i="1"/>
  <c r="BN164" i="1"/>
  <c r="BM164" i="1"/>
  <c r="BL164" i="1"/>
  <c r="BK164" i="1"/>
  <c r="BJ164" i="1"/>
  <c r="BI164" i="1"/>
  <c r="BH164" i="1"/>
  <c r="BG164" i="1"/>
  <c r="BF164" i="1"/>
  <c r="BE164" i="1"/>
  <c r="BD164" i="1"/>
  <c r="BR164" i="1" s="1"/>
  <c r="BC164" i="1"/>
  <c r="BB164" i="1"/>
  <c r="BA164" i="1"/>
  <c r="AZ164" i="1"/>
  <c r="AY164" i="1"/>
  <c r="AX164" i="1"/>
  <c r="AW164" i="1"/>
  <c r="AV164" i="1"/>
  <c r="AU164" i="1"/>
  <c r="AT164" i="1"/>
  <c r="AS164" i="1"/>
  <c r="AR164" i="1"/>
  <c r="AQ164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R163" i="1"/>
  <c r="BP163" i="1"/>
  <c r="BO163" i="1"/>
  <c r="BS163" i="1" s="1"/>
  <c r="BN163" i="1"/>
  <c r="BM163" i="1"/>
  <c r="BL163" i="1"/>
  <c r="BK163" i="1"/>
  <c r="BJ163" i="1"/>
  <c r="BI163" i="1"/>
  <c r="BH163" i="1"/>
  <c r="BG163" i="1"/>
  <c r="BF163" i="1"/>
  <c r="BE163" i="1"/>
  <c r="BD163" i="1"/>
  <c r="BC163" i="1"/>
  <c r="BB163" i="1"/>
  <c r="BA163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Q162" i="1"/>
  <c r="BP162" i="1"/>
  <c r="BO162" i="1"/>
  <c r="BS162" i="1" s="1"/>
  <c r="BN162" i="1"/>
  <c r="BM162" i="1"/>
  <c r="BL162" i="1"/>
  <c r="BK162" i="1"/>
  <c r="BJ162" i="1"/>
  <c r="BI162" i="1"/>
  <c r="BH162" i="1"/>
  <c r="BG162" i="1"/>
  <c r="BF162" i="1"/>
  <c r="BE162" i="1"/>
  <c r="BD162" i="1"/>
  <c r="BR162" i="1" s="1"/>
  <c r="BC162" i="1"/>
  <c r="BB162" i="1"/>
  <c r="BA162" i="1"/>
  <c r="AZ162" i="1"/>
  <c r="AY162" i="1"/>
  <c r="AX162" i="1"/>
  <c r="AW162" i="1"/>
  <c r="AV162" i="1"/>
  <c r="AU162" i="1"/>
  <c r="AT162" i="1"/>
  <c r="AS162" i="1"/>
  <c r="AR162" i="1"/>
  <c r="AQ162" i="1"/>
  <c r="AP162" i="1"/>
  <c r="AO162" i="1"/>
  <c r="AN162" i="1"/>
  <c r="AM162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R161" i="1" s="1"/>
  <c r="BC161" i="1"/>
  <c r="BB161" i="1"/>
  <c r="BA161" i="1"/>
  <c r="AZ161" i="1"/>
  <c r="AY161" i="1"/>
  <c r="AX161" i="1"/>
  <c r="AW161" i="1"/>
  <c r="AV161" i="1"/>
  <c r="AU161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S160" i="1"/>
  <c r="BQ160" i="1"/>
  <c r="BP160" i="1"/>
  <c r="BO160" i="1"/>
  <c r="BN160" i="1"/>
  <c r="BM160" i="1"/>
  <c r="BL160" i="1"/>
  <c r="BK160" i="1"/>
  <c r="BJ160" i="1"/>
  <c r="BI160" i="1"/>
  <c r="BH160" i="1"/>
  <c r="BG160" i="1"/>
  <c r="BF160" i="1"/>
  <c r="BE160" i="1"/>
  <c r="BD160" i="1"/>
  <c r="BR160" i="1" s="1"/>
  <c r="BC160" i="1"/>
  <c r="BB160" i="1"/>
  <c r="BA160" i="1"/>
  <c r="AZ160" i="1"/>
  <c r="AY160" i="1"/>
  <c r="AX160" i="1"/>
  <c r="AW160" i="1"/>
  <c r="AV160" i="1"/>
  <c r="AU160" i="1"/>
  <c r="AT160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R159" i="1"/>
  <c r="BP159" i="1"/>
  <c r="BO159" i="1"/>
  <c r="BS159" i="1" s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AT159" i="1"/>
  <c r="AS159" i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Q158" i="1"/>
  <c r="BP158" i="1"/>
  <c r="BP225" i="1" s="1"/>
  <c r="BO158" i="1"/>
  <c r="BO225" i="1" s="1"/>
  <c r="BN158" i="1"/>
  <c r="BN225" i="1" s="1"/>
  <c r="BM158" i="1"/>
  <c r="BM225" i="1" s="1"/>
  <c r="BL158" i="1"/>
  <c r="BL225" i="1" s="1"/>
  <c r="BK158" i="1"/>
  <c r="BK225" i="1" s="1"/>
  <c r="BJ158" i="1"/>
  <c r="BJ225" i="1" s="1"/>
  <c r="BI158" i="1"/>
  <c r="BI225" i="1" s="1"/>
  <c r="BH158" i="1"/>
  <c r="BH225" i="1" s="1"/>
  <c r="BG158" i="1"/>
  <c r="BG225" i="1" s="1"/>
  <c r="BF158" i="1"/>
  <c r="BF225" i="1" s="1"/>
  <c r="BE158" i="1"/>
  <c r="BE225" i="1" s="1"/>
  <c r="BD158" i="1"/>
  <c r="BD225" i="1" s="1"/>
  <c r="BC158" i="1"/>
  <c r="BC225" i="1" s="1"/>
  <c r="BB158" i="1"/>
  <c r="BB225" i="1" s="1"/>
  <c r="BA158" i="1"/>
  <c r="BA225" i="1" s="1"/>
  <c r="AZ158" i="1"/>
  <c r="AZ225" i="1" s="1"/>
  <c r="AY158" i="1"/>
  <c r="AY225" i="1" s="1"/>
  <c r="AX158" i="1"/>
  <c r="AX225" i="1" s="1"/>
  <c r="AW158" i="1"/>
  <c r="AW225" i="1" s="1"/>
  <c r="AV158" i="1"/>
  <c r="AV225" i="1" s="1"/>
  <c r="AU158" i="1"/>
  <c r="AU225" i="1" s="1"/>
  <c r="AT158" i="1"/>
  <c r="AT225" i="1" s="1"/>
  <c r="AS158" i="1"/>
  <c r="AS225" i="1" s="1"/>
  <c r="AR158" i="1"/>
  <c r="AR225" i="1" s="1"/>
  <c r="AQ158" i="1"/>
  <c r="AQ225" i="1" s="1"/>
  <c r="AP158" i="1"/>
  <c r="AP225" i="1" s="1"/>
  <c r="AO158" i="1"/>
  <c r="AO225" i="1" s="1"/>
  <c r="AN158" i="1"/>
  <c r="AM158" i="1"/>
  <c r="AL158" i="1"/>
  <c r="AL225" i="1" s="1"/>
  <c r="AK158" i="1"/>
  <c r="AK225" i="1" s="1"/>
  <c r="AJ158" i="1"/>
  <c r="AJ225" i="1" s="1"/>
  <c r="AI158" i="1"/>
  <c r="AI225" i="1" s="1"/>
  <c r="AH158" i="1"/>
  <c r="AH225" i="1" s="1"/>
  <c r="AG158" i="1"/>
  <c r="AG225" i="1" s="1"/>
  <c r="AF158" i="1"/>
  <c r="AF225" i="1" s="1"/>
  <c r="AE158" i="1"/>
  <c r="AE225" i="1" s="1"/>
  <c r="AD158" i="1"/>
  <c r="AD225" i="1" s="1"/>
  <c r="AC158" i="1"/>
  <c r="AC225" i="1" s="1"/>
  <c r="AB158" i="1"/>
  <c r="AB225" i="1" s="1"/>
  <c r="AA158" i="1"/>
  <c r="AA225" i="1" s="1"/>
  <c r="Z158" i="1"/>
  <c r="Z225" i="1" s="1"/>
  <c r="Y158" i="1"/>
  <c r="Y225" i="1" s="1"/>
  <c r="X158" i="1"/>
  <c r="X225" i="1" s="1"/>
  <c r="W158" i="1"/>
  <c r="W225" i="1" s="1"/>
  <c r="V158" i="1"/>
  <c r="V225" i="1" s="1"/>
  <c r="U158" i="1"/>
  <c r="U225" i="1" s="1"/>
  <c r="T158" i="1"/>
  <c r="T225" i="1" s="1"/>
  <c r="S158" i="1"/>
  <c r="S225" i="1" s="1"/>
  <c r="R158" i="1"/>
  <c r="R225" i="1" s="1"/>
  <c r="Q158" i="1"/>
  <c r="Q225" i="1" s="1"/>
  <c r="P158" i="1"/>
  <c r="P225" i="1" s="1"/>
  <c r="O158" i="1"/>
  <c r="O225" i="1" s="1"/>
  <c r="N158" i="1"/>
  <c r="N225" i="1" s="1"/>
  <c r="M158" i="1"/>
  <c r="M225" i="1" s="1"/>
  <c r="L158" i="1"/>
  <c r="L225" i="1" s="1"/>
  <c r="K158" i="1"/>
  <c r="K225" i="1" s="1"/>
  <c r="J158" i="1"/>
  <c r="J225" i="1" s="1"/>
  <c r="I158" i="1"/>
  <c r="I225" i="1" s="1"/>
  <c r="H158" i="1"/>
  <c r="H225" i="1" s="1"/>
  <c r="G158" i="1"/>
  <c r="G225" i="1" s="1"/>
  <c r="F158" i="1"/>
  <c r="F225" i="1" s="1"/>
  <c r="E158" i="1"/>
  <c r="E225" i="1" s="1"/>
  <c r="D158" i="1"/>
  <c r="D225" i="1" s="1"/>
  <c r="C158" i="1"/>
  <c r="C225" i="1" s="1"/>
  <c r="BS157" i="1"/>
  <c r="BR157" i="1"/>
  <c r="BQ157" i="1"/>
  <c r="AW157" i="1"/>
  <c r="AV157" i="1"/>
  <c r="AU157" i="1"/>
  <c r="AT157" i="1"/>
  <c r="AS157" i="1"/>
  <c r="BP156" i="1"/>
  <c r="BO156" i="1"/>
  <c r="BS156" i="1" s="1"/>
  <c r="BN156" i="1"/>
  <c r="BM156" i="1"/>
  <c r="BL156" i="1"/>
  <c r="BK156" i="1"/>
  <c r="BJ156" i="1"/>
  <c r="BI156" i="1"/>
  <c r="BH156" i="1"/>
  <c r="BG156" i="1"/>
  <c r="BF156" i="1"/>
  <c r="BE156" i="1"/>
  <c r="BD156" i="1"/>
  <c r="BR156" i="1" s="1"/>
  <c r="BC156" i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S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R155" i="1" s="1"/>
  <c r="BC155" i="1"/>
  <c r="BB155" i="1"/>
  <c r="BA155" i="1"/>
  <c r="AZ155" i="1"/>
  <c r="AY155" i="1"/>
  <c r="AX155" i="1"/>
  <c r="AW155" i="1"/>
  <c r="AV155" i="1"/>
  <c r="AU155" i="1"/>
  <c r="AT155" i="1"/>
  <c r="AS155" i="1"/>
  <c r="AR155" i="1"/>
  <c r="AQ155" i="1"/>
  <c r="AP155" i="1"/>
  <c r="AO155" i="1"/>
  <c r="AN155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R154" i="1"/>
  <c r="BP154" i="1"/>
  <c r="BO154" i="1"/>
  <c r="BS154" i="1" s="1"/>
  <c r="BN154" i="1"/>
  <c r="BM154" i="1"/>
  <c r="BL154" i="1"/>
  <c r="BK154" i="1"/>
  <c r="BJ154" i="1"/>
  <c r="BI154" i="1"/>
  <c r="BH154" i="1"/>
  <c r="BG154" i="1"/>
  <c r="BF154" i="1"/>
  <c r="BE154" i="1"/>
  <c r="BD154" i="1"/>
  <c r="BC154" i="1"/>
  <c r="BB154" i="1"/>
  <c r="BA154" i="1"/>
  <c r="AZ154" i="1"/>
  <c r="AY154" i="1"/>
  <c r="AX154" i="1"/>
  <c r="AW154" i="1"/>
  <c r="AV154" i="1"/>
  <c r="AU154" i="1"/>
  <c r="AT154" i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Q153" i="1"/>
  <c r="BP153" i="1"/>
  <c r="BO153" i="1"/>
  <c r="BS153" i="1" s="1"/>
  <c r="BN153" i="1"/>
  <c r="BM153" i="1"/>
  <c r="BL153" i="1"/>
  <c r="BK153" i="1"/>
  <c r="BJ153" i="1"/>
  <c r="BI153" i="1"/>
  <c r="BH153" i="1"/>
  <c r="BG153" i="1"/>
  <c r="BF153" i="1"/>
  <c r="BE153" i="1"/>
  <c r="BD153" i="1"/>
  <c r="BR153" i="1" s="1"/>
  <c r="BC153" i="1"/>
  <c r="BB153" i="1"/>
  <c r="BA153" i="1"/>
  <c r="AZ153" i="1"/>
  <c r="AY153" i="1"/>
  <c r="AX153" i="1"/>
  <c r="AW153" i="1"/>
  <c r="AV153" i="1"/>
  <c r="AU153" i="1"/>
  <c r="AT153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P152" i="1"/>
  <c r="BO152" i="1"/>
  <c r="BS152" i="1" s="1"/>
  <c r="BN152" i="1"/>
  <c r="BM152" i="1"/>
  <c r="BL152" i="1"/>
  <c r="BK152" i="1"/>
  <c r="BJ152" i="1"/>
  <c r="BI152" i="1"/>
  <c r="BH152" i="1"/>
  <c r="BG152" i="1"/>
  <c r="BF152" i="1"/>
  <c r="BE152" i="1"/>
  <c r="BD152" i="1"/>
  <c r="BR152" i="1" s="1"/>
  <c r="BC152" i="1"/>
  <c r="BB152" i="1"/>
  <c r="BA152" i="1"/>
  <c r="AZ152" i="1"/>
  <c r="AY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S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R151" i="1" s="1"/>
  <c r="BC151" i="1"/>
  <c r="BB151" i="1"/>
  <c r="BA151" i="1"/>
  <c r="AZ151" i="1"/>
  <c r="AY151" i="1"/>
  <c r="AX151" i="1"/>
  <c r="AW151" i="1"/>
  <c r="AV151" i="1"/>
  <c r="AU151" i="1"/>
  <c r="AT151" i="1"/>
  <c r="AS151" i="1"/>
  <c r="AR151" i="1"/>
  <c r="AQ151" i="1"/>
  <c r="AP151" i="1"/>
  <c r="AO151" i="1"/>
  <c r="AN151" i="1"/>
  <c r="AM151" i="1"/>
  <c r="AL151" i="1"/>
  <c r="AK151" i="1"/>
  <c r="AJ151" i="1"/>
  <c r="AI151" i="1"/>
  <c r="AH151" i="1"/>
  <c r="AG151" i="1"/>
  <c r="AF151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R150" i="1"/>
  <c r="BP150" i="1"/>
  <c r="BO150" i="1"/>
  <c r="BS150" i="1" s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Q149" i="1"/>
  <c r="BP149" i="1"/>
  <c r="BO149" i="1"/>
  <c r="BS149" i="1" s="1"/>
  <c r="BN149" i="1"/>
  <c r="BM149" i="1"/>
  <c r="BL149" i="1"/>
  <c r="BK149" i="1"/>
  <c r="BJ149" i="1"/>
  <c r="BI149" i="1"/>
  <c r="BH149" i="1"/>
  <c r="BG149" i="1"/>
  <c r="BF149" i="1"/>
  <c r="BE149" i="1"/>
  <c r="BD149" i="1"/>
  <c r="BR149" i="1" s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P148" i="1"/>
  <c r="BO148" i="1"/>
  <c r="BS148" i="1" s="1"/>
  <c r="BN148" i="1"/>
  <c r="BM148" i="1"/>
  <c r="BL148" i="1"/>
  <c r="BK148" i="1"/>
  <c r="BJ148" i="1"/>
  <c r="BI148" i="1"/>
  <c r="BH148" i="1"/>
  <c r="BG148" i="1"/>
  <c r="BF148" i="1"/>
  <c r="BE148" i="1"/>
  <c r="BD148" i="1"/>
  <c r="BR148" i="1" s="1"/>
  <c r="BC148" i="1"/>
  <c r="BB148" i="1"/>
  <c r="BA148" i="1"/>
  <c r="AZ148" i="1"/>
  <c r="AY148" i="1"/>
  <c r="AX148" i="1"/>
  <c r="AW148" i="1"/>
  <c r="AV148" i="1"/>
  <c r="AU148" i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S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R147" i="1" s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R146" i="1"/>
  <c r="BP146" i="1"/>
  <c r="BO146" i="1"/>
  <c r="BS146" i="1" s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Q145" i="1"/>
  <c r="BP145" i="1"/>
  <c r="BO145" i="1"/>
  <c r="BS145" i="1" s="1"/>
  <c r="BN145" i="1"/>
  <c r="BM145" i="1"/>
  <c r="BL145" i="1"/>
  <c r="BK145" i="1"/>
  <c r="BJ145" i="1"/>
  <c r="BI145" i="1"/>
  <c r="BH145" i="1"/>
  <c r="BG145" i="1"/>
  <c r="BF145" i="1"/>
  <c r="BE145" i="1"/>
  <c r="BD145" i="1"/>
  <c r="BR145" i="1" s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P144" i="1"/>
  <c r="BO144" i="1"/>
  <c r="BN144" i="1"/>
  <c r="BM144" i="1"/>
  <c r="BL144" i="1"/>
  <c r="BK144" i="1"/>
  <c r="BJ144" i="1"/>
  <c r="BI144" i="1"/>
  <c r="BH144" i="1"/>
  <c r="BG144" i="1"/>
  <c r="BF144" i="1"/>
  <c r="BE144" i="1"/>
  <c r="BD144" i="1"/>
  <c r="BR144" i="1" s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S143" i="1"/>
  <c r="BQ143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BD143" i="1"/>
  <c r="BR143" i="1" s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R142" i="1"/>
  <c r="BP142" i="1"/>
  <c r="BO142" i="1"/>
  <c r="BS142" i="1" s="1"/>
  <c r="BN142" i="1"/>
  <c r="BM142" i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Q141" i="1"/>
  <c r="BP141" i="1"/>
  <c r="BO141" i="1"/>
  <c r="BS141" i="1" s="1"/>
  <c r="BN141" i="1"/>
  <c r="BM141" i="1"/>
  <c r="BL141" i="1"/>
  <c r="BK141" i="1"/>
  <c r="BJ141" i="1"/>
  <c r="BI141" i="1"/>
  <c r="BH141" i="1"/>
  <c r="BG141" i="1"/>
  <c r="BF141" i="1"/>
  <c r="BE141" i="1"/>
  <c r="BD141" i="1"/>
  <c r="BR141" i="1" s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P140" i="1"/>
  <c r="BO140" i="1"/>
  <c r="BS140" i="1" s="1"/>
  <c r="BN140" i="1"/>
  <c r="BM140" i="1"/>
  <c r="BL140" i="1"/>
  <c r="BK140" i="1"/>
  <c r="BJ140" i="1"/>
  <c r="BI140" i="1"/>
  <c r="BH140" i="1"/>
  <c r="BG140" i="1"/>
  <c r="BF140" i="1"/>
  <c r="BE140" i="1"/>
  <c r="BD140" i="1"/>
  <c r="BR140" i="1" s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S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R139" i="1" s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R138" i="1"/>
  <c r="BP138" i="1"/>
  <c r="BO138" i="1"/>
  <c r="BS138" i="1" s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Q137" i="1"/>
  <c r="BP137" i="1"/>
  <c r="BO137" i="1"/>
  <c r="BS137" i="1" s="1"/>
  <c r="BN137" i="1"/>
  <c r="BM137" i="1"/>
  <c r="BL137" i="1"/>
  <c r="BK137" i="1"/>
  <c r="BJ137" i="1"/>
  <c r="BI137" i="1"/>
  <c r="BH137" i="1"/>
  <c r="BG137" i="1"/>
  <c r="BF137" i="1"/>
  <c r="BE137" i="1"/>
  <c r="BD137" i="1"/>
  <c r="BR137" i="1" s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R136" i="1" s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S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R135" i="1" s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R134" i="1"/>
  <c r="BP134" i="1"/>
  <c r="BO134" i="1"/>
  <c r="BS134" i="1" s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Q133" i="1"/>
  <c r="BP133" i="1"/>
  <c r="BP226" i="1" s="1"/>
  <c r="BO133" i="1"/>
  <c r="BO226" i="1" s="1"/>
  <c r="BS226" i="1" s="1"/>
  <c r="BN133" i="1"/>
  <c r="BN226" i="1" s="1"/>
  <c r="BM133" i="1"/>
  <c r="BM226" i="1" s="1"/>
  <c r="BL133" i="1"/>
  <c r="BL226" i="1" s="1"/>
  <c r="BK133" i="1"/>
  <c r="BK226" i="1" s="1"/>
  <c r="BJ133" i="1"/>
  <c r="BJ226" i="1" s="1"/>
  <c r="BI133" i="1"/>
  <c r="BI226" i="1" s="1"/>
  <c r="BH133" i="1"/>
  <c r="BH226" i="1" s="1"/>
  <c r="BG133" i="1"/>
  <c r="BG226" i="1" s="1"/>
  <c r="BF133" i="1"/>
  <c r="BF226" i="1" s="1"/>
  <c r="BE133" i="1"/>
  <c r="BE226" i="1" s="1"/>
  <c r="BD133" i="1"/>
  <c r="BD226" i="1" s="1"/>
  <c r="BR226" i="1" s="1"/>
  <c r="BC133" i="1"/>
  <c r="BC226" i="1" s="1"/>
  <c r="BB133" i="1"/>
  <c r="BB226" i="1" s="1"/>
  <c r="BA133" i="1"/>
  <c r="BA226" i="1" s="1"/>
  <c r="AZ133" i="1"/>
  <c r="AZ226" i="1" s="1"/>
  <c r="AY133" i="1"/>
  <c r="AY226" i="1" s="1"/>
  <c r="AX133" i="1"/>
  <c r="AX226" i="1" s="1"/>
  <c r="AW133" i="1"/>
  <c r="AW226" i="1" s="1"/>
  <c r="AV133" i="1"/>
  <c r="AV226" i="1" s="1"/>
  <c r="AU133" i="1"/>
  <c r="AU226" i="1" s="1"/>
  <c r="AT133" i="1"/>
  <c r="AT226" i="1" s="1"/>
  <c r="AS133" i="1"/>
  <c r="AS226" i="1" s="1"/>
  <c r="AR133" i="1"/>
  <c r="AR226" i="1" s="1"/>
  <c r="AQ133" i="1"/>
  <c r="AQ226" i="1" s="1"/>
  <c r="AP133" i="1"/>
  <c r="AP226" i="1" s="1"/>
  <c r="AO133" i="1"/>
  <c r="AO226" i="1" s="1"/>
  <c r="AN133" i="1"/>
  <c r="AM133" i="1"/>
  <c r="AM1" i="1" s="1"/>
  <c r="AL133" i="1"/>
  <c r="AL226" i="1" s="1"/>
  <c r="AK133" i="1"/>
  <c r="AK226" i="1" s="1"/>
  <c r="AJ133" i="1"/>
  <c r="AJ226" i="1" s="1"/>
  <c r="AI133" i="1"/>
  <c r="AI226" i="1" s="1"/>
  <c r="AH133" i="1"/>
  <c r="AH226" i="1" s="1"/>
  <c r="AG133" i="1"/>
  <c r="AG226" i="1" s="1"/>
  <c r="AF133" i="1"/>
  <c r="AF226" i="1" s="1"/>
  <c r="AE133" i="1"/>
  <c r="AE226" i="1" s="1"/>
  <c r="AD133" i="1"/>
  <c r="AD226" i="1" s="1"/>
  <c r="AC133" i="1"/>
  <c r="AC226" i="1" s="1"/>
  <c r="AB133" i="1"/>
  <c r="AB226" i="1" s="1"/>
  <c r="AA133" i="1"/>
  <c r="AA226" i="1" s="1"/>
  <c r="Z133" i="1"/>
  <c r="Z226" i="1" s="1"/>
  <c r="Y133" i="1"/>
  <c r="Y226" i="1" s="1"/>
  <c r="X133" i="1"/>
  <c r="X226" i="1" s="1"/>
  <c r="W133" i="1"/>
  <c r="W226" i="1" s="1"/>
  <c r="V133" i="1"/>
  <c r="V226" i="1" s="1"/>
  <c r="U133" i="1"/>
  <c r="U226" i="1" s="1"/>
  <c r="T133" i="1"/>
  <c r="T226" i="1" s="1"/>
  <c r="S133" i="1"/>
  <c r="S226" i="1" s="1"/>
  <c r="R133" i="1"/>
  <c r="R226" i="1" s="1"/>
  <c r="Q133" i="1"/>
  <c r="Q226" i="1" s="1"/>
  <c r="P133" i="1"/>
  <c r="P226" i="1" s="1"/>
  <c r="O133" i="1"/>
  <c r="O226" i="1" s="1"/>
  <c r="N133" i="1"/>
  <c r="N226" i="1" s="1"/>
  <c r="M133" i="1"/>
  <c r="M226" i="1" s="1"/>
  <c r="L133" i="1"/>
  <c r="L226" i="1" s="1"/>
  <c r="K133" i="1"/>
  <c r="K226" i="1" s="1"/>
  <c r="J133" i="1"/>
  <c r="J226" i="1" s="1"/>
  <c r="I133" i="1"/>
  <c r="I226" i="1" s="1"/>
  <c r="H133" i="1"/>
  <c r="H226" i="1" s="1"/>
  <c r="G133" i="1"/>
  <c r="G226" i="1" s="1"/>
  <c r="F133" i="1"/>
  <c r="F226" i="1" s="1"/>
  <c r="E133" i="1"/>
  <c r="E226" i="1" s="1"/>
  <c r="D133" i="1"/>
  <c r="D226" i="1" s="1"/>
  <c r="C133" i="1"/>
  <c r="C226" i="1" s="1"/>
  <c r="BS132" i="1"/>
  <c r="BR132" i="1"/>
  <c r="BQ132" i="1"/>
  <c r="BS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D131" i="1"/>
  <c r="BR131" i="1" s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R130" i="1"/>
  <c r="BP130" i="1"/>
  <c r="BO130" i="1"/>
  <c r="BS130" i="1" s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Q129" i="1"/>
  <c r="BP129" i="1"/>
  <c r="BO129" i="1"/>
  <c r="BS129" i="1" s="1"/>
  <c r="BN129" i="1"/>
  <c r="BM129" i="1"/>
  <c r="BL129" i="1"/>
  <c r="BK129" i="1"/>
  <c r="BJ129" i="1"/>
  <c r="BI129" i="1"/>
  <c r="BH129" i="1"/>
  <c r="BG129" i="1"/>
  <c r="BF129" i="1"/>
  <c r="BE129" i="1"/>
  <c r="BD129" i="1"/>
  <c r="BR129" i="1" s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P128" i="1"/>
  <c r="BO128" i="1"/>
  <c r="BS128" i="1" s="1"/>
  <c r="BN128" i="1"/>
  <c r="BM128" i="1"/>
  <c r="BL128" i="1"/>
  <c r="BK128" i="1"/>
  <c r="BJ128" i="1"/>
  <c r="BI128" i="1"/>
  <c r="BH128" i="1"/>
  <c r="BG128" i="1"/>
  <c r="BF128" i="1"/>
  <c r="BE128" i="1"/>
  <c r="BD128" i="1"/>
  <c r="BR128" i="1" s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S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R127" i="1" s="1"/>
  <c r="BC127" i="1"/>
  <c r="BB127" i="1"/>
  <c r="BA127" i="1"/>
  <c r="AZ127" i="1"/>
  <c r="AY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R126" i="1"/>
  <c r="BP126" i="1"/>
  <c r="BO126" i="1"/>
  <c r="BS126" i="1" s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Q125" i="1"/>
  <c r="BP125" i="1"/>
  <c r="BO125" i="1"/>
  <c r="BS125" i="1" s="1"/>
  <c r="BN125" i="1"/>
  <c r="BM125" i="1"/>
  <c r="BL125" i="1"/>
  <c r="BK125" i="1"/>
  <c r="BJ125" i="1"/>
  <c r="BI125" i="1"/>
  <c r="BH125" i="1"/>
  <c r="BG125" i="1"/>
  <c r="BF125" i="1"/>
  <c r="BE125" i="1"/>
  <c r="BD125" i="1"/>
  <c r="BR125" i="1" s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P124" i="1"/>
  <c r="BO124" i="1"/>
  <c r="BS124" i="1" s="1"/>
  <c r="BN124" i="1"/>
  <c r="BM124" i="1"/>
  <c r="BL124" i="1"/>
  <c r="BK124" i="1"/>
  <c r="BJ124" i="1"/>
  <c r="BI124" i="1"/>
  <c r="BH124" i="1"/>
  <c r="BG124" i="1"/>
  <c r="BF124" i="1"/>
  <c r="BE124" i="1"/>
  <c r="BD124" i="1"/>
  <c r="BR124" i="1" s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S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D123" i="1"/>
  <c r="BR123" i="1" s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R122" i="1"/>
  <c r="BP122" i="1"/>
  <c r="BO122" i="1"/>
  <c r="BS122" i="1" s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Q121" i="1"/>
  <c r="BP121" i="1"/>
  <c r="BO121" i="1"/>
  <c r="BS121" i="1" s="1"/>
  <c r="BN121" i="1"/>
  <c r="BM121" i="1"/>
  <c r="BL121" i="1"/>
  <c r="BK121" i="1"/>
  <c r="BJ121" i="1"/>
  <c r="BI121" i="1"/>
  <c r="BH121" i="1"/>
  <c r="BG121" i="1"/>
  <c r="BF121" i="1"/>
  <c r="BE121" i="1"/>
  <c r="BD121" i="1"/>
  <c r="BR121" i="1" s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D120" i="1"/>
  <c r="BR120" i="1" s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S119" i="1"/>
  <c r="BQ119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BD119" i="1"/>
  <c r="BR119" i="1" s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R118" i="1"/>
  <c r="BP118" i="1"/>
  <c r="BO118" i="1"/>
  <c r="BS118" i="1" s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Q117" i="1"/>
  <c r="BP117" i="1"/>
  <c r="BO117" i="1"/>
  <c r="BS117" i="1" s="1"/>
  <c r="BN117" i="1"/>
  <c r="BM117" i="1"/>
  <c r="BL117" i="1"/>
  <c r="BK117" i="1"/>
  <c r="BJ117" i="1"/>
  <c r="BI117" i="1"/>
  <c r="BH117" i="1"/>
  <c r="BG117" i="1"/>
  <c r="BF117" i="1"/>
  <c r="BE117" i="1"/>
  <c r="BD117" i="1"/>
  <c r="BR117" i="1" s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R116" i="1" s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S115" i="1"/>
  <c r="BQ115" i="1"/>
  <c r="BP115" i="1"/>
  <c r="BP224" i="1" s="1"/>
  <c r="BO115" i="1"/>
  <c r="BO224" i="1" s="1"/>
  <c r="BS224" i="1" s="1"/>
  <c r="BN115" i="1"/>
  <c r="BN224" i="1" s="1"/>
  <c r="BM115" i="1"/>
  <c r="BM224" i="1" s="1"/>
  <c r="BL115" i="1"/>
  <c r="BL224" i="1" s="1"/>
  <c r="BK115" i="1"/>
  <c r="BK224" i="1" s="1"/>
  <c r="BJ115" i="1"/>
  <c r="BJ224" i="1" s="1"/>
  <c r="BI115" i="1"/>
  <c r="BI224" i="1" s="1"/>
  <c r="BH115" i="1"/>
  <c r="BH224" i="1" s="1"/>
  <c r="BG115" i="1"/>
  <c r="BG224" i="1" s="1"/>
  <c r="BF115" i="1"/>
  <c r="BF224" i="1" s="1"/>
  <c r="BE115" i="1"/>
  <c r="BE224" i="1" s="1"/>
  <c r="BD115" i="1"/>
  <c r="BD224" i="1" s="1"/>
  <c r="BR224" i="1" s="1"/>
  <c r="BC115" i="1"/>
  <c r="BC224" i="1" s="1"/>
  <c r="BB115" i="1"/>
  <c r="BB224" i="1" s="1"/>
  <c r="BA115" i="1"/>
  <c r="BA224" i="1" s="1"/>
  <c r="AZ115" i="1"/>
  <c r="AZ224" i="1" s="1"/>
  <c r="AY115" i="1"/>
  <c r="AY224" i="1" s="1"/>
  <c r="AX115" i="1"/>
  <c r="AX224" i="1" s="1"/>
  <c r="AW115" i="1"/>
  <c r="AW224" i="1" s="1"/>
  <c r="AV115" i="1"/>
  <c r="AV224" i="1" s="1"/>
  <c r="AU115" i="1"/>
  <c r="AU224" i="1" s="1"/>
  <c r="AT115" i="1"/>
  <c r="AT224" i="1" s="1"/>
  <c r="AS115" i="1"/>
  <c r="AS224" i="1" s="1"/>
  <c r="AR115" i="1"/>
  <c r="AR224" i="1" s="1"/>
  <c r="AQ115" i="1"/>
  <c r="AQ224" i="1" s="1"/>
  <c r="AP115" i="1"/>
  <c r="AP224" i="1" s="1"/>
  <c r="AO115" i="1"/>
  <c r="AO224" i="1" s="1"/>
  <c r="AN115" i="1"/>
  <c r="AM115" i="1"/>
  <c r="AL115" i="1"/>
  <c r="AL224" i="1" s="1"/>
  <c r="AK115" i="1"/>
  <c r="AK224" i="1" s="1"/>
  <c r="AJ115" i="1"/>
  <c r="AJ224" i="1" s="1"/>
  <c r="AI115" i="1"/>
  <c r="AI224" i="1" s="1"/>
  <c r="AH115" i="1"/>
  <c r="AH224" i="1" s="1"/>
  <c r="AG115" i="1"/>
  <c r="AG224" i="1" s="1"/>
  <c r="AF115" i="1"/>
  <c r="AF224" i="1" s="1"/>
  <c r="AE115" i="1"/>
  <c r="AE224" i="1" s="1"/>
  <c r="AD115" i="1"/>
  <c r="AD224" i="1" s="1"/>
  <c r="AC115" i="1"/>
  <c r="AC224" i="1" s="1"/>
  <c r="AB115" i="1"/>
  <c r="AB224" i="1" s="1"/>
  <c r="AA115" i="1"/>
  <c r="AA224" i="1" s="1"/>
  <c r="Z115" i="1"/>
  <c r="Z224" i="1" s="1"/>
  <c r="Y115" i="1"/>
  <c r="Y224" i="1" s="1"/>
  <c r="X115" i="1"/>
  <c r="X224" i="1" s="1"/>
  <c r="W115" i="1"/>
  <c r="W224" i="1" s="1"/>
  <c r="V115" i="1"/>
  <c r="V224" i="1" s="1"/>
  <c r="U115" i="1"/>
  <c r="U224" i="1" s="1"/>
  <c r="T115" i="1"/>
  <c r="T224" i="1" s="1"/>
  <c r="S115" i="1"/>
  <c r="S224" i="1" s="1"/>
  <c r="R115" i="1"/>
  <c r="R224" i="1" s="1"/>
  <c r="Q115" i="1"/>
  <c r="Q224" i="1" s="1"/>
  <c r="P115" i="1"/>
  <c r="P224" i="1" s="1"/>
  <c r="O115" i="1"/>
  <c r="O224" i="1" s="1"/>
  <c r="N115" i="1"/>
  <c r="N224" i="1" s="1"/>
  <c r="M115" i="1"/>
  <c r="M224" i="1" s="1"/>
  <c r="L115" i="1"/>
  <c r="L224" i="1" s="1"/>
  <c r="K115" i="1"/>
  <c r="K224" i="1" s="1"/>
  <c r="J115" i="1"/>
  <c r="J224" i="1" s="1"/>
  <c r="I115" i="1"/>
  <c r="I224" i="1" s="1"/>
  <c r="H115" i="1"/>
  <c r="H224" i="1" s="1"/>
  <c r="G115" i="1"/>
  <c r="G224" i="1" s="1"/>
  <c r="F115" i="1"/>
  <c r="F224" i="1" s="1"/>
  <c r="E115" i="1"/>
  <c r="E224" i="1" s="1"/>
  <c r="D115" i="1"/>
  <c r="D224" i="1" s="1"/>
  <c r="C115" i="1"/>
  <c r="C224" i="1" s="1"/>
  <c r="BS114" i="1"/>
  <c r="BR114" i="1"/>
  <c r="BQ114" i="1"/>
  <c r="BQ113" i="1"/>
  <c r="BP113" i="1"/>
  <c r="BO113" i="1"/>
  <c r="BS113" i="1" s="1"/>
  <c r="BN113" i="1"/>
  <c r="BM113" i="1"/>
  <c r="BL113" i="1"/>
  <c r="BK113" i="1"/>
  <c r="BJ113" i="1"/>
  <c r="BI113" i="1"/>
  <c r="BH113" i="1"/>
  <c r="BG113" i="1"/>
  <c r="BF113" i="1"/>
  <c r="BE113" i="1"/>
  <c r="BD113" i="1"/>
  <c r="BR113" i="1" s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D112" i="1"/>
  <c r="BR112" i="1" s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S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R111" i="1" s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R110" i="1"/>
  <c r="BP110" i="1"/>
  <c r="BO110" i="1"/>
  <c r="BS110" i="1" s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Q109" i="1"/>
  <c r="BP109" i="1"/>
  <c r="BO109" i="1"/>
  <c r="BS109" i="1" s="1"/>
  <c r="BN109" i="1"/>
  <c r="BM109" i="1"/>
  <c r="BL109" i="1"/>
  <c r="BK109" i="1"/>
  <c r="BJ109" i="1"/>
  <c r="BI109" i="1"/>
  <c r="BH109" i="1"/>
  <c r="BG109" i="1"/>
  <c r="BF109" i="1"/>
  <c r="BE109" i="1"/>
  <c r="BD109" i="1"/>
  <c r="BR109" i="1" s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P108" i="1"/>
  <c r="BO108" i="1"/>
  <c r="BS108" i="1" s="1"/>
  <c r="BN108" i="1"/>
  <c r="BM108" i="1"/>
  <c r="BL108" i="1"/>
  <c r="BK108" i="1"/>
  <c r="BJ108" i="1"/>
  <c r="BI108" i="1"/>
  <c r="BH108" i="1"/>
  <c r="BG108" i="1"/>
  <c r="BF108" i="1"/>
  <c r="BE108" i="1"/>
  <c r="BD108" i="1"/>
  <c r="BR108" i="1" s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S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R107" i="1" s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R106" i="1"/>
  <c r="BP106" i="1"/>
  <c r="BO106" i="1"/>
  <c r="BS106" i="1" s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Q105" i="1"/>
  <c r="BP105" i="1"/>
  <c r="BO105" i="1"/>
  <c r="BS105" i="1" s="1"/>
  <c r="BN105" i="1"/>
  <c r="BM105" i="1"/>
  <c r="BL105" i="1"/>
  <c r="BK105" i="1"/>
  <c r="BJ105" i="1"/>
  <c r="BI105" i="1"/>
  <c r="BH105" i="1"/>
  <c r="BG105" i="1"/>
  <c r="BF105" i="1"/>
  <c r="BE105" i="1"/>
  <c r="BD105" i="1"/>
  <c r="BR105" i="1" s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R104" i="1" s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BS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R103" i="1" s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BR102" i="1"/>
  <c r="BP102" i="1"/>
  <c r="BO102" i="1"/>
  <c r="BS102" i="1" s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Q101" i="1"/>
  <c r="BP101" i="1"/>
  <c r="BO101" i="1"/>
  <c r="BS101" i="1" s="1"/>
  <c r="BN101" i="1"/>
  <c r="BM101" i="1"/>
  <c r="BL101" i="1"/>
  <c r="BK101" i="1"/>
  <c r="BJ101" i="1"/>
  <c r="BI101" i="1"/>
  <c r="BH101" i="1"/>
  <c r="BG101" i="1"/>
  <c r="BF101" i="1"/>
  <c r="BE101" i="1"/>
  <c r="BD101" i="1"/>
  <c r="BR101" i="1" s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R100" i="1" s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S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R99" i="1" s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R98" i="1"/>
  <c r="BP98" i="1"/>
  <c r="BO98" i="1"/>
  <c r="BS98" i="1" s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Q97" i="1"/>
  <c r="BP97" i="1"/>
  <c r="BO97" i="1"/>
  <c r="BS97" i="1" s="1"/>
  <c r="BN97" i="1"/>
  <c r="BM97" i="1"/>
  <c r="BL97" i="1"/>
  <c r="BK97" i="1"/>
  <c r="BJ97" i="1"/>
  <c r="BI97" i="1"/>
  <c r="BH97" i="1"/>
  <c r="BG97" i="1"/>
  <c r="BF97" i="1"/>
  <c r="BE97" i="1"/>
  <c r="BD97" i="1"/>
  <c r="BR97" i="1" s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P96" i="1"/>
  <c r="BO96" i="1"/>
  <c r="BS96" i="1" s="1"/>
  <c r="BN96" i="1"/>
  <c r="BM96" i="1"/>
  <c r="BL96" i="1"/>
  <c r="BK96" i="1"/>
  <c r="BJ96" i="1"/>
  <c r="BI96" i="1"/>
  <c r="BH96" i="1"/>
  <c r="BG96" i="1"/>
  <c r="BF96" i="1"/>
  <c r="BE96" i="1"/>
  <c r="BD96" i="1"/>
  <c r="BR96" i="1" s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S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R95" i="1" s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R94" i="1"/>
  <c r="BP94" i="1"/>
  <c r="BO94" i="1"/>
  <c r="BS94" i="1" s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Q93" i="1"/>
  <c r="BP93" i="1"/>
  <c r="BO93" i="1"/>
  <c r="BS93" i="1" s="1"/>
  <c r="BN93" i="1"/>
  <c r="BM93" i="1"/>
  <c r="BL93" i="1"/>
  <c r="BK93" i="1"/>
  <c r="BJ93" i="1"/>
  <c r="BI93" i="1"/>
  <c r="BH93" i="1"/>
  <c r="BG93" i="1"/>
  <c r="BF93" i="1"/>
  <c r="BE93" i="1"/>
  <c r="BD93" i="1"/>
  <c r="BR93" i="1" s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R92" i="1" s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S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R91" i="1" s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R90" i="1"/>
  <c r="BP90" i="1"/>
  <c r="BO90" i="1"/>
  <c r="BS90" i="1" s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Q89" i="1"/>
  <c r="BP89" i="1"/>
  <c r="BO89" i="1"/>
  <c r="BS89" i="1" s="1"/>
  <c r="BN89" i="1"/>
  <c r="BM89" i="1"/>
  <c r="BL89" i="1"/>
  <c r="BK89" i="1"/>
  <c r="BJ89" i="1"/>
  <c r="BI89" i="1"/>
  <c r="BH89" i="1"/>
  <c r="BG89" i="1"/>
  <c r="BF89" i="1"/>
  <c r="BE89" i="1"/>
  <c r="BD89" i="1"/>
  <c r="BR89" i="1" s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P88" i="1"/>
  <c r="BO88" i="1"/>
  <c r="BS88" i="1" s="1"/>
  <c r="BN88" i="1"/>
  <c r="BM88" i="1"/>
  <c r="BL88" i="1"/>
  <c r="BK88" i="1"/>
  <c r="BJ88" i="1"/>
  <c r="BI88" i="1"/>
  <c r="BH88" i="1"/>
  <c r="BG88" i="1"/>
  <c r="BF88" i="1"/>
  <c r="BE88" i="1"/>
  <c r="BD88" i="1"/>
  <c r="BR88" i="1" s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S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R87" i="1" s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R86" i="1"/>
  <c r="BP86" i="1"/>
  <c r="BO86" i="1"/>
  <c r="BS86" i="1" s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Q85" i="1"/>
  <c r="BP85" i="1"/>
  <c r="BO85" i="1"/>
  <c r="BS85" i="1" s="1"/>
  <c r="BN85" i="1"/>
  <c r="BM85" i="1"/>
  <c r="BL85" i="1"/>
  <c r="BK85" i="1"/>
  <c r="BJ85" i="1"/>
  <c r="BI85" i="1"/>
  <c r="BH85" i="1"/>
  <c r="BG85" i="1"/>
  <c r="BF85" i="1"/>
  <c r="BE85" i="1"/>
  <c r="BD85" i="1"/>
  <c r="BR85" i="1" s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R84" i="1" s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S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R83" i="1" s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R82" i="1"/>
  <c r="BP82" i="1"/>
  <c r="BO82" i="1"/>
  <c r="BS82" i="1" s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Q81" i="1"/>
  <c r="BP81" i="1"/>
  <c r="BO81" i="1"/>
  <c r="BS81" i="1" s="1"/>
  <c r="BN81" i="1"/>
  <c r="BM81" i="1"/>
  <c r="BL81" i="1"/>
  <c r="BK81" i="1"/>
  <c r="BJ81" i="1"/>
  <c r="BI81" i="1"/>
  <c r="BH81" i="1"/>
  <c r="BG81" i="1"/>
  <c r="BF81" i="1"/>
  <c r="BE81" i="1"/>
  <c r="BD81" i="1"/>
  <c r="BR81" i="1" s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R80" i="1" s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S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R79" i="1" s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R78" i="1"/>
  <c r="BP78" i="1"/>
  <c r="BO78" i="1"/>
  <c r="BS78" i="1" s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Q77" i="1"/>
  <c r="BP77" i="1"/>
  <c r="BO77" i="1"/>
  <c r="BS77" i="1" s="1"/>
  <c r="BN77" i="1"/>
  <c r="BM77" i="1"/>
  <c r="BL77" i="1"/>
  <c r="BK77" i="1"/>
  <c r="BJ77" i="1"/>
  <c r="BI77" i="1"/>
  <c r="BH77" i="1"/>
  <c r="BG77" i="1"/>
  <c r="BF77" i="1"/>
  <c r="BE77" i="1"/>
  <c r="BD77" i="1"/>
  <c r="BR77" i="1" s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P76" i="1"/>
  <c r="BO76" i="1"/>
  <c r="BS76" i="1" s="1"/>
  <c r="BN76" i="1"/>
  <c r="BM76" i="1"/>
  <c r="BL76" i="1"/>
  <c r="BK76" i="1"/>
  <c r="BJ76" i="1"/>
  <c r="BI76" i="1"/>
  <c r="BH76" i="1"/>
  <c r="BG76" i="1"/>
  <c r="BF76" i="1"/>
  <c r="BE76" i="1"/>
  <c r="BD76" i="1"/>
  <c r="BR76" i="1" s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S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R75" i="1" s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S74" i="1"/>
  <c r="BR74" i="1"/>
  <c r="BQ74" i="1"/>
  <c r="J74" i="1"/>
  <c r="I74" i="1"/>
  <c r="H74" i="1"/>
  <c r="G74" i="1"/>
  <c r="F74" i="1"/>
  <c r="E74" i="1"/>
  <c r="D74" i="1"/>
  <c r="C74" i="1"/>
  <c r="BQ73" i="1"/>
  <c r="BP73" i="1"/>
  <c r="BO73" i="1"/>
  <c r="BS73" i="1" s="1"/>
  <c r="BN73" i="1"/>
  <c r="BM73" i="1"/>
  <c r="BL73" i="1"/>
  <c r="BK73" i="1"/>
  <c r="BJ73" i="1"/>
  <c r="BI73" i="1"/>
  <c r="BH73" i="1"/>
  <c r="BG73" i="1"/>
  <c r="BF73" i="1"/>
  <c r="BE73" i="1"/>
  <c r="BD73" i="1"/>
  <c r="BR73" i="1" s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P72" i="1"/>
  <c r="BO72" i="1"/>
  <c r="BS72" i="1" s="1"/>
  <c r="BN72" i="1"/>
  <c r="BM72" i="1"/>
  <c r="BL72" i="1"/>
  <c r="BK72" i="1"/>
  <c r="BJ72" i="1"/>
  <c r="BI72" i="1"/>
  <c r="BH72" i="1"/>
  <c r="BG72" i="1"/>
  <c r="BF72" i="1"/>
  <c r="BE72" i="1"/>
  <c r="BD72" i="1"/>
  <c r="BR72" i="1" s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S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R71" i="1" s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R70" i="1"/>
  <c r="BP70" i="1"/>
  <c r="BO70" i="1"/>
  <c r="BS70" i="1" s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Q69" i="1"/>
  <c r="BP69" i="1"/>
  <c r="BO69" i="1"/>
  <c r="BS69" i="1" s="1"/>
  <c r="BN69" i="1"/>
  <c r="BM69" i="1"/>
  <c r="BL69" i="1"/>
  <c r="BK69" i="1"/>
  <c r="BJ69" i="1"/>
  <c r="BI69" i="1"/>
  <c r="BH69" i="1"/>
  <c r="BG69" i="1"/>
  <c r="BF69" i="1"/>
  <c r="BE69" i="1"/>
  <c r="BD69" i="1"/>
  <c r="BR69" i="1" s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P68" i="1"/>
  <c r="BO68" i="1"/>
  <c r="BO223" i="1" s="1"/>
  <c r="BN68" i="1"/>
  <c r="BN223" i="1" s="1"/>
  <c r="BM68" i="1"/>
  <c r="BM223" i="1" s="1"/>
  <c r="BL68" i="1"/>
  <c r="BL223" i="1" s="1"/>
  <c r="BK68" i="1"/>
  <c r="BK223" i="1" s="1"/>
  <c r="BJ68" i="1"/>
  <c r="BJ223" i="1" s="1"/>
  <c r="BI68" i="1"/>
  <c r="BI223" i="1" s="1"/>
  <c r="BH68" i="1"/>
  <c r="BH223" i="1" s="1"/>
  <c r="BG68" i="1"/>
  <c r="BG223" i="1" s="1"/>
  <c r="BF68" i="1"/>
  <c r="BF223" i="1" s="1"/>
  <c r="BE68" i="1"/>
  <c r="BE223" i="1" s="1"/>
  <c r="BD68" i="1"/>
  <c r="BD223" i="1" s="1"/>
  <c r="BC68" i="1"/>
  <c r="BC223" i="1" s="1"/>
  <c r="BB68" i="1"/>
  <c r="BB223" i="1" s="1"/>
  <c r="BA68" i="1"/>
  <c r="BA223" i="1" s="1"/>
  <c r="AZ68" i="1"/>
  <c r="AZ223" i="1" s="1"/>
  <c r="AY68" i="1"/>
  <c r="AY223" i="1" s="1"/>
  <c r="AX68" i="1"/>
  <c r="AX223" i="1" s="1"/>
  <c r="AW68" i="1"/>
  <c r="AW223" i="1" s="1"/>
  <c r="AV68" i="1"/>
  <c r="AV223" i="1" s="1"/>
  <c r="AU68" i="1"/>
  <c r="AU223" i="1" s="1"/>
  <c r="AT68" i="1"/>
  <c r="AT223" i="1" s="1"/>
  <c r="AS68" i="1"/>
  <c r="AS223" i="1" s="1"/>
  <c r="AR68" i="1"/>
  <c r="AR223" i="1" s="1"/>
  <c r="AQ68" i="1"/>
  <c r="AQ223" i="1" s="1"/>
  <c r="AP68" i="1"/>
  <c r="AP223" i="1" s="1"/>
  <c r="AO68" i="1"/>
  <c r="AO223" i="1" s="1"/>
  <c r="AN68" i="1"/>
  <c r="AM68" i="1"/>
  <c r="AL68" i="1"/>
  <c r="AL223" i="1" s="1"/>
  <c r="AK68" i="1"/>
  <c r="AK223" i="1" s="1"/>
  <c r="AJ68" i="1"/>
  <c r="AJ223" i="1" s="1"/>
  <c r="AI68" i="1"/>
  <c r="AI223" i="1" s="1"/>
  <c r="AH68" i="1"/>
  <c r="AH223" i="1" s="1"/>
  <c r="AG68" i="1"/>
  <c r="AG223" i="1" s="1"/>
  <c r="AF68" i="1"/>
  <c r="AF223" i="1" s="1"/>
  <c r="AE68" i="1"/>
  <c r="AE223" i="1" s="1"/>
  <c r="AD68" i="1"/>
  <c r="AD223" i="1" s="1"/>
  <c r="AC68" i="1"/>
  <c r="AC223" i="1" s="1"/>
  <c r="AB68" i="1"/>
  <c r="AB223" i="1" s="1"/>
  <c r="AA68" i="1"/>
  <c r="AA223" i="1" s="1"/>
  <c r="Z68" i="1"/>
  <c r="Z223" i="1" s="1"/>
  <c r="Y68" i="1"/>
  <c r="Y223" i="1" s="1"/>
  <c r="X68" i="1"/>
  <c r="X223" i="1" s="1"/>
  <c r="W68" i="1"/>
  <c r="W223" i="1" s="1"/>
  <c r="V68" i="1"/>
  <c r="V223" i="1" s="1"/>
  <c r="U68" i="1"/>
  <c r="U223" i="1" s="1"/>
  <c r="T68" i="1"/>
  <c r="T223" i="1" s="1"/>
  <c r="S68" i="1"/>
  <c r="S223" i="1" s="1"/>
  <c r="R68" i="1"/>
  <c r="R223" i="1" s="1"/>
  <c r="Q68" i="1"/>
  <c r="Q223" i="1" s="1"/>
  <c r="P68" i="1"/>
  <c r="P223" i="1" s="1"/>
  <c r="O68" i="1"/>
  <c r="O223" i="1" s="1"/>
  <c r="N68" i="1"/>
  <c r="N223" i="1" s="1"/>
  <c r="M68" i="1"/>
  <c r="M223" i="1" s="1"/>
  <c r="L68" i="1"/>
  <c r="L223" i="1" s="1"/>
  <c r="K68" i="1"/>
  <c r="K223" i="1" s="1"/>
  <c r="J68" i="1"/>
  <c r="J223" i="1" s="1"/>
  <c r="I68" i="1"/>
  <c r="I223" i="1" s="1"/>
  <c r="H68" i="1"/>
  <c r="H223" i="1" s="1"/>
  <c r="G68" i="1"/>
  <c r="G223" i="1" s="1"/>
  <c r="F68" i="1"/>
  <c r="F223" i="1" s="1"/>
  <c r="E68" i="1"/>
  <c r="E223" i="1" s="1"/>
  <c r="D68" i="1"/>
  <c r="D223" i="1" s="1"/>
  <c r="C68" i="1"/>
  <c r="C223" i="1" s="1"/>
  <c r="BS67" i="1"/>
  <c r="BR67" i="1"/>
  <c r="BQ67" i="1"/>
  <c r="J67" i="1"/>
  <c r="I67" i="1"/>
  <c r="H67" i="1"/>
  <c r="G67" i="1"/>
  <c r="F67" i="1"/>
  <c r="E67" i="1"/>
  <c r="D67" i="1"/>
  <c r="C67" i="1"/>
  <c r="BS66" i="1"/>
  <c r="BR66" i="1"/>
  <c r="BQ66" i="1"/>
  <c r="AT66" i="1"/>
  <c r="AS66" i="1"/>
  <c r="BS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R65" i="1" s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BQ64" i="1"/>
  <c r="BP64" i="1"/>
  <c r="BO64" i="1"/>
  <c r="BS64" i="1" s="1"/>
  <c r="BN64" i="1"/>
  <c r="BM64" i="1"/>
  <c r="BL64" i="1"/>
  <c r="BK64" i="1"/>
  <c r="BJ64" i="1"/>
  <c r="BI64" i="1"/>
  <c r="BH64" i="1"/>
  <c r="BG64" i="1"/>
  <c r="BF64" i="1"/>
  <c r="BE64" i="1"/>
  <c r="BD64" i="1"/>
  <c r="BR64" i="1" s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BS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R63" i="1" s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BQ62" i="1"/>
  <c r="BP62" i="1"/>
  <c r="BO62" i="1"/>
  <c r="BS62" i="1" s="1"/>
  <c r="BN62" i="1"/>
  <c r="BM62" i="1"/>
  <c r="BL62" i="1"/>
  <c r="BK62" i="1"/>
  <c r="BJ62" i="1"/>
  <c r="BI62" i="1"/>
  <c r="BH62" i="1"/>
  <c r="BG62" i="1"/>
  <c r="BF62" i="1"/>
  <c r="BE62" i="1"/>
  <c r="BD62" i="1"/>
  <c r="BR62" i="1" s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BS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R61" i="1" s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BQ60" i="1"/>
  <c r="BP60" i="1"/>
  <c r="BO60" i="1"/>
  <c r="BS60" i="1" s="1"/>
  <c r="BN60" i="1"/>
  <c r="BM60" i="1"/>
  <c r="BL60" i="1"/>
  <c r="BK60" i="1"/>
  <c r="BJ60" i="1"/>
  <c r="BI60" i="1"/>
  <c r="BH60" i="1"/>
  <c r="BG60" i="1"/>
  <c r="BF60" i="1"/>
  <c r="BE60" i="1"/>
  <c r="BD60" i="1"/>
  <c r="BR60" i="1" s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BS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R59" i="1" s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BQ58" i="1"/>
  <c r="BP58" i="1"/>
  <c r="BO58" i="1"/>
  <c r="BS58" i="1" s="1"/>
  <c r="BN58" i="1"/>
  <c r="BM58" i="1"/>
  <c r="BL58" i="1"/>
  <c r="BK58" i="1"/>
  <c r="BJ58" i="1"/>
  <c r="BI58" i="1"/>
  <c r="BH58" i="1"/>
  <c r="BG58" i="1"/>
  <c r="BF58" i="1"/>
  <c r="BE58" i="1"/>
  <c r="BD58" i="1"/>
  <c r="BR58" i="1" s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BS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R57" i="1" s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BQ56" i="1"/>
  <c r="BP56" i="1"/>
  <c r="BO56" i="1"/>
  <c r="BS56" i="1" s="1"/>
  <c r="BN56" i="1"/>
  <c r="BM56" i="1"/>
  <c r="BL56" i="1"/>
  <c r="BK56" i="1"/>
  <c r="BJ56" i="1"/>
  <c r="BI56" i="1"/>
  <c r="BH56" i="1"/>
  <c r="BG56" i="1"/>
  <c r="BF56" i="1"/>
  <c r="BE56" i="1"/>
  <c r="BD56" i="1"/>
  <c r="BR56" i="1" s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BS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R55" i="1" s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BQ54" i="1"/>
  <c r="BP54" i="1"/>
  <c r="BO54" i="1"/>
  <c r="BS54" i="1" s="1"/>
  <c r="BN54" i="1"/>
  <c r="BM54" i="1"/>
  <c r="BL54" i="1"/>
  <c r="BK54" i="1"/>
  <c r="BJ54" i="1"/>
  <c r="BI54" i="1"/>
  <c r="BH54" i="1"/>
  <c r="BG54" i="1"/>
  <c r="BF54" i="1"/>
  <c r="BE54" i="1"/>
  <c r="BD54" i="1"/>
  <c r="BR54" i="1" s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BS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R53" i="1" s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BQ52" i="1"/>
  <c r="BP52" i="1"/>
  <c r="BO52" i="1"/>
  <c r="BS52" i="1" s="1"/>
  <c r="BN52" i="1"/>
  <c r="BM52" i="1"/>
  <c r="BL52" i="1"/>
  <c r="BK52" i="1"/>
  <c r="BJ52" i="1"/>
  <c r="BI52" i="1"/>
  <c r="BH52" i="1"/>
  <c r="BG52" i="1"/>
  <c r="BF52" i="1"/>
  <c r="BE52" i="1"/>
  <c r="BD52" i="1"/>
  <c r="BR52" i="1" s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BS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R51" i="1" s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BQ50" i="1"/>
  <c r="BP50" i="1"/>
  <c r="BO50" i="1"/>
  <c r="BS50" i="1" s="1"/>
  <c r="BN50" i="1"/>
  <c r="BM50" i="1"/>
  <c r="BL50" i="1"/>
  <c r="BK50" i="1"/>
  <c r="BJ50" i="1"/>
  <c r="BI50" i="1"/>
  <c r="BH50" i="1"/>
  <c r="BG50" i="1"/>
  <c r="BF50" i="1"/>
  <c r="BE50" i="1"/>
  <c r="BD50" i="1"/>
  <c r="BR50" i="1" s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BS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R49" i="1" s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BQ48" i="1"/>
  <c r="BP48" i="1"/>
  <c r="BO48" i="1"/>
  <c r="BS48" i="1" s="1"/>
  <c r="BN48" i="1"/>
  <c r="BM48" i="1"/>
  <c r="BL48" i="1"/>
  <c r="BK48" i="1"/>
  <c r="BJ48" i="1"/>
  <c r="BI48" i="1"/>
  <c r="BH48" i="1"/>
  <c r="BG48" i="1"/>
  <c r="BF48" i="1"/>
  <c r="BE48" i="1"/>
  <c r="BD48" i="1"/>
  <c r="BR48" i="1" s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BS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R47" i="1" s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BQ46" i="1"/>
  <c r="BP46" i="1"/>
  <c r="BO46" i="1"/>
  <c r="BS46" i="1" s="1"/>
  <c r="BN46" i="1"/>
  <c r="BM46" i="1"/>
  <c r="BL46" i="1"/>
  <c r="BK46" i="1"/>
  <c r="BJ46" i="1"/>
  <c r="BI46" i="1"/>
  <c r="BH46" i="1"/>
  <c r="BG46" i="1"/>
  <c r="BF46" i="1"/>
  <c r="BE46" i="1"/>
  <c r="BD46" i="1"/>
  <c r="BR46" i="1" s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BS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R45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BQ44" i="1"/>
  <c r="BP44" i="1"/>
  <c r="BO44" i="1"/>
  <c r="BS44" i="1" s="1"/>
  <c r="BN44" i="1"/>
  <c r="BM44" i="1"/>
  <c r="BL44" i="1"/>
  <c r="BK44" i="1"/>
  <c r="BJ44" i="1"/>
  <c r="BI44" i="1"/>
  <c r="BH44" i="1"/>
  <c r="BG44" i="1"/>
  <c r="BF44" i="1"/>
  <c r="BE44" i="1"/>
  <c r="BD44" i="1"/>
  <c r="BR44" i="1" s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BS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R43" i="1" s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BQ42" i="1"/>
  <c r="BP42" i="1"/>
  <c r="BO42" i="1"/>
  <c r="BS42" i="1" s="1"/>
  <c r="BN42" i="1"/>
  <c r="BM42" i="1"/>
  <c r="BL42" i="1"/>
  <c r="BK42" i="1"/>
  <c r="BJ42" i="1"/>
  <c r="BI42" i="1"/>
  <c r="BH42" i="1"/>
  <c r="BG42" i="1"/>
  <c r="BF42" i="1"/>
  <c r="BE42" i="1"/>
  <c r="BD42" i="1"/>
  <c r="BR42" i="1" s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BS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R41" i="1" s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BQ40" i="1"/>
  <c r="BP40" i="1"/>
  <c r="BO40" i="1"/>
  <c r="BS40" i="1" s="1"/>
  <c r="BN40" i="1"/>
  <c r="BM40" i="1"/>
  <c r="BL40" i="1"/>
  <c r="BK40" i="1"/>
  <c r="BJ40" i="1"/>
  <c r="BI40" i="1"/>
  <c r="BH40" i="1"/>
  <c r="BG40" i="1"/>
  <c r="BF40" i="1"/>
  <c r="BE40" i="1"/>
  <c r="BD40" i="1"/>
  <c r="BR40" i="1" s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BS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R39" i="1" s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BQ38" i="1"/>
  <c r="BP38" i="1"/>
  <c r="BO38" i="1"/>
  <c r="BS38" i="1" s="1"/>
  <c r="BN38" i="1"/>
  <c r="BM38" i="1"/>
  <c r="BL38" i="1"/>
  <c r="BK38" i="1"/>
  <c r="BJ38" i="1"/>
  <c r="BI38" i="1"/>
  <c r="BH38" i="1"/>
  <c r="BG38" i="1"/>
  <c r="BF38" i="1"/>
  <c r="BE38" i="1"/>
  <c r="BD38" i="1"/>
  <c r="BR38" i="1" s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BS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R37" i="1" s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BQ36" i="1"/>
  <c r="BP36" i="1"/>
  <c r="BO36" i="1"/>
  <c r="BS36" i="1" s="1"/>
  <c r="BN36" i="1"/>
  <c r="BM36" i="1"/>
  <c r="BL36" i="1"/>
  <c r="BK36" i="1"/>
  <c r="BJ36" i="1"/>
  <c r="BI36" i="1"/>
  <c r="BH36" i="1"/>
  <c r="BG36" i="1"/>
  <c r="BF36" i="1"/>
  <c r="BE36" i="1"/>
  <c r="BD36" i="1"/>
  <c r="BR36" i="1" s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BS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R35" i="1" s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BQ34" i="1"/>
  <c r="BP34" i="1"/>
  <c r="BO34" i="1"/>
  <c r="BS34" i="1" s="1"/>
  <c r="BN34" i="1"/>
  <c r="BM34" i="1"/>
  <c r="BL34" i="1"/>
  <c r="BK34" i="1"/>
  <c r="BJ34" i="1"/>
  <c r="BI34" i="1"/>
  <c r="BH34" i="1"/>
  <c r="BG34" i="1"/>
  <c r="BF34" i="1"/>
  <c r="BE34" i="1"/>
  <c r="BD34" i="1"/>
  <c r="BR34" i="1" s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BS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R33" i="1" s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BQ32" i="1"/>
  <c r="BP32" i="1"/>
  <c r="BO32" i="1"/>
  <c r="BS32" i="1" s="1"/>
  <c r="BN32" i="1"/>
  <c r="BM32" i="1"/>
  <c r="BL32" i="1"/>
  <c r="BK32" i="1"/>
  <c r="BJ32" i="1"/>
  <c r="BI32" i="1"/>
  <c r="BH32" i="1"/>
  <c r="BG32" i="1"/>
  <c r="BF32" i="1"/>
  <c r="BE32" i="1"/>
  <c r="BD32" i="1"/>
  <c r="BR32" i="1" s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BS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R31" i="1" s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BQ30" i="1"/>
  <c r="BP30" i="1"/>
  <c r="BO30" i="1"/>
  <c r="BS30" i="1" s="1"/>
  <c r="BN30" i="1"/>
  <c r="BM30" i="1"/>
  <c r="BL30" i="1"/>
  <c r="BK30" i="1"/>
  <c r="BJ30" i="1"/>
  <c r="BI30" i="1"/>
  <c r="BH30" i="1"/>
  <c r="BG30" i="1"/>
  <c r="BF30" i="1"/>
  <c r="BE30" i="1"/>
  <c r="BD30" i="1"/>
  <c r="BR30" i="1" s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BS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R29" i="1" s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BQ28" i="1"/>
  <c r="BP28" i="1"/>
  <c r="BO28" i="1"/>
  <c r="BS28" i="1" s="1"/>
  <c r="BN28" i="1"/>
  <c r="BM28" i="1"/>
  <c r="BL28" i="1"/>
  <c r="BK28" i="1"/>
  <c r="BJ28" i="1"/>
  <c r="BI28" i="1"/>
  <c r="BH28" i="1"/>
  <c r="BG28" i="1"/>
  <c r="BF28" i="1"/>
  <c r="BE28" i="1"/>
  <c r="BD28" i="1"/>
  <c r="BR28" i="1" s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BS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R27" i="1" s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BQ26" i="1"/>
  <c r="BP26" i="1"/>
  <c r="BO26" i="1"/>
  <c r="BS26" i="1" s="1"/>
  <c r="BN26" i="1"/>
  <c r="BM26" i="1"/>
  <c r="BL26" i="1"/>
  <c r="BK26" i="1"/>
  <c r="BJ26" i="1"/>
  <c r="BI26" i="1"/>
  <c r="BH26" i="1"/>
  <c r="BG26" i="1"/>
  <c r="BF26" i="1"/>
  <c r="BE26" i="1"/>
  <c r="BD26" i="1"/>
  <c r="BR26" i="1" s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BS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R25" i="1" s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BQ24" i="1"/>
  <c r="BP24" i="1"/>
  <c r="BO24" i="1"/>
  <c r="BS24" i="1" s="1"/>
  <c r="BN24" i="1"/>
  <c r="BM24" i="1"/>
  <c r="BL24" i="1"/>
  <c r="BK24" i="1"/>
  <c r="BJ24" i="1"/>
  <c r="BI24" i="1"/>
  <c r="BH24" i="1"/>
  <c r="BG24" i="1"/>
  <c r="BF24" i="1"/>
  <c r="BE24" i="1"/>
  <c r="BD24" i="1"/>
  <c r="BR24" i="1" s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BS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R23" i="1" s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BQ22" i="1"/>
  <c r="BP22" i="1"/>
  <c r="BO22" i="1"/>
  <c r="BO8" i="1" s="1"/>
  <c r="BN22" i="1"/>
  <c r="BM22" i="1"/>
  <c r="BM8" i="1" s="1"/>
  <c r="BL22" i="1"/>
  <c r="BK22" i="1"/>
  <c r="BK8" i="1" s="1"/>
  <c r="BJ22" i="1"/>
  <c r="BI22" i="1"/>
  <c r="BI8" i="1" s="1"/>
  <c r="BH22" i="1"/>
  <c r="BG22" i="1"/>
  <c r="BG8" i="1" s="1"/>
  <c r="BF22" i="1"/>
  <c r="BE22" i="1"/>
  <c r="BE8" i="1" s="1"/>
  <c r="BD22" i="1"/>
  <c r="BR22" i="1" s="1"/>
  <c r="BC22" i="1"/>
  <c r="BC8" i="1" s="1"/>
  <c r="BB22" i="1"/>
  <c r="BA22" i="1"/>
  <c r="BA8" i="1" s="1"/>
  <c r="AZ22" i="1"/>
  <c r="AY22" i="1"/>
  <c r="AY8" i="1" s="1"/>
  <c r="AX22" i="1"/>
  <c r="AW22" i="1"/>
  <c r="AW8" i="1" s="1"/>
  <c r="AV22" i="1"/>
  <c r="AU22" i="1"/>
  <c r="AU8" i="1" s="1"/>
  <c r="AT22" i="1"/>
  <c r="AS22" i="1"/>
  <c r="AS8" i="1" s="1"/>
  <c r="AR22" i="1"/>
  <c r="AQ22" i="1"/>
  <c r="AQ8" i="1" s="1"/>
  <c r="AP22" i="1"/>
  <c r="AO22" i="1"/>
  <c r="AO8" i="1" s="1"/>
  <c r="AN22" i="1"/>
  <c r="AM22" i="1"/>
  <c r="AM8" i="1" s="1"/>
  <c r="AL22" i="1"/>
  <c r="AK22" i="1"/>
  <c r="AK8" i="1" s="1"/>
  <c r="AJ22" i="1"/>
  <c r="AI22" i="1"/>
  <c r="AI8" i="1" s="1"/>
  <c r="AH22" i="1"/>
  <c r="AG22" i="1"/>
  <c r="AG8" i="1" s="1"/>
  <c r="AF22" i="1"/>
  <c r="AE22" i="1"/>
  <c r="AE8" i="1" s="1"/>
  <c r="AD22" i="1"/>
  <c r="AC22" i="1"/>
  <c r="AC8" i="1" s="1"/>
  <c r="AB22" i="1"/>
  <c r="AA22" i="1"/>
  <c r="AA8" i="1" s="1"/>
  <c r="Z22" i="1"/>
  <c r="Y22" i="1"/>
  <c r="Y8" i="1" s="1"/>
  <c r="X22" i="1"/>
  <c r="W22" i="1"/>
  <c r="W8" i="1" s="1"/>
  <c r="V22" i="1"/>
  <c r="U22" i="1"/>
  <c r="U8" i="1" s="1"/>
  <c r="T22" i="1"/>
  <c r="S22" i="1"/>
  <c r="S8" i="1" s="1"/>
  <c r="R22" i="1"/>
  <c r="Q22" i="1"/>
  <c r="Q8" i="1" s="1"/>
  <c r="P22" i="1"/>
  <c r="O22" i="1"/>
  <c r="O8" i="1" s="1"/>
  <c r="N22" i="1"/>
  <c r="M22" i="1"/>
  <c r="M8" i="1" s="1"/>
  <c r="L22" i="1"/>
  <c r="K22" i="1"/>
  <c r="K8" i="1" s="1"/>
  <c r="J22" i="1"/>
  <c r="I22" i="1"/>
  <c r="H22" i="1"/>
  <c r="G22" i="1"/>
  <c r="F22" i="1"/>
  <c r="E22" i="1"/>
  <c r="D22" i="1"/>
  <c r="C22" i="1"/>
  <c r="B22" i="1"/>
  <c r="BS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R21" i="1" s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BQ20" i="1"/>
  <c r="BP20" i="1"/>
  <c r="BO20" i="1"/>
  <c r="BS20" i="1" s="1"/>
  <c r="BN20" i="1"/>
  <c r="BM20" i="1"/>
  <c r="BL20" i="1"/>
  <c r="BK20" i="1"/>
  <c r="BJ20" i="1"/>
  <c r="BI20" i="1"/>
  <c r="BH20" i="1"/>
  <c r="BG20" i="1"/>
  <c r="BF20" i="1"/>
  <c r="BE20" i="1"/>
  <c r="BD20" i="1"/>
  <c r="BR20" i="1" s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R19" i="1" s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BP18" i="1"/>
  <c r="BO18" i="1"/>
  <c r="BS18" i="1" s="1"/>
  <c r="BN18" i="1"/>
  <c r="BM18" i="1"/>
  <c r="BL18" i="1"/>
  <c r="BK18" i="1"/>
  <c r="BJ18" i="1"/>
  <c r="BI18" i="1"/>
  <c r="BH18" i="1"/>
  <c r="BG18" i="1"/>
  <c r="BF18" i="1"/>
  <c r="BE18" i="1"/>
  <c r="BD18" i="1"/>
  <c r="BR18" i="1" s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R17" i="1" s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R16" i="1" s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R15" i="1" s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R14" i="1" s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P13" i="1"/>
  <c r="BO13" i="1"/>
  <c r="BS13" i="1" s="1"/>
  <c r="BN13" i="1"/>
  <c r="BM13" i="1"/>
  <c r="BL13" i="1"/>
  <c r="BK13" i="1"/>
  <c r="BJ13" i="1"/>
  <c r="BI13" i="1"/>
  <c r="BH13" i="1"/>
  <c r="BG13" i="1"/>
  <c r="BF13" i="1"/>
  <c r="BE13" i="1"/>
  <c r="BD13" i="1"/>
  <c r="BR13" i="1" s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R12" i="1" s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R11" i="1" s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R10" i="1" s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BP9" i="1"/>
  <c r="BO9" i="1"/>
  <c r="BN9" i="1"/>
  <c r="BN222" i="1" s="1"/>
  <c r="BM9" i="1"/>
  <c r="BM222" i="1" s="1"/>
  <c r="BL9" i="1"/>
  <c r="BL222" i="1" s="1"/>
  <c r="BK9" i="1"/>
  <c r="BK222" i="1" s="1"/>
  <c r="BJ9" i="1"/>
  <c r="BJ222" i="1" s="1"/>
  <c r="BI9" i="1"/>
  <c r="BI222" i="1" s="1"/>
  <c r="BH9" i="1"/>
  <c r="BH222" i="1" s="1"/>
  <c r="BG9" i="1"/>
  <c r="BG222" i="1" s="1"/>
  <c r="BF9" i="1"/>
  <c r="BF222" i="1" s="1"/>
  <c r="BE9" i="1"/>
  <c r="BE222" i="1" s="1"/>
  <c r="BD9" i="1"/>
  <c r="BD222" i="1" s="1"/>
  <c r="BC9" i="1"/>
  <c r="BC222" i="1" s="1"/>
  <c r="BB9" i="1"/>
  <c r="BB222" i="1" s="1"/>
  <c r="BA9" i="1"/>
  <c r="BA222" i="1" s="1"/>
  <c r="AZ9" i="1"/>
  <c r="AZ222" i="1" s="1"/>
  <c r="AY9" i="1"/>
  <c r="AY222" i="1" s="1"/>
  <c r="AX9" i="1"/>
  <c r="AX222" i="1" s="1"/>
  <c r="AW9" i="1"/>
  <c r="AW222" i="1" s="1"/>
  <c r="AV9" i="1"/>
  <c r="AV222" i="1" s="1"/>
  <c r="AU9" i="1"/>
  <c r="AU222" i="1" s="1"/>
  <c r="AT9" i="1"/>
  <c r="AT222" i="1" s="1"/>
  <c r="AS9" i="1"/>
  <c r="AS222" i="1" s="1"/>
  <c r="AR9" i="1"/>
  <c r="AR222" i="1" s="1"/>
  <c r="AQ9" i="1"/>
  <c r="AQ222" i="1" s="1"/>
  <c r="AP9" i="1"/>
  <c r="AP222" i="1" s="1"/>
  <c r="AO9" i="1"/>
  <c r="AO222" i="1" s="1"/>
  <c r="AN9" i="1"/>
  <c r="AM9" i="1"/>
  <c r="AL9" i="1"/>
  <c r="AL222" i="1" s="1"/>
  <c r="AK9" i="1"/>
  <c r="AK222" i="1" s="1"/>
  <c r="AJ9" i="1"/>
  <c r="AJ222" i="1" s="1"/>
  <c r="AI9" i="1"/>
  <c r="AI222" i="1" s="1"/>
  <c r="AH9" i="1"/>
  <c r="AH222" i="1" s="1"/>
  <c r="AG9" i="1"/>
  <c r="AG222" i="1" s="1"/>
  <c r="AF9" i="1"/>
  <c r="AF222" i="1" s="1"/>
  <c r="AE9" i="1"/>
  <c r="AE222" i="1" s="1"/>
  <c r="AD9" i="1"/>
  <c r="AD222" i="1" s="1"/>
  <c r="AC9" i="1"/>
  <c r="AC222" i="1" s="1"/>
  <c r="AB9" i="1"/>
  <c r="AB222" i="1" s="1"/>
  <c r="AA9" i="1"/>
  <c r="AA222" i="1" s="1"/>
  <c r="Z9" i="1"/>
  <c r="Z222" i="1" s="1"/>
  <c r="Y9" i="1"/>
  <c r="Y222" i="1" s="1"/>
  <c r="X9" i="1"/>
  <c r="X222" i="1" s="1"/>
  <c r="W9" i="1"/>
  <c r="W222" i="1" s="1"/>
  <c r="V9" i="1"/>
  <c r="V222" i="1" s="1"/>
  <c r="U9" i="1"/>
  <c r="U222" i="1" s="1"/>
  <c r="T9" i="1"/>
  <c r="T222" i="1" s="1"/>
  <c r="S9" i="1"/>
  <c r="S222" i="1" s="1"/>
  <c r="R9" i="1"/>
  <c r="R222" i="1" s="1"/>
  <c r="Q9" i="1"/>
  <c r="Q222" i="1" s="1"/>
  <c r="P9" i="1"/>
  <c r="P222" i="1" s="1"/>
  <c r="O9" i="1"/>
  <c r="O222" i="1" s="1"/>
  <c r="N9" i="1"/>
  <c r="N222" i="1" s="1"/>
  <c r="M9" i="1"/>
  <c r="M222" i="1" s="1"/>
  <c r="L9" i="1"/>
  <c r="L222" i="1" s="1"/>
  <c r="K9" i="1"/>
  <c r="K222" i="1" s="1"/>
  <c r="J9" i="1"/>
  <c r="J222" i="1" s="1"/>
  <c r="J227" i="1" s="1"/>
  <c r="I9" i="1"/>
  <c r="I222" i="1" s="1"/>
  <c r="I227" i="1" s="1"/>
  <c r="H9" i="1"/>
  <c r="H222" i="1" s="1"/>
  <c r="H227" i="1" s="1"/>
  <c r="G9" i="1"/>
  <c r="G222" i="1" s="1"/>
  <c r="G227" i="1" s="1"/>
  <c r="F9" i="1"/>
  <c r="F222" i="1" s="1"/>
  <c r="F227" i="1" s="1"/>
  <c r="E9" i="1"/>
  <c r="E222" i="1" s="1"/>
  <c r="E227" i="1" s="1"/>
  <c r="D9" i="1"/>
  <c r="D222" i="1" s="1"/>
  <c r="D227" i="1" s="1"/>
  <c r="C9" i="1"/>
  <c r="C222" i="1" s="1"/>
  <c r="C227" i="1" s="1"/>
  <c r="B9" i="1"/>
  <c r="B222" i="1" s="1"/>
  <c r="BP8" i="1"/>
  <c r="BL8" i="1"/>
  <c r="BH8" i="1"/>
  <c r="BD8" i="1"/>
  <c r="BR8" i="1" s="1"/>
  <c r="AZ8" i="1"/>
  <c r="AV8" i="1"/>
  <c r="AR8" i="1"/>
  <c r="AN8" i="1"/>
  <c r="AJ8" i="1"/>
  <c r="AF8" i="1"/>
  <c r="AB8" i="1"/>
  <c r="X8" i="1"/>
  <c r="T8" i="1"/>
  <c r="P8" i="1"/>
  <c r="L8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BO2" i="1"/>
  <c r="BM2" i="1"/>
  <c r="BK2" i="1"/>
  <c r="BI2" i="1"/>
  <c r="BG2" i="1"/>
  <c r="BE2" i="1"/>
  <c r="BC2" i="1"/>
  <c r="BA2" i="1"/>
  <c r="AY2" i="1"/>
  <c r="BO1" i="1"/>
  <c r="BL1" i="1"/>
  <c r="BJ1" i="1"/>
  <c r="BH1" i="1"/>
  <c r="BF1" i="1"/>
  <c r="BD1" i="1"/>
  <c r="BB1" i="1"/>
  <c r="AZ1" i="1"/>
  <c r="AX1" i="1"/>
  <c r="AV1" i="1"/>
  <c r="AT1" i="1"/>
  <c r="AR1" i="1"/>
  <c r="AP1" i="1"/>
  <c r="AN1" i="1"/>
  <c r="AL1" i="1"/>
  <c r="AJ1" i="1"/>
  <c r="AH1" i="1"/>
  <c r="AF1" i="1"/>
  <c r="AD1" i="1"/>
  <c r="AB1" i="1"/>
  <c r="Z1" i="1"/>
  <c r="X1" i="1"/>
  <c r="V1" i="1"/>
  <c r="T1" i="1"/>
  <c r="R1" i="1"/>
  <c r="P1" i="1"/>
  <c r="N1" i="1"/>
  <c r="L1" i="1"/>
  <c r="BQ8" i="1" l="1"/>
  <c r="AN222" i="1"/>
  <c r="AM222" i="1"/>
  <c r="BR222" i="1"/>
  <c r="BP222" i="1"/>
  <c r="BQ222" i="1" s="1"/>
  <c r="BQ9" i="1"/>
  <c r="BQ10" i="1"/>
  <c r="BQ11" i="1"/>
  <c r="BQ12" i="1"/>
  <c r="BQ13" i="1"/>
  <c r="BQ14" i="1"/>
  <c r="BQ15" i="1"/>
  <c r="BQ16" i="1"/>
  <c r="BQ17" i="1"/>
  <c r="BQ18" i="1"/>
  <c r="BQ19" i="1"/>
  <c r="BS8" i="1"/>
  <c r="AM223" i="1"/>
  <c r="AN223" i="1"/>
  <c r="BR223" i="1"/>
  <c r="BP223" i="1"/>
  <c r="BQ223" i="1" s="1"/>
  <c r="BQ68" i="1"/>
  <c r="BQ72" i="1"/>
  <c r="BQ76" i="1"/>
  <c r="BQ80" i="1"/>
  <c r="BQ84" i="1"/>
  <c r="BQ88" i="1"/>
  <c r="BQ92" i="1"/>
  <c r="BQ96" i="1"/>
  <c r="BQ100" i="1"/>
  <c r="BQ104" i="1"/>
  <c r="BQ108" i="1"/>
  <c r="BQ112" i="1"/>
  <c r="BQ116" i="1"/>
  <c r="BQ120" i="1"/>
  <c r="BQ124" i="1"/>
  <c r="BQ128" i="1"/>
  <c r="BQ136" i="1"/>
  <c r="BQ140" i="1"/>
  <c r="BQ144" i="1"/>
  <c r="BQ148" i="1"/>
  <c r="BQ152" i="1"/>
  <c r="BQ156" i="1"/>
  <c r="C228" i="1"/>
  <c r="E228" i="1"/>
  <c r="G228" i="1"/>
  <c r="I228" i="1"/>
  <c r="K228" i="1"/>
  <c r="K227" i="1"/>
  <c r="M228" i="1"/>
  <c r="M227" i="1"/>
  <c r="O228" i="1"/>
  <c r="O227" i="1"/>
  <c r="Q228" i="1"/>
  <c r="Q227" i="1"/>
  <c r="S228" i="1"/>
  <c r="S227" i="1"/>
  <c r="U228" i="1"/>
  <c r="U227" i="1"/>
  <c r="W228" i="1"/>
  <c r="W227" i="1"/>
  <c r="Y228" i="1"/>
  <c r="Y227" i="1"/>
  <c r="AA228" i="1"/>
  <c r="AA227" i="1"/>
  <c r="AC228" i="1"/>
  <c r="AC227" i="1"/>
  <c r="AE228" i="1"/>
  <c r="AE227" i="1"/>
  <c r="AG228" i="1"/>
  <c r="AG227" i="1"/>
  <c r="AI228" i="1"/>
  <c r="AI227" i="1"/>
  <c r="AK228" i="1"/>
  <c r="AK227" i="1"/>
  <c r="AO228" i="1"/>
  <c r="AO227" i="1"/>
  <c r="AQ228" i="1"/>
  <c r="AQ227" i="1"/>
  <c r="AS228" i="1"/>
  <c r="AS227" i="1"/>
  <c r="AU228" i="1"/>
  <c r="AU227" i="1"/>
  <c r="AW228" i="1"/>
  <c r="AW227" i="1"/>
  <c r="AY228" i="1"/>
  <c r="AY227" i="1"/>
  <c r="BA228" i="1"/>
  <c r="BA227" i="1"/>
  <c r="BC228" i="1"/>
  <c r="BC227" i="1"/>
  <c r="BE228" i="1"/>
  <c r="BE227" i="1"/>
  <c r="BG228" i="1"/>
  <c r="BG227" i="1"/>
  <c r="BI228" i="1"/>
  <c r="BI233" i="1" s="1"/>
  <c r="BI227" i="1"/>
  <c r="BK228" i="1"/>
  <c r="BK233" i="1" s="1"/>
  <c r="BK227" i="1"/>
  <c r="BM228" i="1"/>
  <c r="BM233" i="1" s="1"/>
  <c r="BM227" i="1"/>
  <c r="BO228" i="1"/>
  <c r="BO227" i="1"/>
  <c r="BS225" i="1"/>
  <c r="BQ161" i="1"/>
  <c r="BQ165" i="1"/>
  <c r="BQ169" i="1"/>
  <c r="BQ173" i="1"/>
  <c r="BQ181" i="1"/>
  <c r="BQ195" i="1"/>
  <c r="BQ199" i="1"/>
  <c r="BQ203" i="1"/>
  <c r="K1" i="1"/>
  <c r="M1" i="1"/>
  <c r="O1" i="1"/>
  <c r="Q1" i="1"/>
  <c r="S1" i="1"/>
  <c r="U1" i="1"/>
  <c r="W1" i="1"/>
  <c r="Y1" i="1"/>
  <c r="AA1" i="1"/>
  <c r="AC1" i="1"/>
  <c r="AE1" i="1"/>
  <c r="AG1" i="1"/>
  <c r="AI1" i="1"/>
  <c r="AK1" i="1"/>
  <c r="AO1" i="1"/>
  <c r="AQ1" i="1"/>
  <c r="AS1" i="1"/>
  <c r="AU1" i="1"/>
  <c r="AW1" i="1"/>
  <c r="AY1" i="1"/>
  <c r="BA1" i="1"/>
  <c r="BC1" i="1"/>
  <c r="BE1" i="1"/>
  <c r="BG1" i="1"/>
  <c r="BI1" i="1"/>
  <c r="BK1" i="1"/>
  <c r="BM1" i="1"/>
  <c r="AX2" i="1"/>
  <c r="AZ2" i="1"/>
  <c r="BB2" i="1"/>
  <c r="BD2" i="1"/>
  <c r="BF2" i="1"/>
  <c r="BH2" i="1"/>
  <c r="BJ2" i="1"/>
  <c r="BL2" i="1"/>
  <c r="BN2" i="1"/>
  <c r="BP2" i="1"/>
  <c r="BN1" i="1"/>
  <c r="BP1" i="1"/>
  <c r="N8" i="1"/>
  <c r="R8" i="1"/>
  <c r="V8" i="1"/>
  <c r="Z8" i="1"/>
  <c r="AD8" i="1"/>
  <c r="AH8" i="1"/>
  <c r="AL8" i="1"/>
  <c r="AP8" i="1"/>
  <c r="AT8" i="1"/>
  <c r="AX8" i="1"/>
  <c r="BB8" i="1"/>
  <c r="BF8" i="1"/>
  <c r="BJ8" i="1"/>
  <c r="BN8" i="1"/>
  <c r="BS9" i="1"/>
  <c r="BR9" i="1"/>
  <c r="BS10" i="1"/>
  <c r="BS11" i="1"/>
  <c r="BS12" i="1"/>
  <c r="BS14" i="1"/>
  <c r="BS15" i="1"/>
  <c r="BS16" i="1"/>
  <c r="BS17" i="1"/>
  <c r="BS19" i="1"/>
  <c r="BS22" i="1"/>
  <c r="BR68" i="1"/>
  <c r="BQ70" i="1"/>
  <c r="BQ78" i="1"/>
  <c r="BS80" i="1"/>
  <c r="BQ82" i="1"/>
  <c r="BS84" i="1"/>
  <c r="BQ86" i="1"/>
  <c r="BQ90" i="1"/>
  <c r="BS92" i="1"/>
  <c r="BQ94" i="1"/>
  <c r="BQ98" i="1"/>
  <c r="BS100" i="1"/>
  <c r="BQ102" i="1"/>
  <c r="BS104" i="1"/>
  <c r="BQ106" i="1"/>
  <c r="BQ110" i="1"/>
  <c r="BS112" i="1"/>
  <c r="BS116" i="1"/>
  <c r="BQ118" i="1"/>
  <c r="BS120" i="1"/>
  <c r="BQ122" i="1"/>
  <c r="BQ126" i="1"/>
  <c r="BQ130" i="1"/>
  <c r="BS133" i="1"/>
  <c r="BQ134" i="1"/>
  <c r="BS136" i="1"/>
  <c r="BQ138" i="1"/>
  <c r="BQ142" i="1"/>
  <c r="BS144" i="1"/>
  <c r="BQ146" i="1"/>
  <c r="BQ150" i="1"/>
  <c r="BQ154" i="1"/>
  <c r="BS158" i="1"/>
  <c r="BQ159" i="1"/>
  <c r="BS161" i="1"/>
  <c r="BQ163" i="1"/>
  <c r="BS165" i="1"/>
  <c r="BQ167" i="1"/>
  <c r="BS169" i="1"/>
  <c r="BQ171" i="1"/>
  <c r="BQ175" i="1"/>
  <c r="BQ179" i="1"/>
  <c r="BS181" i="1"/>
  <c r="BQ183" i="1"/>
  <c r="BQ187" i="1"/>
  <c r="BQ207" i="1"/>
  <c r="BO222" i="1"/>
  <c r="BS222" i="1" s="1"/>
  <c r="BS223" i="1"/>
  <c r="BS68" i="1"/>
  <c r="AN224" i="1"/>
  <c r="AM224" i="1"/>
  <c r="BQ224" i="1"/>
  <c r="BR115" i="1"/>
  <c r="AN226" i="1"/>
  <c r="AM226" i="1"/>
  <c r="BQ226" i="1"/>
  <c r="BR133" i="1"/>
  <c r="D228" i="1"/>
  <c r="F228" i="1"/>
  <c r="H228" i="1"/>
  <c r="J228" i="1"/>
  <c r="L227" i="1"/>
  <c r="L228" i="1"/>
  <c r="N228" i="1"/>
  <c r="N227" i="1"/>
  <c r="P227" i="1"/>
  <c r="P228" i="1"/>
  <c r="R228" i="1"/>
  <c r="R227" i="1"/>
  <c r="T227" i="1"/>
  <c r="T228" i="1"/>
  <c r="V228" i="1"/>
  <c r="V227" i="1"/>
  <c r="X227" i="1"/>
  <c r="X228" i="1"/>
  <c r="Z228" i="1"/>
  <c r="Z227" i="1"/>
  <c r="AB227" i="1"/>
  <c r="AB228" i="1"/>
  <c r="AD228" i="1"/>
  <c r="AD227" i="1"/>
  <c r="AF227" i="1"/>
  <c r="AF228" i="1"/>
  <c r="AH228" i="1"/>
  <c r="AH227" i="1"/>
  <c r="AJ227" i="1"/>
  <c r="AJ228" i="1"/>
  <c r="AL228" i="1"/>
  <c r="AL227" i="1"/>
  <c r="AM225" i="1"/>
  <c r="AN225" i="1"/>
  <c r="AP228" i="1"/>
  <c r="AP227" i="1"/>
  <c r="AR227" i="1"/>
  <c r="AR228" i="1"/>
  <c r="AT228" i="1"/>
  <c r="AT227" i="1"/>
  <c r="AV227" i="1"/>
  <c r="AV228" i="1"/>
  <c r="BG233" i="1" s="1"/>
  <c r="AX228" i="1"/>
  <c r="AX227" i="1"/>
  <c r="AZ227" i="1"/>
  <c r="AZ228" i="1"/>
  <c r="BB228" i="1"/>
  <c r="BB227" i="1"/>
  <c r="BD227" i="1"/>
  <c r="BR227" i="1" s="1"/>
  <c r="BR225" i="1"/>
  <c r="BD228" i="1"/>
  <c r="BR228" i="1" s="1"/>
  <c r="BF228" i="1"/>
  <c r="BF227" i="1"/>
  <c r="BH227" i="1"/>
  <c r="BH228" i="1"/>
  <c r="BH233" i="1" s="1"/>
  <c r="BJ228" i="1"/>
  <c r="BJ233" i="1" s="1"/>
  <c r="BJ227" i="1"/>
  <c r="BL227" i="1"/>
  <c r="BL228" i="1"/>
  <c r="BL233" i="1" s="1"/>
  <c r="BN228" i="1"/>
  <c r="BN233" i="1" s="1"/>
  <c r="BN227" i="1"/>
  <c r="BP227" i="1"/>
  <c r="BQ225" i="1"/>
  <c r="BP228" i="1"/>
  <c r="BR158" i="1"/>
  <c r="AN229" i="1"/>
  <c r="AM229" i="1"/>
  <c r="BQ229" i="1"/>
  <c r="BR176" i="1"/>
  <c r="BS183" i="1"/>
  <c r="BQ185" i="1"/>
  <c r="BQ189" i="1"/>
  <c r="BQ193" i="1"/>
  <c r="BS195" i="1"/>
  <c r="BQ197" i="1"/>
  <c r="BS199" i="1"/>
  <c r="BQ201" i="1"/>
  <c r="BQ205" i="1"/>
  <c r="BS207" i="1"/>
  <c r="AM228" i="1" l="1"/>
  <c r="AM227" i="1"/>
  <c r="BO233" i="1"/>
  <c r="BS228" i="1"/>
  <c r="BQ228" i="1"/>
  <c r="BQ233" i="1" s="1"/>
  <c r="BP233" i="1"/>
  <c r="BQ227" i="1"/>
  <c r="AN227" i="1"/>
  <c r="AN228" i="1"/>
  <c r="BS227" i="1"/>
</calcChain>
</file>

<file path=xl/comments1.xml><?xml version="1.0" encoding="utf-8"?>
<comments xmlns="http://schemas.openxmlformats.org/spreadsheetml/2006/main">
  <authors>
    <author>Superintendencia de Bancos</author>
  </authors>
  <commentList>
    <comment ref="A62" authorId="0">
      <text>
        <r>
          <rPr>
            <b/>
            <sz val="8"/>
            <color indexed="81"/>
            <rFont val="Tahoma"/>
            <family val="2"/>
          </rPr>
          <t>Superintendencia de Bancos:Resol 2011-SBS 829 18-10-2011 crea la Cta. 194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5" authorId="0">
      <text>
        <r>
          <rPr>
            <b/>
            <sz val="8"/>
            <color indexed="81"/>
            <rFont val="Tahoma"/>
            <family val="2"/>
          </rPr>
          <t>pmm. Esta Cta. Se crea a partir de marzo 9 de 2009 RES. SBS 2009-200: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<sst xmlns="http://schemas.openxmlformats.org/spreadsheetml/2006/main" count="154" uniqueCount="141">
  <si>
    <t>BALANCE BANCO CENTRAL DEL ECUADOR</t>
  </si>
  <si>
    <t>(en miles de dólares)</t>
  </si>
  <si>
    <t>CODIGO</t>
  </si>
  <si>
    <t>DESCRIPCIÓN</t>
  </si>
  <si>
    <t>Variación Absoluta JUN 2021  JUN 2020</t>
  </si>
  <si>
    <t>Variación Porcentual JUN 2021  JUN 2020</t>
  </si>
  <si>
    <t>Variación Porcentual JUN 2021  ABR 2021</t>
  </si>
  <si>
    <t>ACTIVO NETO (Ctas 1-121)</t>
  </si>
  <si>
    <t xml:space="preserve"> </t>
  </si>
  <si>
    <t>PASIVO NETO (Cta. 2-121)</t>
  </si>
  <si>
    <t>PASIVO</t>
  </si>
  <si>
    <t>PASIVOS INTERNACIONALES DE RESERVA</t>
  </si>
  <si>
    <t>OBLIG.CON BCOS.E INST.FINANC.EXTERI</t>
  </si>
  <si>
    <t>OBLIG.CON ORG.FINAN.INTERNACIONALES</t>
  </si>
  <si>
    <t>ACUERD.DE PAGO Y CONV.CREDI.RECIPRO</t>
  </si>
  <si>
    <t>OTRAS OBLIGACIONES</t>
  </si>
  <si>
    <t>ESPECIES MONETARIAS EMITIDAS NETAS (Cta. 22-121)</t>
  </si>
  <si>
    <t>PASIVOS MONETARIOS (ANTES ESPECIES MONETARIAS EMITIDAS )</t>
  </si>
  <si>
    <t>BILLETES EMITIDOS</t>
  </si>
  <si>
    <t>MONEDAS EMITIDAS</t>
  </si>
  <si>
    <t>DINERO ELECTRÓNICO</t>
  </si>
  <si>
    <t>DEPÓSITOS MONETARIOS</t>
  </si>
  <si>
    <t>DEPÓSITOS MONETARIOS SECTOR PÚBLICO NO FINANCIERO</t>
  </si>
  <si>
    <t>DEPÓSITOS MONETARIOS SECTOR FINANCIERO</t>
  </si>
  <si>
    <t>DEPÓSITOS MONETARIOS SECTOR PRIVADO</t>
  </si>
  <si>
    <t>OTROS DEPÓSITOS SECTOR PÚBLICO NO FINANCIERO.</t>
  </si>
  <si>
    <t>OTROS DEPÓSITOS SECTOR FINANCIERO</t>
  </si>
  <si>
    <t>OTROS DEPÓSITOS SECTOR PRIVADO</t>
  </si>
  <si>
    <t>DEPÓSITOS POR CONFIRMAR</t>
  </si>
  <si>
    <t>DEPÓSITOS A PLAZO</t>
  </si>
  <si>
    <t>DEPÓSITOS A PLAZO SECTOR PÚBLICO NO FINANCIERO</t>
  </si>
  <si>
    <t>TÍTULOS VALORES EN CIRCULACIÓN</t>
  </si>
  <si>
    <t>BONOS DE ESTABILIZACIÓN</t>
  </si>
  <si>
    <t>TÍTULOS DEL BANCO CENTRAL DEL ECUADOR</t>
  </si>
  <si>
    <t>CUENTAS POR PAGAR</t>
  </si>
  <si>
    <t>OBLIGACIONES POR ASIGNACIONES EN UNIDADES DE CUENTA</t>
  </si>
  <si>
    <t>OBLIGACIONES CON ORGANISMOS FINANCIEROS INTERNACIONALES</t>
  </si>
  <si>
    <t>RECUPERACIONES CRÉDITOS RECURSOS INTERNOS</t>
  </si>
  <si>
    <t>SERVICIOS POR PAGAR</t>
  </si>
  <si>
    <t>PROVISIÓN PARA OPERACIONES CONTINGENTES</t>
  </si>
  <si>
    <t>CUENTAS POR PAGAR VARIAS</t>
  </si>
  <si>
    <t>ENDEUDAMIENTO EXTERNO</t>
  </si>
  <si>
    <t>PROPIO DEL BANCO CENTRAL DEL ECUADOR</t>
  </si>
  <si>
    <t>ENDEUDAMIENTO CORRIENTE</t>
  </si>
  <si>
    <t>ENDEUDAMIENTO NO CORRIENTE</t>
  </si>
  <si>
    <t>FINANCIAMIENTO DE LIQUIDEZ</t>
  </si>
  <si>
    <t>POR CUENTA DEL GOBIERNO NACIONAL</t>
  </si>
  <si>
    <t>PASIVOS</t>
  </si>
  <si>
    <t>(SECTOR FINANCIERO)</t>
  </si>
  <si>
    <t>DEUDA EXTERNA PÚBLICA REESTRUCTURADA</t>
  </si>
  <si>
    <t>DEUDA EXTERNA PRIVADA REFINANCIADA</t>
  </si>
  <si>
    <t>OTRAS OBLIGACIONES GOBIERNO CENTRAL</t>
  </si>
  <si>
    <t>OTROS DEPÓSITOS GOBIERNOS PROVINCIALES Y LOCALES</t>
  </si>
  <si>
    <t>ASIGNACIONES PARA CUBRIR CRÉDITOS GOBIERNO PROVINCIALES Y LOCALES.</t>
  </si>
  <si>
    <t>PATRIMONIO</t>
  </si>
  <si>
    <t>CAPITAL</t>
  </si>
  <si>
    <t>RESERVAS</t>
  </si>
  <si>
    <t>FONDO DE RESERVA GENERAL</t>
  </si>
  <si>
    <t>RESERVAS ESPECIALES</t>
  </si>
  <si>
    <t>RESERVA POR REVALORIZACIÓN DEL PATRIMONIO</t>
  </si>
  <si>
    <t>RESERVA POR RESULTADOS NO OPERATIVOS</t>
  </si>
  <si>
    <t>SUPERÁVIT POR VALUACIÓN</t>
  </si>
  <si>
    <t>SUPERÁVIT POR VALUACIÓN DE BIENES INMUEBLES</t>
  </si>
  <si>
    <t>RESULTADOS</t>
  </si>
  <si>
    <t>ACUMULADOS</t>
  </si>
  <si>
    <t>DEL EJERCICIO</t>
  </si>
  <si>
    <t>REEXPRESION MONETARIA</t>
  </si>
  <si>
    <t>ACTIVOS Y PASIVOS EN M/E</t>
  </si>
  <si>
    <t>ACTIVOS Y PASIVOS NO MONETARIOS</t>
  </si>
  <si>
    <t>ORO Y PLATA NO MONETARIOS</t>
  </si>
  <si>
    <t>GASTOS</t>
  </si>
  <si>
    <t>GASTOS ORDINARIOS</t>
  </si>
  <si>
    <t>GASTOS FINANCIEROS</t>
  </si>
  <si>
    <t>GASTOS ADMINISTRATIVOS</t>
  </si>
  <si>
    <t>OTROS GASTOS ORDINARIOS</t>
  </si>
  <si>
    <t>GASTOS EXTRAORDINARIOS</t>
  </si>
  <si>
    <t>LIQUIDACIÓN DEL PRESUPUESTO</t>
  </si>
  <si>
    <t>PÉRDIDA EN VENTA DE ACTIVOS</t>
  </si>
  <si>
    <t>PÉRDIDAS DEL EJERCICIO</t>
  </si>
  <si>
    <t>PÉRDIDAS EN EJERCICIOS ANTERIORES</t>
  </si>
  <si>
    <t>PROYECTOS ESPECIALES</t>
  </si>
  <si>
    <t>OTROS GASTOS EXTRAORDINARIOS</t>
  </si>
  <si>
    <t>GASTOS DE POLÍTICA MONETARIA</t>
  </si>
  <si>
    <t>DEPRECIACIONES, AMORTIZACIONES Y PROVISIONES</t>
  </si>
  <si>
    <t>DEPRECIACIONES</t>
  </si>
  <si>
    <t>AMORTIZACIONES</t>
  </si>
  <si>
    <t>PROVISIONES</t>
  </si>
  <si>
    <t>RESULTADOS NO OPERATIVOS DEUDORES</t>
  </si>
  <si>
    <t>PÉRDIDAS POR EXPOSICION A LA INFLAC</t>
  </si>
  <si>
    <t>PÉRDIDAS POR VALUACIÓN DE MONEDA EXTRANJERA</t>
  </si>
  <si>
    <t>PÉRDIDAS POR REAJUSTES PACTADOS</t>
  </si>
  <si>
    <t>PÉRDIDAS POR VALUACIÓN ORO Y PLATA</t>
  </si>
  <si>
    <t>IMPUESTO A CIRCULACIÓN DE CAPITALES</t>
  </si>
  <si>
    <t>PÉRDIDAS Y GANANCIAS - PÉRDIDAS</t>
  </si>
  <si>
    <t>INGRESOS</t>
  </si>
  <si>
    <t>INGRESOS ORDINARIOS</t>
  </si>
  <si>
    <t>INGRESOS FINANCIEROS</t>
  </si>
  <si>
    <t>OTROS INGRESOS ORDINARIOS</t>
  </si>
  <si>
    <t>INGRESOS EXTRAORDINARIOS</t>
  </si>
  <si>
    <t>ARRIENDOS</t>
  </si>
  <si>
    <t>UTILIDAD EN VENTA DE ACTIVOS</t>
  </si>
  <si>
    <t>INGRESO DEL EJERCICIO</t>
  </si>
  <si>
    <t>INGRESOS EJERCICIOS ANTERIORES</t>
  </si>
  <si>
    <t>OTROS INGRESOS EXTRAORDINARIOS</t>
  </si>
  <si>
    <t>INGRESOS DE POLÍTICA MONETARIA</t>
  </si>
  <si>
    <t>INGRESOS VARIOS</t>
  </si>
  <si>
    <t>RESULTADOS NO OPERATIVOS ACREEDORES</t>
  </si>
  <si>
    <t>UTILIDADES POR EXPO.A LA INFLACION</t>
  </si>
  <si>
    <t>UTILIDADES POR VALUACIÓN DE MON.EXT</t>
  </si>
  <si>
    <t>UTILIDADES POR REAJUSTES PACTADOS</t>
  </si>
  <si>
    <t>UTIL.VALUACIÓN ORO Y PLATA NO MONET</t>
  </si>
  <si>
    <t>PÉRDIDAS Y GANANCIAS - GANANCIAS</t>
  </si>
  <si>
    <t>CUENTAS CONTINGENTES</t>
  </si>
  <si>
    <t>DEUDORAS</t>
  </si>
  <si>
    <t>DEUDORAS POR CONTRA</t>
  </si>
  <si>
    <t>ACREEDORAS</t>
  </si>
  <si>
    <t>COMPROMISOS GOBIERNO CENTRAL</t>
  </si>
  <si>
    <t>COMPROMISOS CARTAS DE CRÉDITO</t>
  </si>
  <si>
    <t>ACUERDOS DE PAGO Y CRÉDITOS RECÍPROCOS</t>
  </si>
  <si>
    <t>OTRAS CUENTAS CONTINGENTES ACREEDORAS</t>
  </si>
  <si>
    <t>ACREEDORAS POR CONTRA</t>
  </si>
  <si>
    <t>CUENTAS DE ORDEN</t>
  </si>
  <si>
    <t>ESPECIES MONETARIAS</t>
  </si>
  <si>
    <t>TÍTULOS Y FORMULARIOS</t>
  </si>
  <si>
    <t>BIENES Y VALORES ENTREGADOS</t>
  </si>
  <si>
    <t>INTERESES POR COBRAR EN SUSPENSO</t>
  </si>
  <si>
    <t>ACTIVOS CASTIGADOS</t>
  </si>
  <si>
    <t>COBRANZAS</t>
  </si>
  <si>
    <t>OTRAS CUENTAS DEUDORAS</t>
  </si>
  <si>
    <t>FORMULARIOS</t>
  </si>
  <si>
    <t>BIENES Y VALORES RECIBIDOS</t>
  </si>
  <si>
    <t>CRÉDITOS DEL EXTERIOR</t>
  </si>
  <si>
    <t>CRÉDITOS ESPECIALES</t>
  </si>
  <si>
    <t>OTRAS CUENTAS ACREEDORAS</t>
  </si>
  <si>
    <r>
      <t>Fuente:</t>
    </r>
    <r>
      <rPr>
        <sz val="8"/>
        <rFont val="Arial"/>
        <family val="2"/>
      </rPr>
      <t xml:space="preserve"> Estado de Situación remitidos por la entidad / Sistema de Administración de Balances (S.A.B.) </t>
    </r>
  </si>
  <si>
    <r>
      <t xml:space="preserve">Elaboración: </t>
    </r>
    <r>
      <rPr>
        <sz val="8"/>
        <rFont val="Arial"/>
        <family val="2"/>
      </rPr>
      <t>Dirección Nacional de Estudios / Subdirección de Estadisticas /</t>
    </r>
  </si>
  <si>
    <r>
      <t xml:space="preserve">Nota: </t>
    </r>
    <r>
      <rPr>
        <sz val="8"/>
        <rFont val="Arial"/>
        <family val="2"/>
      </rPr>
      <t>Los grupos 12  (Fondos disponibles) y 22 (Especies monetarias) han sido neteados con el saldo de la cuenta 121 (Emisión y caja).</t>
    </r>
  </si>
  <si>
    <t>Fecha de consolidación: 12/11/2019</t>
  </si>
  <si>
    <t>Reproducción Autorizada siempre y cuando se mencione fuente y elaboración.</t>
  </si>
  <si>
    <t>ljimenez@superbancos.gob.ec</t>
  </si>
  <si>
    <t>CUADRE A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</si>
</sst>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yyyy\-mm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8"/>
      <color theme="9" tint="0.59999389629810485"/>
      <name val="Arial"/>
      <family val="2"/>
    </font>
    <font>
      <u/>
      <sz val="10"/>
      <color indexed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Border="1"/>
    <xf numFmtId="165" fontId="3" fillId="0" borderId="0" xfId="1" applyNumberFormat="1" applyFont="1" applyBorder="1"/>
    <xf numFmtId="10" fontId="3" fillId="3" borderId="0" xfId="2" applyNumberFormat="1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4" fillId="0" borderId="0" xfId="0" applyFont="1" applyBorder="1"/>
    <xf numFmtId="165" fontId="5" fillId="3" borderId="0" xfId="0" applyNumberFormat="1" applyFont="1" applyFill="1" applyBorder="1" applyAlignment="1">
      <alignment horizontal="center" wrapText="1"/>
    </xf>
    <xf numFmtId="4" fontId="3" fillId="0" borderId="0" xfId="0" applyNumberFormat="1" applyFont="1" applyBorder="1"/>
    <xf numFmtId="10" fontId="4" fillId="3" borderId="0" xfId="2" applyNumberFormat="1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wrapText="1"/>
    </xf>
    <xf numFmtId="165" fontId="4" fillId="4" borderId="0" xfId="1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center" wrapText="1"/>
    </xf>
    <xf numFmtId="165" fontId="6" fillId="3" borderId="0" xfId="1" applyNumberFormat="1" applyFont="1" applyFill="1" applyBorder="1" applyAlignment="1">
      <alignment horizontal="center" wrapText="1"/>
    </xf>
    <xf numFmtId="10" fontId="6" fillId="3" borderId="0" xfId="2" applyNumberFormat="1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6" fontId="4" fillId="4" borderId="3" xfId="0" applyNumberFormat="1" applyFont="1" applyFill="1" applyBorder="1" applyAlignment="1">
      <alignment horizontal="center" vertical="center" wrapText="1"/>
    </xf>
    <xf numFmtId="166" fontId="4" fillId="4" borderId="3" xfId="0" applyNumberFormat="1" applyFont="1" applyFill="1" applyBorder="1" applyAlignment="1">
      <alignment vertical="center" wrapText="1"/>
    </xf>
    <xf numFmtId="165" fontId="4" fillId="4" borderId="0" xfId="1" applyNumberFormat="1" applyFont="1" applyFill="1" applyBorder="1" applyAlignment="1">
      <alignment horizontal="center" vertical="center" wrapText="1"/>
    </xf>
    <xf numFmtId="10" fontId="4" fillId="4" borderId="0" xfId="2" applyNumberFormat="1" applyFont="1" applyFill="1" applyBorder="1" applyAlignment="1">
      <alignment horizontal="center" wrapText="1"/>
    </xf>
    <xf numFmtId="3" fontId="4" fillId="4" borderId="0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66" fontId="4" fillId="4" borderId="5" xfId="0" applyNumberFormat="1" applyFont="1" applyFill="1" applyBorder="1" applyAlignment="1">
      <alignment horizontal="center" vertical="center" wrapText="1"/>
    </xf>
    <xf numFmtId="166" fontId="4" fillId="4" borderId="5" xfId="0" applyNumberFormat="1" applyFont="1" applyFill="1" applyBorder="1" applyAlignment="1">
      <alignment vertical="center" wrapText="1"/>
    </xf>
    <xf numFmtId="165" fontId="4" fillId="4" borderId="0" xfId="1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vertical="center" wrapText="1"/>
    </xf>
    <xf numFmtId="166" fontId="4" fillId="4" borderId="0" xfId="0" applyNumberFormat="1" applyFont="1" applyFill="1" applyBorder="1" applyAlignment="1">
      <alignment horizontal="center" vertical="center" wrapText="1"/>
    </xf>
    <xf numFmtId="166" fontId="4" fillId="4" borderId="0" xfId="0" applyNumberFormat="1" applyFont="1" applyFill="1" applyBorder="1" applyAlignment="1">
      <alignment vertical="center" wrapText="1"/>
    </xf>
    <xf numFmtId="164" fontId="4" fillId="4" borderId="0" xfId="1" applyFont="1" applyFill="1" applyBorder="1" applyAlignment="1">
      <alignment vertical="center" wrapText="1"/>
    </xf>
    <xf numFmtId="164" fontId="3" fillId="0" borderId="0" xfId="1" applyFont="1" applyBorder="1"/>
    <xf numFmtId="10" fontId="3" fillId="0" borderId="0" xfId="2" applyNumberFormat="1" applyFont="1" applyBorder="1"/>
    <xf numFmtId="0" fontId="7" fillId="0" borderId="0" xfId="0" applyFont="1" applyBorder="1"/>
    <xf numFmtId="165" fontId="7" fillId="0" borderId="0" xfId="1" applyNumberFormat="1" applyFont="1" applyBorder="1"/>
    <xf numFmtId="0" fontId="3" fillId="0" borderId="6" xfId="0" applyFont="1" applyBorder="1"/>
    <xf numFmtId="0" fontId="3" fillId="5" borderId="0" xfId="0" applyFont="1" applyFill="1" applyBorder="1"/>
    <xf numFmtId="0" fontId="8" fillId="0" borderId="0" xfId="0" applyFont="1" applyBorder="1"/>
    <xf numFmtId="0" fontId="9" fillId="0" borderId="0" xfId="0" applyFont="1" applyFill="1" applyBorder="1"/>
    <xf numFmtId="165" fontId="9" fillId="0" borderId="0" xfId="1" applyNumberFormat="1" applyFont="1" applyBorder="1"/>
    <xf numFmtId="0" fontId="9" fillId="0" borderId="0" xfId="0" applyFont="1" applyBorder="1"/>
    <xf numFmtId="0" fontId="3" fillId="0" borderId="7" xfId="0" applyFont="1" applyBorder="1"/>
    <xf numFmtId="165" fontId="3" fillId="0" borderId="7" xfId="1" applyNumberFormat="1" applyFont="1" applyBorder="1"/>
    <xf numFmtId="0" fontId="4" fillId="4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4" fillId="4" borderId="14" xfId="0" applyFont="1" applyFill="1" applyBorder="1" applyAlignment="1">
      <alignment horizontal="left"/>
    </xf>
    <xf numFmtId="0" fontId="3" fillId="0" borderId="15" xfId="0" applyFont="1" applyBorder="1"/>
    <xf numFmtId="165" fontId="3" fillId="0" borderId="16" xfId="1" applyNumberFormat="1" applyFont="1" applyBorder="1"/>
    <xf numFmtId="0" fontId="3" fillId="4" borderId="8" xfId="0" applyFont="1" applyFill="1" applyBorder="1" applyAlignment="1">
      <alignment horizontal="left" vertical="center" wrapText="1"/>
    </xf>
    <xf numFmtId="0" fontId="10" fillId="4" borderId="8" xfId="3" applyFill="1" applyBorder="1" applyAlignment="1" applyProtection="1">
      <alignment horizontal="left"/>
    </xf>
    <xf numFmtId="165" fontId="3" fillId="0" borderId="0" xfId="0" applyNumberFormat="1" applyFont="1" applyBorder="1"/>
    <xf numFmtId="164" fontId="3" fillId="0" borderId="0" xfId="1" applyNumberFormat="1" applyFont="1" applyBorder="1"/>
    <xf numFmtId="164" fontId="3" fillId="0" borderId="0" xfId="0" applyNumberFormat="1" applyFont="1" applyBorder="1"/>
    <xf numFmtId="0" fontId="3" fillId="0" borderId="0" xfId="0" applyFont="1"/>
    <xf numFmtId="165" fontId="3" fillId="0" borderId="0" xfId="1" applyNumberFormat="1" applyFont="1"/>
  </cellXfs>
  <cellStyles count="14">
    <cellStyle name="Hipervínculo" xfId="3" builtinId="8"/>
    <cellStyle name="Millares" xfId="1" builtinId="3"/>
    <cellStyle name="Millares 2" xfId="4"/>
    <cellStyle name="Millares 2 2" xfId="5"/>
    <cellStyle name="Normal" xfId="0" builtinId="0"/>
    <cellStyle name="Normal 2" xfId="6"/>
    <cellStyle name="Normal 2 2" xfId="7"/>
    <cellStyle name="Normal 3" xfId="8"/>
    <cellStyle name="Normal 4" xfId="9"/>
    <cellStyle name="Normal 5" xfId="10"/>
    <cellStyle name="Normal 6" xfId="11"/>
    <cellStyle name="Notas 2" xfId="12"/>
    <cellStyle name="Porcentaje" xfId="2" builtinId="5"/>
    <cellStyle name="Porcentaje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ES\CONSOLIDADOS%20SAB\BCE\BCE%20DIC%202019%20DIC%202020.TX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CONSOLIDADOS%20SAB/BCE/BCE%20ABR%202020%20ABR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CONSOLIDADOS%20SAB/BCE/BCE%20JUN%202020%20JUN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BCE/BALANCES%20NETOS%20BCE%20PLANTILLA%20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E DIC 2019 DIC 2020"/>
    </sheetNames>
    <sheetDataSet>
      <sheetData sheetId="0" refreshError="1">
        <row r="6">
          <cell r="C6">
            <v>13142809147.549999</v>
          </cell>
          <cell r="D6">
            <v>13332398948.040001</v>
          </cell>
          <cell r="E6">
            <v>13072378845.51</v>
          </cell>
          <cell r="F6">
            <v>12064140084.940001</v>
          </cell>
          <cell r="G6">
            <v>12554869710.65</v>
          </cell>
          <cell r="H6">
            <v>13078939101.73</v>
          </cell>
          <cell r="I6">
            <v>13126794354.860001</v>
          </cell>
          <cell r="J6">
            <v>13589393703.870001</v>
          </cell>
          <cell r="K6">
            <v>13820261372.139999</v>
          </cell>
          <cell r="L6">
            <v>13542463846.969999</v>
          </cell>
          <cell r="M6">
            <v>15620704685.860001</v>
          </cell>
          <cell r="N6">
            <v>15200681642.77</v>
          </cell>
          <cell r="O6">
            <v>17352429363.91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E ABR 2020 ABR 2021"/>
      <sheetName val="BCE ABR 2020 ABR 2021 (2)"/>
    </sheetNames>
    <sheetDataSet>
      <sheetData sheetId="0">
        <row r="6">
          <cell r="A6">
            <v>1</v>
          </cell>
          <cell r="L6">
            <v>16352048166.379999</v>
          </cell>
          <cell r="M6">
            <v>15634758862.299999</v>
          </cell>
          <cell r="N6">
            <v>15473751557.68</v>
          </cell>
          <cell r="O6">
            <v>15500237767.780001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E JUN 2020 JUN 2021"/>
    </sheetNames>
    <sheetDataSet>
      <sheetData sheetId="0">
        <row r="6">
          <cell r="N6">
            <v>15715067642.18</v>
          </cell>
          <cell r="O6">
            <v>15807537032.389999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ibuciones"/>
      <sheetName val="BAL NETOS"/>
      <sheetName val="BAL NETOS (2)"/>
      <sheetName val="ENE 16"/>
      <sheetName val="FEB 16"/>
      <sheetName val="MAR 16"/>
      <sheetName val="ABR 16"/>
      <sheetName val="MAY 16"/>
      <sheetName val="JUN 16"/>
      <sheetName val="JUL 16"/>
      <sheetName val="AGO 16"/>
      <sheetName val="SEP 16"/>
      <sheetName val="OCT 16"/>
      <sheetName val="NOV 16"/>
      <sheetName val="DIC 16"/>
      <sheetName val="ENE 17"/>
      <sheetName val="FEB 17"/>
      <sheetName val="MAR 17"/>
      <sheetName val="ABR 17"/>
      <sheetName val="MAY 17"/>
      <sheetName val="JUN 17"/>
      <sheetName val="JUL 17"/>
      <sheetName val="AGO 17"/>
      <sheetName val="SEP 17"/>
      <sheetName val="OCT 17"/>
      <sheetName val="NOV 17"/>
      <sheetName val="DIC 17"/>
      <sheetName val="BASE17"/>
      <sheetName val="BASE"/>
      <sheetName val="ENE"/>
      <sheetName val="FEB"/>
      <sheetName val="MAR"/>
      <sheetName val="ABR"/>
      <sheetName val="MAY"/>
      <sheetName val="JUN"/>
      <sheetName val="JUL"/>
      <sheetName val="AGO"/>
      <sheetName val="SEP"/>
      <sheetName val="BASE18"/>
      <sheetName val="OCT"/>
      <sheetName val="NOV"/>
      <sheetName val="DIC"/>
      <sheetName val="ENE 18"/>
      <sheetName val="FEB 18"/>
      <sheetName val="MAR 18"/>
      <sheetName val="ABR 18"/>
      <sheetName val="MAY 18"/>
      <sheetName val="JUN 18"/>
      <sheetName val="SEP 18"/>
      <sheetName val="AGO 18"/>
      <sheetName val="JUL 18"/>
      <sheetName val="OCT 18"/>
      <sheetName val="NOV 18"/>
      <sheetName val="BASE19"/>
      <sheetName val="DIC 18"/>
      <sheetName val="ENE 19"/>
      <sheetName val="FEB 19"/>
      <sheetName val="MAR 19"/>
      <sheetName val="ABR 19"/>
      <sheetName val="plan"/>
      <sheetName val="Hoja1"/>
      <sheetName val="Hoja2"/>
      <sheetName val="COMPAR ENE"/>
      <sheetName val="MAY 19"/>
      <sheetName val="JUN 19"/>
      <sheetName val="JUL 19"/>
      <sheetName val="AGO 19"/>
      <sheetName val="SEP 19"/>
      <sheetName val="OCT 19"/>
      <sheetName val="NOV 19"/>
      <sheetName val="DIC 19"/>
      <sheetName val="ENE 20"/>
      <sheetName val="FEB 20"/>
      <sheetName val="BCE FEB 2020"/>
      <sheetName val="BASE20"/>
      <sheetName val="BASE21"/>
      <sheetName val="2016 2021"/>
      <sheetName val="DIC 2015 DIC 2016"/>
      <sheetName val="DIC 2016 DIC 2017"/>
      <sheetName val="DIC 2017 DIC 2018"/>
      <sheetName val="DIC 2018 DIC 2019"/>
      <sheetName val="DIC 2019 DIC 2020"/>
      <sheetName val="DIC 2020 DIC 2021"/>
      <sheetName val="DIC 2016 FEB 2021"/>
      <sheetName val="contribuciones mal"/>
      <sheetName val="BCE ABR 2020"/>
      <sheetName val="Hoja5"/>
      <sheetName val="MAY 20"/>
      <sheetName val="JUN 20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C1">
            <v>42766</v>
          </cell>
          <cell r="D1">
            <v>42794</v>
          </cell>
          <cell r="E1">
            <v>42825</v>
          </cell>
          <cell r="F1">
            <v>42855</v>
          </cell>
          <cell r="G1">
            <v>42886</v>
          </cell>
          <cell r="H1">
            <v>42916</v>
          </cell>
          <cell r="I1">
            <v>42947</v>
          </cell>
          <cell r="J1">
            <v>42978</v>
          </cell>
          <cell r="K1">
            <v>43008</v>
          </cell>
          <cell r="L1">
            <v>43039</v>
          </cell>
          <cell r="M1">
            <v>43069</v>
          </cell>
          <cell r="N1">
            <v>43100</v>
          </cell>
        </row>
        <row r="2">
          <cell r="A2">
            <v>1</v>
          </cell>
          <cell r="B2" t="str">
            <v>A C T I V O</v>
          </cell>
          <cell r="C2">
            <v>13535123466.82</v>
          </cell>
          <cell r="D2">
            <v>13734489121.77</v>
          </cell>
          <cell r="E2">
            <v>13337697966.030001</v>
          </cell>
          <cell r="F2">
            <v>12837064090.41</v>
          </cell>
          <cell r="G2">
            <v>12430365069.73</v>
          </cell>
          <cell r="H2">
            <v>14357948492.18</v>
          </cell>
          <cell r="I2">
            <v>13983999765.59</v>
          </cell>
          <cell r="J2">
            <v>13442637736.85</v>
          </cell>
          <cell r="K2">
            <v>12253595204</v>
          </cell>
          <cell r="L2">
            <v>15180440150.030001</v>
          </cell>
          <cell r="M2">
            <v>14412786752.01</v>
          </cell>
          <cell r="N2">
            <v>12515260862.24</v>
          </cell>
        </row>
        <row r="3">
          <cell r="A3">
            <v>11</v>
          </cell>
          <cell r="B3" t="str">
            <v>ACTIVOS INTERNACIONALES DE RESERVA</v>
          </cell>
          <cell r="C3">
            <v>6323734473.6300001</v>
          </cell>
          <cell r="D3">
            <v>6111110205.04</v>
          </cell>
          <cell r="E3">
            <v>5132332404.3900003</v>
          </cell>
          <cell r="F3">
            <v>4584704843.1599998</v>
          </cell>
          <cell r="G3">
            <v>4155110715.8099999</v>
          </cell>
          <cell r="H3">
            <v>6131134192.79</v>
          </cell>
          <cell r="I3">
            <v>5906901996.6499996</v>
          </cell>
          <cell r="J3">
            <v>5288025902.0200005</v>
          </cell>
          <cell r="K3">
            <v>3989013335.23</v>
          </cell>
          <cell r="L3">
            <v>7061374332.8999996</v>
          </cell>
          <cell r="M3">
            <v>6275838923.4799995</v>
          </cell>
          <cell r="N3">
            <v>4704937114.3199997</v>
          </cell>
        </row>
        <row r="4">
          <cell r="A4">
            <v>111</v>
          </cell>
          <cell r="B4" t="str">
            <v>CAJA EN DIVISAS</v>
          </cell>
          <cell r="C4">
            <v>525815919.56</v>
          </cell>
          <cell r="D4">
            <v>580770459.47000003</v>
          </cell>
          <cell r="E4">
            <v>503677039.87</v>
          </cell>
          <cell r="F4">
            <v>470674322.94</v>
          </cell>
          <cell r="G4">
            <v>584498092.61000001</v>
          </cell>
          <cell r="H4">
            <v>485939586.11000001</v>
          </cell>
          <cell r="I4">
            <v>584944431</v>
          </cell>
          <cell r="J4">
            <v>465760882.30000001</v>
          </cell>
          <cell r="K4">
            <v>568607750.74000001</v>
          </cell>
          <cell r="L4">
            <v>536371234.99000001</v>
          </cell>
          <cell r="M4">
            <v>775064456.47000003</v>
          </cell>
          <cell r="N4">
            <v>431405715.02999997</v>
          </cell>
        </row>
        <row r="5">
          <cell r="A5">
            <v>1111</v>
          </cell>
          <cell r="B5" t="str">
            <v>MONEDAS Y BILLETES EN DIVISAS</v>
          </cell>
          <cell r="C5">
            <v>525815919.56</v>
          </cell>
          <cell r="D5">
            <v>580770459.47000003</v>
          </cell>
          <cell r="E5">
            <v>503677039.87</v>
          </cell>
          <cell r="F5">
            <v>470674322.94</v>
          </cell>
          <cell r="G5">
            <v>584498092.61000001</v>
          </cell>
          <cell r="H5">
            <v>485939586.11000001</v>
          </cell>
          <cell r="I5">
            <v>584944431</v>
          </cell>
          <cell r="J5">
            <v>465760882.30000001</v>
          </cell>
          <cell r="K5">
            <v>568607750.74000001</v>
          </cell>
          <cell r="L5">
            <v>536371234.99000001</v>
          </cell>
          <cell r="M5">
            <v>775064456.47000003</v>
          </cell>
          <cell r="N5">
            <v>431405715.02999997</v>
          </cell>
        </row>
        <row r="6">
          <cell r="A6">
            <v>1112</v>
          </cell>
          <cell r="B6" t="str">
            <v>REMESAS DE MONEDAS Y BILLETES EN EL PAÍS EN DIVISAS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112</v>
          </cell>
          <cell r="B7" t="str">
            <v>BANCOS E INSTITUCIONES FINANCIERAS DEL EXTERIOR</v>
          </cell>
          <cell r="C7">
            <v>285493013.31</v>
          </cell>
          <cell r="D7">
            <v>379170918.75</v>
          </cell>
          <cell r="E7">
            <v>302333316.04000002</v>
          </cell>
          <cell r="F7">
            <v>328662044.5</v>
          </cell>
          <cell r="G7">
            <v>228325005.22999999</v>
          </cell>
          <cell r="H7">
            <v>126124363.33</v>
          </cell>
          <cell r="I7">
            <v>389003545.75999999</v>
          </cell>
          <cell r="J7">
            <v>294999172.93000001</v>
          </cell>
          <cell r="K7">
            <v>308840793.63</v>
          </cell>
          <cell r="L7">
            <v>285581618.27999997</v>
          </cell>
          <cell r="M7">
            <v>419857806.44</v>
          </cell>
          <cell r="N7">
            <v>242330216.25</v>
          </cell>
        </row>
        <row r="8">
          <cell r="A8">
            <v>1121</v>
          </cell>
          <cell r="B8" t="str">
            <v>BANCOS DEL EXTERIOR</v>
          </cell>
          <cell r="C8">
            <v>274835476.69999999</v>
          </cell>
          <cell r="D8">
            <v>378220422.93000001</v>
          </cell>
          <cell r="E8">
            <v>301404986.29000002</v>
          </cell>
          <cell r="F8">
            <v>327757004.20999998</v>
          </cell>
          <cell r="G8">
            <v>227443170.31999999</v>
          </cell>
          <cell r="H8">
            <v>125265820.29000001</v>
          </cell>
          <cell r="I8">
            <v>369736634.32999998</v>
          </cell>
          <cell r="J8">
            <v>294187540.25</v>
          </cell>
          <cell r="K8">
            <v>308052562.31999999</v>
          </cell>
          <cell r="L8">
            <v>190368313.72</v>
          </cell>
          <cell r="M8">
            <v>269115695.58999997</v>
          </cell>
          <cell r="N8">
            <v>241611160.84</v>
          </cell>
        </row>
        <row r="9">
          <cell r="A9">
            <v>112105</v>
          </cell>
          <cell r="B9" t="str">
            <v>FONDOS DISPONIBLES EN BANCOS DEL EXTERIOR</v>
          </cell>
          <cell r="C9">
            <v>156569959.80000001</v>
          </cell>
          <cell r="D9">
            <v>351092935.14999998</v>
          </cell>
          <cell r="E9">
            <v>284423805.45999998</v>
          </cell>
          <cell r="F9">
            <v>291287486.10000002</v>
          </cell>
          <cell r="G9">
            <v>177920590.21000001</v>
          </cell>
          <cell r="H9">
            <v>61032578.329999998</v>
          </cell>
          <cell r="I9">
            <v>312769646.79000002</v>
          </cell>
          <cell r="J9">
            <v>246917346.5</v>
          </cell>
          <cell r="K9">
            <v>267566705.65000001</v>
          </cell>
          <cell r="L9">
            <v>162361767.25</v>
          </cell>
          <cell r="M9">
            <v>249475203.59999999</v>
          </cell>
          <cell r="N9">
            <v>216238545.94999999</v>
          </cell>
        </row>
        <row r="10">
          <cell r="A10">
            <v>112110</v>
          </cell>
          <cell r="B10" t="str">
            <v>FONDOS NO DISPONIBLES EN BANCOS DEL EXTERIOR</v>
          </cell>
          <cell r="C10">
            <v>118265516.90000001</v>
          </cell>
          <cell r="D10">
            <v>27127487.780000001</v>
          </cell>
          <cell r="E10">
            <v>16981180.829999998</v>
          </cell>
          <cell r="F10">
            <v>36469518.109999999</v>
          </cell>
          <cell r="G10">
            <v>49522580.109999999</v>
          </cell>
          <cell r="H10">
            <v>64233241.960000001</v>
          </cell>
          <cell r="I10">
            <v>56966987.539999999</v>
          </cell>
          <cell r="J10">
            <v>47270193.75</v>
          </cell>
          <cell r="K10">
            <v>40485856.670000002</v>
          </cell>
          <cell r="L10">
            <v>28006546.469999999</v>
          </cell>
          <cell r="M10">
            <v>19640491.989999998</v>
          </cell>
          <cell r="N10">
            <v>25372614.890000001</v>
          </cell>
        </row>
        <row r="11">
          <cell r="A11">
            <v>1122</v>
          </cell>
          <cell r="B11" t="str">
            <v>INSTITUCIONES FINANCIERAS DEL EXTERIOR</v>
          </cell>
          <cell r="C11">
            <v>973536.61</v>
          </cell>
          <cell r="D11">
            <v>950495.82</v>
          </cell>
          <cell r="E11">
            <v>928329.75</v>
          </cell>
          <cell r="F11">
            <v>905040.29</v>
          </cell>
          <cell r="G11">
            <v>881834.91</v>
          </cell>
          <cell r="H11">
            <v>858543.04</v>
          </cell>
          <cell r="I11">
            <v>834911.43</v>
          </cell>
          <cell r="J11">
            <v>811632.68</v>
          </cell>
          <cell r="K11">
            <v>788231.31</v>
          </cell>
          <cell r="L11">
            <v>765304.56</v>
          </cell>
          <cell r="M11">
            <v>742110.85</v>
          </cell>
          <cell r="N11">
            <v>719055.41</v>
          </cell>
        </row>
        <row r="12">
          <cell r="A12">
            <v>112205</v>
          </cell>
          <cell r="B12" t="str">
            <v>FONDOS DISPONIBLES EN INSTITUCIONES FINANCIERAS DEL EXTERIOR</v>
          </cell>
          <cell r="C12">
            <v>973536.61</v>
          </cell>
          <cell r="D12">
            <v>950495.82</v>
          </cell>
          <cell r="E12">
            <v>928329.75</v>
          </cell>
          <cell r="F12">
            <v>905040.29</v>
          </cell>
          <cell r="G12">
            <v>881834.91</v>
          </cell>
          <cell r="H12">
            <v>858543.04</v>
          </cell>
          <cell r="I12">
            <v>834911.43</v>
          </cell>
          <cell r="J12">
            <v>811632.68</v>
          </cell>
          <cell r="K12">
            <v>788231.31</v>
          </cell>
          <cell r="L12">
            <v>765304.56</v>
          </cell>
          <cell r="M12">
            <v>742110.85</v>
          </cell>
          <cell r="N12">
            <v>719055.41</v>
          </cell>
        </row>
        <row r="13">
          <cell r="A13">
            <v>112210</v>
          </cell>
          <cell r="B13" t="str">
            <v>FONDOS NO DISPONIBLES EN INSTITUCIONES FINANCIERAS DEL EXTERIOR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>
            <v>1123</v>
          </cell>
          <cell r="B14" t="str">
            <v>REMESAS DE MONEDAS Y BILLETES EN EL EXTERIOR EN DIVISAS</v>
          </cell>
          <cell r="C14">
            <v>9684000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18432000</v>
          </cell>
          <cell r="J14">
            <v>0</v>
          </cell>
          <cell r="K14">
            <v>0</v>
          </cell>
          <cell r="L14">
            <v>94448000</v>
          </cell>
          <cell r="M14">
            <v>150000000</v>
          </cell>
          <cell r="N14">
            <v>0</v>
          </cell>
        </row>
        <row r="15">
          <cell r="A15">
            <v>113</v>
          </cell>
          <cell r="B15" t="str">
            <v>REMESAS DE CHEQUES Y VALORES EN DIVISAS</v>
          </cell>
          <cell r="C15">
            <v>0</v>
          </cell>
          <cell r="D15">
            <v>0</v>
          </cell>
          <cell r="E15">
            <v>0</v>
          </cell>
          <cell r="F15">
            <v>182123</v>
          </cell>
          <cell r="G15">
            <v>98880</v>
          </cell>
          <cell r="H15">
            <v>0</v>
          </cell>
          <cell r="I15">
            <v>0</v>
          </cell>
          <cell r="J15">
            <v>0</v>
          </cell>
          <cell r="K15">
            <v>82142</v>
          </cell>
          <cell r="L15">
            <v>165395</v>
          </cell>
          <cell r="M15">
            <v>0</v>
          </cell>
          <cell r="N15">
            <v>0</v>
          </cell>
        </row>
        <row r="16">
          <cell r="A16">
            <v>114</v>
          </cell>
          <cell r="B16" t="str">
            <v>INVERSIONES EN EL EXTERIOR</v>
          </cell>
          <cell r="C16">
            <v>3652463702.79</v>
          </cell>
          <cell r="D16">
            <v>2695924832.6500001</v>
          </cell>
          <cell r="E16">
            <v>1876527601.9200001</v>
          </cell>
          <cell r="F16">
            <v>1305970225.1099999</v>
          </cell>
          <cell r="G16">
            <v>855582421.42999995</v>
          </cell>
          <cell r="H16">
            <v>2780593313.1500001</v>
          </cell>
          <cell r="I16">
            <v>2166263834.4699998</v>
          </cell>
          <cell r="J16">
            <v>1721219869.6300001</v>
          </cell>
          <cell r="K16">
            <v>330081207.74000001</v>
          </cell>
          <cell r="L16">
            <v>3855568839.4299998</v>
          </cell>
          <cell r="M16">
            <v>2685731838.8800001</v>
          </cell>
          <cell r="N16">
            <v>1623918215.45</v>
          </cell>
        </row>
        <row r="17">
          <cell r="A17">
            <v>1141</v>
          </cell>
          <cell r="B17" t="str">
            <v>DEPÓSITOS A PLAZO FIJO</v>
          </cell>
          <cell r="C17">
            <v>2266222294.96</v>
          </cell>
          <cell r="D17">
            <v>1766062970.1700001</v>
          </cell>
          <cell r="E17">
            <v>1776521991.4000001</v>
          </cell>
          <cell r="F17">
            <v>1105856149.8</v>
          </cell>
          <cell r="G17">
            <v>855582421.42999995</v>
          </cell>
          <cell r="H17">
            <v>2380808364.7399998</v>
          </cell>
          <cell r="I17">
            <v>1966539226.2</v>
          </cell>
          <cell r="J17">
            <v>1421217033.23</v>
          </cell>
          <cell r="K17">
            <v>230135041.06999999</v>
          </cell>
          <cell r="L17">
            <v>2850323257.4299998</v>
          </cell>
          <cell r="M17">
            <v>1620366117.54</v>
          </cell>
          <cell r="N17">
            <v>547809089.11000001</v>
          </cell>
        </row>
        <row r="18">
          <cell r="A18">
            <v>1142</v>
          </cell>
          <cell r="B18" t="str">
            <v>CERTIFICADOS DE DEPÓSITO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>
            <v>1143</v>
          </cell>
          <cell r="B19" t="str">
            <v>TÍTULOS RENTA FIJA</v>
          </cell>
          <cell r="C19">
            <v>829870828.83000004</v>
          </cell>
          <cell r="D19">
            <v>929861862.48000002</v>
          </cell>
          <cell r="E19">
            <v>100005610.52</v>
          </cell>
          <cell r="F19">
            <v>200114075.31</v>
          </cell>
          <cell r="G19">
            <v>0</v>
          </cell>
          <cell r="H19">
            <v>399784948.41000003</v>
          </cell>
          <cell r="I19">
            <v>199724608.27000001</v>
          </cell>
          <cell r="J19">
            <v>300002836.39999998</v>
          </cell>
          <cell r="K19">
            <v>99946166.670000002</v>
          </cell>
          <cell r="L19">
            <v>0</v>
          </cell>
          <cell r="M19">
            <v>49999833.340000004</v>
          </cell>
          <cell r="N19">
            <v>49993333.340000004</v>
          </cell>
        </row>
        <row r="20">
          <cell r="A20">
            <v>1144</v>
          </cell>
          <cell r="B20" t="str">
            <v>ACUERDOS DE RECOMPRA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1145</v>
          </cell>
          <cell r="B21" t="str">
            <v>OPERACIONES SWAPS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1146</v>
          </cell>
          <cell r="B22" t="str">
            <v>OPERACIONES DE FUTUROS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1147</v>
          </cell>
          <cell r="B23" t="str">
            <v>OPERACIONES LENDING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1148</v>
          </cell>
          <cell r="B24" t="str">
            <v>OTROS INSTRUMENTOS FINANCIEROS</v>
          </cell>
          <cell r="C24">
            <v>556370579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1005245582</v>
          </cell>
          <cell r="M24">
            <v>1015365888</v>
          </cell>
          <cell r="N24">
            <v>1026115793</v>
          </cell>
        </row>
        <row r="25">
          <cell r="A25">
            <v>1149</v>
          </cell>
          <cell r="B25" t="str">
            <v>(PROVISIÓN RIESGO EN INVERSIONES EN EL EXTERIOR)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115</v>
          </cell>
          <cell r="B26" t="str">
            <v>ORO MONETARIO</v>
          </cell>
          <cell r="C26">
            <v>459837540.26999998</v>
          </cell>
          <cell r="D26">
            <v>1059235544.3</v>
          </cell>
          <cell r="E26">
            <v>1051802678.39</v>
          </cell>
          <cell r="F26">
            <v>1070049987.84</v>
          </cell>
          <cell r="G26">
            <v>1069839295.5</v>
          </cell>
          <cell r="H26">
            <v>1049604255.49</v>
          </cell>
          <cell r="I26">
            <v>1070979167.0599999</v>
          </cell>
          <cell r="J26">
            <v>1108323925.3199999</v>
          </cell>
          <cell r="K26">
            <v>1084119545.4400001</v>
          </cell>
          <cell r="L26">
            <v>692132341.36000001</v>
          </cell>
          <cell r="M26">
            <v>697608028.75</v>
          </cell>
          <cell r="N26">
            <v>703493236.40999997</v>
          </cell>
        </row>
        <row r="27">
          <cell r="A27">
            <v>1151</v>
          </cell>
          <cell r="B27" t="str">
            <v>ORO EN EL PAÍS</v>
          </cell>
          <cell r="C27">
            <v>42454.89</v>
          </cell>
          <cell r="D27">
            <v>43999.8</v>
          </cell>
          <cell r="E27">
            <v>46132.17</v>
          </cell>
          <cell r="F27">
            <v>43900.38</v>
          </cell>
          <cell r="G27">
            <v>44429.58</v>
          </cell>
          <cell r="H27">
            <v>44413.29</v>
          </cell>
          <cell r="I27">
            <v>43704.81</v>
          </cell>
          <cell r="J27">
            <v>44494.47</v>
          </cell>
          <cell r="K27">
            <v>46103.31</v>
          </cell>
          <cell r="L27">
            <v>45175.07</v>
          </cell>
          <cell r="M27">
            <v>44756.46</v>
          </cell>
          <cell r="N27">
            <v>45193.52</v>
          </cell>
        </row>
        <row r="28">
          <cell r="A28">
            <v>1152</v>
          </cell>
          <cell r="B28" t="str">
            <v>ORO EN EL EXTERIOR</v>
          </cell>
          <cell r="C28">
            <v>459795085.38</v>
          </cell>
          <cell r="D28">
            <v>1059191544.5</v>
          </cell>
          <cell r="E28">
            <v>1051756546.22</v>
          </cell>
          <cell r="F28">
            <v>1070006087.46</v>
          </cell>
          <cell r="G28">
            <v>1069794865.92</v>
          </cell>
          <cell r="H28">
            <v>1049559842.2</v>
          </cell>
          <cell r="I28">
            <v>1070935462.25</v>
          </cell>
          <cell r="J28">
            <v>1108279430.8499999</v>
          </cell>
          <cell r="K28">
            <v>1084073442.1300001</v>
          </cell>
          <cell r="L28">
            <v>692087166.28999996</v>
          </cell>
          <cell r="M28">
            <v>697563272.28999996</v>
          </cell>
          <cell r="N28">
            <v>703448042.88999999</v>
          </cell>
        </row>
        <row r="29">
          <cell r="A29">
            <v>116</v>
          </cell>
          <cell r="B29" t="str">
            <v>TENENCIAS DE UNIDADES DE CUENTA ORGANISMOS FINANCIEROS INTERNACIONALES</v>
          </cell>
          <cell r="C29">
            <v>62144232.5</v>
          </cell>
          <cell r="D29">
            <v>61525903.479999997</v>
          </cell>
          <cell r="E29">
            <v>62262293.229999997</v>
          </cell>
          <cell r="F29">
            <v>63481471.810000002</v>
          </cell>
          <cell r="G29">
            <v>62178776.280000001</v>
          </cell>
          <cell r="H29">
            <v>64571051.960000001</v>
          </cell>
          <cell r="I29">
            <v>59842782.740000002</v>
          </cell>
          <cell r="J29">
            <v>57922603.490000002</v>
          </cell>
          <cell r="K29">
            <v>58175010.920000002</v>
          </cell>
          <cell r="L29">
            <v>58065546.829999998</v>
          </cell>
          <cell r="M29">
            <v>56209736.270000003</v>
          </cell>
          <cell r="N29">
            <v>56426200.130000003</v>
          </cell>
        </row>
        <row r="30">
          <cell r="A30">
            <v>1161</v>
          </cell>
          <cell r="B30" t="str">
            <v>DERECHOS ESPECIALES DE GIRO</v>
          </cell>
          <cell r="C30">
            <v>21260599.32</v>
          </cell>
          <cell r="D30">
            <v>19873770.789999999</v>
          </cell>
          <cell r="E30">
            <v>19901198.460000001</v>
          </cell>
          <cell r="F30">
            <v>20109032.77</v>
          </cell>
          <cell r="G30">
            <v>18746217.800000001</v>
          </cell>
          <cell r="H30">
            <v>18841958.5</v>
          </cell>
          <cell r="I30">
            <v>19063502.739999998</v>
          </cell>
          <cell r="J30">
            <v>17148283.489999998</v>
          </cell>
          <cell r="K30">
            <v>17147191.550000001</v>
          </cell>
          <cell r="L30">
            <v>17042728.719999999</v>
          </cell>
          <cell r="M30">
            <v>15191919.42</v>
          </cell>
          <cell r="N30">
            <v>15285405.18</v>
          </cell>
        </row>
        <row r="31">
          <cell r="A31">
            <v>1162</v>
          </cell>
          <cell r="B31" t="str">
            <v>PESOS ANDINOS</v>
          </cell>
          <cell r="C31">
            <v>10000000</v>
          </cell>
          <cell r="D31">
            <v>10000000</v>
          </cell>
          <cell r="E31">
            <v>10000000</v>
          </cell>
          <cell r="F31">
            <v>10000000</v>
          </cell>
          <cell r="G31">
            <v>10000000</v>
          </cell>
          <cell r="H31">
            <v>10000000</v>
          </cell>
          <cell r="I31">
            <v>10000000</v>
          </cell>
          <cell r="J31">
            <v>10000000</v>
          </cell>
          <cell r="K31">
            <v>10000000</v>
          </cell>
          <cell r="L31">
            <v>10000000</v>
          </cell>
          <cell r="M31">
            <v>10000000</v>
          </cell>
          <cell r="N31">
            <v>10000000</v>
          </cell>
        </row>
        <row r="32">
          <cell r="A32">
            <v>1163</v>
          </cell>
          <cell r="B32" t="str">
            <v>S.U.C.R.E.</v>
          </cell>
          <cell r="C32">
            <v>30883633.18</v>
          </cell>
          <cell r="D32">
            <v>31652132.690000001</v>
          </cell>
          <cell r="E32">
            <v>32361094.77</v>
          </cell>
          <cell r="F32">
            <v>33372439.039999999</v>
          </cell>
          <cell r="G32">
            <v>33432558.48</v>
          </cell>
          <cell r="H32">
            <v>35729093.460000001</v>
          </cell>
          <cell r="I32">
            <v>30779280</v>
          </cell>
          <cell r="J32">
            <v>30774320</v>
          </cell>
          <cell r="K32">
            <v>31027819.370000001</v>
          </cell>
          <cell r="L32">
            <v>31022818.109999999</v>
          </cell>
          <cell r="M32">
            <v>31017816.850000001</v>
          </cell>
          <cell r="N32">
            <v>31140794.949999999</v>
          </cell>
        </row>
        <row r="33">
          <cell r="A33">
            <v>117</v>
          </cell>
          <cell r="B33" t="str">
            <v>PARTICIPACIÓN EN ORGANISMOS FINANCIEROS INTERNACIONALES EN DIVISAS</v>
          </cell>
          <cell r="C33">
            <v>1336475622.5</v>
          </cell>
          <cell r="D33">
            <v>1333789477.49</v>
          </cell>
          <cell r="E33">
            <v>1335094176.48</v>
          </cell>
          <cell r="F33">
            <v>1344980585.49</v>
          </cell>
          <cell r="G33">
            <v>1354259995.49</v>
          </cell>
          <cell r="H33">
            <v>1623876619.9100001</v>
          </cell>
          <cell r="I33">
            <v>1635290991.9100001</v>
          </cell>
          <cell r="J33">
            <v>1639226019.9000001</v>
          </cell>
          <cell r="K33">
            <v>1638949782.29</v>
          </cell>
          <cell r="L33">
            <v>1632942585.29</v>
          </cell>
          <cell r="M33">
            <v>1640428906.29</v>
          </cell>
          <cell r="N33">
            <v>1646505873.29</v>
          </cell>
        </row>
        <row r="34">
          <cell r="A34">
            <v>1171</v>
          </cell>
          <cell r="B34" t="str">
            <v>APORTES EN EL FONDO MONETARIO INTERNACIONAL</v>
          </cell>
          <cell r="C34">
            <v>948055691.00999999</v>
          </cell>
          <cell r="D34">
            <v>945369546</v>
          </cell>
          <cell r="E34">
            <v>946674244.99000001</v>
          </cell>
          <cell r="F34">
            <v>956560654</v>
          </cell>
          <cell r="G34">
            <v>965840064</v>
          </cell>
          <cell r="H34">
            <v>970772803.00999999</v>
          </cell>
          <cell r="I34">
            <v>982187175.00999999</v>
          </cell>
          <cell r="J34">
            <v>986122203</v>
          </cell>
          <cell r="K34">
            <v>986059410</v>
          </cell>
          <cell r="L34">
            <v>980052213</v>
          </cell>
          <cell r="M34">
            <v>987538534</v>
          </cell>
          <cell r="N34">
            <v>993615501</v>
          </cell>
        </row>
        <row r="35">
          <cell r="A35">
            <v>117105</v>
          </cell>
          <cell r="B35" t="str">
            <v>APORTES FMI EN ORO</v>
          </cell>
          <cell r="C35">
            <v>11210325.76</v>
          </cell>
          <cell r="D35">
            <v>11178563.32</v>
          </cell>
          <cell r="E35">
            <v>11193990.789999999</v>
          </cell>
          <cell r="F35">
            <v>11310893.060000001</v>
          </cell>
          <cell r="G35">
            <v>11420617.85</v>
          </cell>
          <cell r="H35">
            <v>11478945.24</v>
          </cell>
          <cell r="I35">
            <v>11613914.98</v>
          </cell>
          <cell r="J35">
            <v>11660444.890000001</v>
          </cell>
          <cell r="K35">
            <v>11659702.390000001</v>
          </cell>
          <cell r="L35">
            <v>11588670.02</v>
          </cell>
          <cell r="M35">
            <v>11677192.35</v>
          </cell>
          <cell r="N35">
            <v>11749049.710000001</v>
          </cell>
        </row>
        <row r="36">
          <cell r="A36">
            <v>117110</v>
          </cell>
          <cell r="B36" t="str">
            <v>APORTES FMI EN DIVISAS</v>
          </cell>
          <cell r="C36">
            <v>723610967.5</v>
          </cell>
          <cell r="D36">
            <v>721560746.17999995</v>
          </cell>
          <cell r="E36">
            <v>722556567.95000005</v>
          </cell>
          <cell r="F36">
            <v>730102447.44000006</v>
          </cell>
          <cell r="G36">
            <v>737185030.14999998</v>
          </cell>
          <cell r="H36">
            <v>740949982.01999998</v>
          </cell>
          <cell r="I36">
            <v>749662091.27999997</v>
          </cell>
          <cell r="J36">
            <v>752665532.36000001</v>
          </cell>
          <cell r="K36">
            <v>752617605.11000001</v>
          </cell>
          <cell r="L36">
            <v>748032564.73000002</v>
          </cell>
          <cell r="M36">
            <v>753746558.14999998</v>
          </cell>
          <cell r="N36">
            <v>758384851.03999996</v>
          </cell>
        </row>
        <row r="37">
          <cell r="A37">
            <v>117115</v>
          </cell>
          <cell r="B37" t="str">
            <v>APORTES FMI EN SUCRES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117120</v>
          </cell>
          <cell r="B38" t="str">
            <v>APORTES FMI EN DEGS</v>
          </cell>
          <cell r="C38">
            <v>213234397.75</v>
          </cell>
          <cell r="D38">
            <v>212630236.5</v>
          </cell>
          <cell r="E38">
            <v>212923686.25</v>
          </cell>
          <cell r="F38">
            <v>215147313.5</v>
          </cell>
          <cell r="G38">
            <v>217234416</v>
          </cell>
          <cell r="H38">
            <v>218343875.75</v>
          </cell>
          <cell r="I38">
            <v>220911168.75</v>
          </cell>
          <cell r="J38">
            <v>221796225.75</v>
          </cell>
          <cell r="K38">
            <v>221782102.5</v>
          </cell>
          <cell r="L38">
            <v>220430978.25</v>
          </cell>
          <cell r="M38">
            <v>222114783.5</v>
          </cell>
          <cell r="N38">
            <v>223481600.25</v>
          </cell>
        </row>
        <row r="39">
          <cell r="A39">
            <v>1172</v>
          </cell>
          <cell r="B39" t="str">
            <v>APORTES EN OTROS ORGANISMOS FINANCIEROS INTERNACIONALES</v>
          </cell>
          <cell r="C39">
            <v>388419931.49000001</v>
          </cell>
          <cell r="D39">
            <v>388419931.49000001</v>
          </cell>
          <cell r="E39">
            <v>388419931.49000001</v>
          </cell>
          <cell r="F39">
            <v>388419931.49000001</v>
          </cell>
          <cell r="G39">
            <v>388419931.49000001</v>
          </cell>
          <cell r="H39">
            <v>653103816.89999998</v>
          </cell>
          <cell r="I39">
            <v>653103816.89999998</v>
          </cell>
          <cell r="J39">
            <v>653103816.89999998</v>
          </cell>
          <cell r="K39">
            <v>652890372.28999996</v>
          </cell>
          <cell r="L39">
            <v>652890372.28999996</v>
          </cell>
          <cell r="M39">
            <v>652890372.28999996</v>
          </cell>
          <cell r="N39">
            <v>652890372.28999996</v>
          </cell>
        </row>
        <row r="40">
          <cell r="A40">
            <v>117205</v>
          </cell>
          <cell r="B40" t="str">
            <v>APORTES BANCO INTERNACIONAL DE RECONSTRUCCIÓN Y FOMENTO (BIRF)</v>
          </cell>
          <cell r="C40">
            <v>18222519.93</v>
          </cell>
          <cell r="D40">
            <v>18222519.93</v>
          </cell>
          <cell r="E40">
            <v>18222519.93</v>
          </cell>
          <cell r="F40">
            <v>18222519.93</v>
          </cell>
          <cell r="G40">
            <v>18222519.93</v>
          </cell>
          <cell r="H40">
            <v>20525147.469999999</v>
          </cell>
          <cell r="I40">
            <v>20525147.469999999</v>
          </cell>
          <cell r="J40">
            <v>20525147.469999999</v>
          </cell>
          <cell r="K40">
            <v>20525147.469999999</v>
          </cell>
          <cell r="L40">
            <v>20525147.469999999</v>
          </cell>
          <cell r="M40">
            <v>20525147.469999999</v>
          </cell>
          <cell r="N40">
            <v>20525147.469999999</v>
          </cell>
        </row>
        <row r="41">
          <cell r="A41">
            <v>117210</v>
          </cell>
          <cell r="B41" t="str">
            <v>APORTES CORPORACIÓN FINANCIERA INTERNACIONAL (CFI)</v>
          </cell>
          <cell r="C41">
            <v>1479000</v>
          </cell>
          <cell r="D41">
            <v>1479000</v>
          </cell>
          <cell r="E41">
            <v>1479000</v>
          </cell>
          <cell r="F41">
            <v>1479000</v>
          </cell>
          <cell r="G41">
            <v>1479000</v>
          </cell>
          <cell r="H41">
            <v>13550775.529999999</v>
          </cell>
          <cell r="I41">
            <v>13550775.529999999</v>
          </cell>
          <cell r="J41">
            <v>13550775.529999999</v>
          </cell>
          <cell r="K41">
            <v>13550775.529999999</v>
          </cell>
          <cell r="L41">
            <v>13550775.529999999</v>
          </cell>
          <cell r="M41">
            <v>13550775.529999999</v>
          </cell>
          <cell r="N41">
            <v>13550775.529999999</v>
          </cell>
        </row>
        <row r="42">
          <cell r="A42">
            <v>117215</v>
          </cell>
          <cell r="B42" t="str">
            <v>APORTES ASOCIACIÓN INTERNACIONAL DE FOMENTO</v>
          </cell>
          <cell r="C42">
            <v>831644.85</v>
          </cell>
          <cell r="D42">
            <v>831644.85</v>
          </cell>
          <cell r="E42">
            <v>831644.85</v>
          </cell>
          <cell r="F42">
            <v>831644.85</v>
          </cell>
          <cell r="G42">
            <v>831644.85</v>
          </cell>
          <cell r="H42">
            <v>831644.85</v>
          </cell>
          <cell r="I42">
            <v>831644.85</v>
          </cell>
          <cell r="J42">
            <v>831644.85</v>
          </cell>
          <cell r="K42">
            <v>618200.24</v>
          </cell>
          <cell r="L42">
            <v>618200.24</v>
          </cell>
          <cell r="M42">
            <v>618200.24</v>
          </cell>
          <cell r="N42">
            <v>618200.24</v>
          </cell>
        </row>
        <row r="43">
          <cell r="A43">
            <v>117220</v>
          </cell>
          <cell r="B43" t="str">
            <v>APORTES BANCO INTERAMERICANO DE DESARROLLO (BID)</v>
          </cell>
          <cell r="C43">
            <v>50115030.649999999</v>
          </cell>
          <cell r="D43">
            <v>50115030.649999999</v>
          </cell>
          <cell r="E43">
            <v>50115030.649999999</v>
          </cell>
          <cell r="F43">
            <v>50115030.649999999</v>
          </cell>
          <cell r="G43">
            <v>50115030.649999999</v>
          </cell>
          <cell r="H43">
            <v>119985193.28</v>
          </cell>
          <cell r="I43">
            <v>119985193.28</v>
          </cell>
          <cell r="J43">
            <v>119985193.28</v>
          </cell>
          <cell r="K43">
            <v>119985193.28</v>
          </cell>
          <cell r="L43">
            <v>119985193.28</v>
          </cell>
          <cell r="M43">
            <v>119985193.28</v>
          </cell>
          <cell r="N43">
            <v>119985193.28</v>
          </cell>
        </row>
        <row r="44">
          <cell r="A44">
            <v>117225</v>
          </cell>
          <cell r="B44" t="str">
            <v>APORTES BANCO LATINOAMERICANO DE EXPORTACIONES S.A. PANAMÁ (BLADEX)</v>
          </cell>
          <cell r="C44">
            <v>2876217.39</v>
          </cell>
          <cell r="D44">
            <v>2876217.39</v>
          </cell>
          <cell r="E44">
            <v>2876217.39</v>
          </cell>
          <cell r="F44">
            <v>2876217.39</v>
          </cell>
          <cell r="G44">
            <v>2876217.39</v>
          </cell>
          <cell r="H44">
            <v>24120262.309999999</v>
          </cell>
          <cell r="I44">
            <v>24120262.309999999</v>
          </cell>
          <cell r="J44">
            <v>24120262.309999999</v>
          </cell>
          <cell r="K44">
            <v>24120262.309999999</v>
          </cell>
          <cell r="L44">
            <v>24120262.309999999</v>
          </cell>
          <cell r="M44">
            <v>24120262.309999999</v>
          </cell>
          <cell r="N44">
            <v>24120262.309999999</v>
          </cell>
        </row>
        <row r="45">
          <cell r="A45">
            <v>117230</v>
          </cell>
          <cell r="B45" t="str">
            <v>APORTES FONDO LATINOAMERICANO DE RESERVA (FLAR)</v>
          </cell>
          <cell r="C45">
            <v>204056670.66999999</v>
          </cell>
          <cell r="D45">
            <v>204056670.66999999</v>
          </cell>
          <cell r="E45">
            <v>204056670.66999999</v>
          </cell>
          <cell r="F45">
            <v>204056670.66999999</v>
          </cell>
          <cell r="G45">
            <v>204056670.66999999</v>
          </cell>
          <cell r="H45">
            <v>232464063.90000001</v>
          </cell>
          <cell r="I45">
            <v>232464063.90000001</v>
          </cell>
          <cell r="J45">
            <v>232464063.90000001</v>
          </cell>
          <cell r="K45">
            <v>232464063.90000001</v>
          </cell>
          <cell r="L45">
            <v>232464063.90000001</v>
          </cell>
          <cell r="M45">
            <v>232464063.90000001</v>
          </cell>
          <cell r="N45">
            <v>232464063.90000001</v>
          </cell>
        </row>
        <row r="46">
          <cell r="A46">
            <v>117235</v>
          </cell>
          <cell r="B46" t="str">
            <v>APORTES BANCO EXTERIOR DE ESPAÑA - ANDES (EXTEBANDES)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117240</v>
          </cell>
          <cell r="B47" t="str">
            <v>APORTES AGENCIA MULTILATERAL DE GARANTÍA E INVERSIÓN (MIGA)</v>
          </cell>
          <cell r="C47">
            <v>393848</v>
          </cell>
          <cell r="D47">
            <v>393848</v>
          </cell>
          <cell r="E47">
            <v>393848</v>
          </cell>
          <cell r="F47">
            <v>393848</v>
          </cell>
          <cell r="G47">
            <v>393848</v>
          </cell>
          <cell r="H47">
            <v>1063364.42</v>
          </cell>
          <cell r="I47">
            <v>1063364.42</v>
          </cell>
          <cell r="J47">
            <v>1063364.42</v>
          </cell>
          <cell r="K47">
            <v>1063364.42</v>
          </cell>
          <cell r="L47">
            <v>1063364.42</v>
          </cell>
          <cell r="M47">
            <v>1063364.42</v>
          </cell>
          <cell r="N47">
            <v>1063364.42</v>
          </cell>
        </row>
        <row r="48">
          <cell r="A48">
            <v>117245</v>
          </cell>
          <cell r="B48" t="str">
            <v>APORTES CORPORACIÓN ANDINA DE FOMENTO (CAF)</v>
          </cell>
          <cell r="C48">
            <v>109185000</v>
          </cell>
          <cell r="D48">
            <v>109185000</v>
          </cell>
          <cell r="E48">
            <v>109185000</v>
          </cell>
          <cell r="F48">
            <v>109185000</v>
          </cell>
          <cell r="G48">
            <v>109185000</v>
          </cell>
          <cell r="H48">
            <v>239062205.99000001</v>
          </cell>
          <cell r="I48">
            <v>239062205.99000001</v>
          </cell>
          <cell r="J48">
            <v>239062205.99000001</v>
          </cell>
          <cell r="K48">
            <v>239062205.99000001</v>
          </cell>
          <cell r="L48">
            <v>239062205.99000001</v>
          </cell>
          <cell r="M48">
            <v>239062205.99000001</v>
          </cell>
          <cell r="N48">
            <v>239062205.99000001</v>
          </cell>
        </row>
        <row r="49">
          <cell r="A49">
            <v>117250</v>
          </cell>
          <cell r="B49" t="str">
            <v>APORTES CORPORACIÓN INTERAMERICANA DE INVERSIONES (CII)</v>
          </cell>
          <cell r="C49">
            <v>1260000</v>
          </cell>
          <cell r="D49">
            <v>1260000</v>
          </cell>
          <cell r="E49">
            <v>1260000</v>
          </cell>
          <cell r="F49">
            <v>1260000</v>
          </cell>
          <cell r="G49">
            <v>1260000</v>
          </cell>
          <cell r="H49">
            <v>1501159.15</v>
          </cell>
          <cell r="I49">
            <v>1501159.15</v>
          </cell>
          <cell r="J49">
            <v>1501159.15</v>
          </cell>
          <cell r="K49">
            <v>1501159.15</v>
          </cell>
          <cell r="L49">
            <v>1501159.15</v>
          </cell>
          <cell r="M49">
            <v>1501159.15</v>
          </cell>
          <cell r="N49">
            <v>1501159.15</v>
          </cell>
        </row>
        <row r="50">
          <cell r="A50">
            <v>1179</v>
          </cell>
          <cell r="B50" t="str">
            <v>(PROVISIÓN PARA PROTECCIÓN DE APORTES EN ORGANISMOS FINANCIEROS INTERNACIONALES)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118</v>
          </cell>
          <cell r="B51" t="str">
            <v>ACUERDOS DE PAGO Y CONVENIOS DE CRÉDITOS RECÍPROCOS</v>
          </cell>
          <cell r="C51">
            <v>269714.67</v>
          </cell>
          <cell r="D51">
            <v>270212.7</v>
          </cell>
          <cell r="E51">
            <v>327632.7</v>
          </cell>
          <cell r="F51">
            <v>437580</v>
          </cell>
          <cell r="G51">
            <v>1121.73</v>
          </cell>
          <cell r="H51">
            <v>1121.73</v>
          </cell>
          <cell r="I51">
            <v>271.87</v>
          </cell>
          <cell r="J51">
            <v>271.87</v>
          </cell>
          <cell r="K51">
            <v>0</v>
          </cell>
          <cell r="L51">
            <v>152880</v>
          </cell>
          <cell r="M51">
            <v>152880</v>
          </cell>
          <cell r="N51">
            <v>152880</v>
          </cell>
        </row>
        <row r="52">
          <cell r="A52">
            <v>1181</v>
          </cell>
          <cell r="B52" t="str">
            <v>ACUERDOS DE PAGO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1182</v>
          </cell>
          <cell r="B53" t="str">
            <v>CRÉDITOS RECÍPROCOS CUENTA "A"</v>
          </cell>
          <cell r="C53">
            <v>269714.67</v>
          </cell>
          <cell r="D53">
            <v>270212.7</v>
          </cell>
          <cell r="E53">
            <v>327632.7</v>
          </cell>
          <cell r="F53">
            <v>437580</v>
          </cell>
          <cell r="G53">
            <v>1121.73</v>
          </cell>
          <cell r="H53">
            <v>1121.73</v>
          </cell>
          <cell r="I53">
            <v>271.87</v>
          </cell>
          <cell r="J53">
            <v>271.87</v>
          </cell>
          <cell r="K53">
            <v>0</v>
          </cell>
          <cell r="L53">
            <v>152880</v>
          </cell>
          <cell r="M53">
            <v>152880</v>
          </cell>
          <cell r="N53">
            <v>152880</v>
          </cell>
        </row>
        <row r="54">
          <cell r="A54">
            <v>119</v>
          </cell>
          <cell r="B54" t="str">
            <v>OTROS ACTIVOS DE RESERVA</v>
          </cell>
          <cell r="C54">
            <v>1234728.03</v>
          </cell>
          <cell r="D54">
            <v>422856.2</v>
          </cell>
          <cell r="E54">
            <v>307665.76</v>
          </cell>
          <cell r="F54">
            <v>266502.46999999997</v>
          </cell>
          <cell r="G54">
            <v>327127.53999999998</v>
          </cell>
          <cell r="H54">
            <v>423881.11</v>
          </cell>
          <cell r="I54">
            <v>576971.84</v>
          </cell>
          <cell r="J54">
            <v>573156.57999999996</v>
          </cell>
          <cell r="K54">
            <v>157102.47</v>
          </cell>
          <cell r="L54">
            <v>393891.72</v>
          </cell>
          <cell r="M54">
            <v>785270.38</v>
          </cell>
          <cell r="N54">
            <v>704777.76</v>
          </cell>
        </row>
        <row r="55">
          <cell r="A55">
            <v>1191</v>
          </cell>
          <cell r="B55" t="str">
            <v>INTERESES POR COBRAR EN DIVISAS</v>
          </cell>
          <cell r="C55">
            <v>1211143.1499999999</v>
          </cell>
          <cell r="D55">
            <v>399781.67</v>
          </cell>
          <cell r="E55">
            <v>284329.62</v>
          </cell>
          <cell r="F55">
            <v>242745.43</v>
          </cell>
          <cell r="G55">
            <v>302614.46000000002</v>
          </cell>
          <cell r="H55">
            <v>398985.31</v>
          </cell>
          <cell r="I55">
            <v>551200.86</v>
          </cell>
          <cell r="J55">
            <v>547239.85</v>
          </cell>
          <cell r="K55">
            <v>131328</v>
          </cell>
          <cell r="L55">
            <v>368486.22</v>
          </cell>
          <cell r="M55">
            <v>759280.55</v>
          </cell>
          <cell r="N55">
            <v>678579.56</v>
          </cell>
        </row>
        <row r="56">
          <cell r="A56">
            <v>1192</v>
          </cell>
          <cell r="B56" t="str">
            <v>INTERESES RECONOCIDOS POR RECUPERAR TÍTULOS COMPRADOS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>
            <v>1198</v>
          </cell>
          <cell r="B57" t="str">
            <v>OTROS ACTIVOS INTERNACIONALES DE RESERVA</v>
          </cell>
          <cell r="C57">
            <v>23584.880000000001</v>
          </cell>
          <cell r="D57">
            <v>23074.53</v>
          </cell>
          <cell r="E57">
            <v>23336.14</v>
          </cell>
          <cell r="F57">
            <v>23757.040000000001</v>
          </cell>
          <cell r="G57">
            <v>24513.08</v>
          </cell>
          <cell r="H57">
            <v>24895.8</v>
          </cell>
          <cell r="I57">
            <v>25770.98</v>
          </cell>
          <cell r="J57">
            <v>25916.73</v>
          </cell>
          <cell r="K57">
            <v>25774.47</v>
          </cell>
          <cell r="L57">
            <v>25405.5</v>
          </cell>
          <cell r="M57">
            <v>25989.83</v>
          </cell>
          <cell r="N57">
            <v>26198.2</v>
          </cell>
        </row>
        <row r="58">
          <cell r="A58">
            <v>12</v>
          </cell>
          <cell r="B58" t="str">
            <v>FONDOS DISPONIBLES</v>
          </cell>
          <cell r="C58">
            <v>67175128.920000002</v>
          </cell>
          <cell r="D58">
            <v>68413120.040000007</v>
          </cell>
          <cell r="E58">
            <v>143578060</v>
          </cell>
          <cell r="F58">
            <v>143943858.21000001</v>
          </cell>
          <cell r="G58">
            <v>149964083.36000001</v>
          </cell>
          <cell r="H58">
            <v>154153599.09999999</v>
          </cell>
          <cell r="I58">
            <v>63890900.729999997</v>
          </cell>
          <cell r="J58">
            <v>89615807.840000004</v>
          </cell>
          <cell r="K58">
            <v>108854000.14</v>
          </cell>
          <cell r="L58">
            <v>110656524.89</v>
          </cell>
          <cell r="M58">
            <v>126455662.47</v>
          </cell>
          <cell r="N58">
            <v>178585743.74000001</v>
          </cell>
        </row>
        <row r="59">
          <cell r="A59">
            <v>121</v>
          </cell>
          <cell r="B59" t="str">
            <v>EMISIÓN Y CAJA</v>
          </cell>
          <cell r="C59">
            <v>1206267.3600000001</v>
          </cell>
          <cell r="D59">
            <v>984539.06</v>
          </cell>
          <cell r="E59">
            <v>2614283.36</v>
          </cell>
          <cell r="F59">
            <v>2993005.2</v>
          </cell>
          <cell r="G59">
            <v>2352395.4</v>
          </cell>
          <cell r="H59">
            <v>3949976.4</v>
          </cell>
          <cell r="I59">
            <v>4093196.9</v>
          </cell>
          <cell r="J59">
            <v>4544159.8499999996</v>
          </cell>
          <cell r="K59">
            <v>4567027.9000000004</v>
          </cell>
          <cell r="L59">
            <v>4787633.93</v>
          </cell>
          <cell r="M59">
            <v>5479770.9100000001</v>
          </cell>
          <cell r="N59">
            <v>5054965.0999999996</v>
          </cell>
        </row>
        <row r="60">
          <cell r="A60">
            <v>1211</v>
          </cell>
          <cell r="B60" t="str">
            <v>EMISIÓN</v>
          </cell>
          <cell r="C60">
            <v>866239</v>
          </cell>
          <cell r="D60">
            <v>807086</v>
          </cell>
          <cell r="E60">
            <v>2383845</v>
          </cell>
          <cell r="F60">
            <v>2667212</v>
          </cell>
          <cell r="G60">
            <v>1967390</v>
          </cell>
          <cell r="H60">
            <v>3597627</v>
          </cell>
          <cell r="I60">
            <v>3679856</v>
          </cell>
          <cell r="J60">
            <v>4248375</v>
          </cell>
          <cell r="K60">
            <v>4245100</v>
          </cell>
          <cell r="L60">
            <v>4367909</v>
          </cell>
          <cell r="M60">
            <v>4844335</v>
          </cell>
          <cell r="N60">
            <v>4678685</v>
          </cell>
        </row>
        <row r="61">
          <cell r="A61">
            <v>121105</v>
          </cell>
          <cell r="B61" t="str">
            <v>BILLETES EN EMISION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  <cell r="L61" t="e">
            <v>#N/A</v>
          </cell>
          <cell r="M61" t="e">
            <v>#N/A</v>
          </cell>
          <cell r="N61" t="e">
            <v>#N/A</v>
          </cell>
        </row>
        <row r="62">
          <cell r="A62">
            <v>121110</v>
          </cell>
          <cell r="B62" t="str">
            <v>MONEDAS EN EMISIÓN</v>
          </cell>
          <cell r="C62">
            <v>866239</v>
          </cell>
          <cell r="D62">
            <v>807086</v>
          </cell>
          <cell r="E62">
            <v>2383845</v>
          </cell>
          <cell r="F62">
            <v>2667212</v>
          </cell>
          <cell r="G62">
            <v>1967390</v>
          </cell>
          <cell r="H62">
            <v>3597627</v>
          </cell>
          <cell r="I62">
            <v>3679856</v>
          </cell>
          <cell r="J62">
            <v>4248375</v>
          </cell>
          <cell r="K62">
            <v>4245100</v>
          </cell>
          <cell r="L62">
            <v>4367909</v>
          </cell>
          <cell r="M62">
            <v>4844335</v>
          </cell>
          <cell r="N62">
            <v>4678685</v>
          </cell>
        </row>
        <row r="63">
          <cell r="A63">
            <v>1212</v>
          </cell>
          <cell r="B63" t="str">
            <v>CAJA</v>
          </cell>
          <cell r="C63">
            <v>340028.36</v>
          </cell>
          <cell r="D63">
            <v>177453.06</v>
          </cell>
          <cell r="E63">
            <v>230438.36</v>
          </cell>
          <cell r="F63">
            <v>325793.2</v>
          </cell>
          <cell r="G63">
            <v>385005.4</v>
          </cell>
          <cell r="H63">
            <v>352349.4</v>
          </cell>
          <cell r="I63">
            <v>413340.9</v>
          </cell>
          <cell r="J63">
            <v>295784.84999999998</v>
          </cell>
          <cell r="K63">
            <v>321927.90000000002</v>
          </cell>
          <cell r="L63">
            <v>419724.93</v>
          </cell>
          <cell r="M63">
            <v>635435.91</v>
          </cell>
          <cell r="N63">
            <v>376280.1</v>
          </cell>
        </row>
        <row r="64">
          <cell r="A64">
            <v>1213</v>
          </cell>
          <cell r="B64" t="str">
            <v>REMESAS EN TRÁNSITO ESPECIES MONETARIAS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>
            <v>121305</v>
          </cell>
          <cell r="B65" t="str">
            <v>BILLETES EN TRANSITO</v>
          </cell>
          <cell r="C65" t="e">
            <v>#N/A</v>
          </cell>
          <cell r="D65" t="e">
            <v>#N/A</v>
          </cell>
          <cell r="E65" t="e">
            <v>#N/A</v>
          </cell>
          <cell r="F65" t="e">
            <v>#N/A</v>
          </cell>
          <cell r="G65" t="e">
            <v>#N/A</v>
          </cell>
          <cell r="H65" t="e">
            <v>#N/A</v>
          </cell>
          <cell r="I65" t="e">
            <v>#N/A</v>
          </cell>
          <cell r="J65" t="e">
            <v>#N/A</v>
          </cell>
          <cell r="K65" t="e">
            <v>#N/A</v>
          </cell>
          <cell r="L65" t="e">
            <v>#N/A</v>
          </cell>
          <cell r="M65" t="e">
            <v>#N/A</v>
          </cell>
          <cell r="N65" t="e">
            <v>#N/A</v>
          </cell>
        </row>
        <row r="66">
          <cell r="A66">
            <v>121310</v>
          </cell>
          <cell r="B66" t="str">
            <v>MONEDAS EN TRÁNSITO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>
            <v>1214</v>
          </cell>
          <cell r="B67" t="str">
            <v>BANCOS</v>
          </cell>
          <cell r="C67" t="e">
            <v>#N/A</v>
          </cell>
          <cell r="D67" t="e">
            <v>#N/A</v>
          </cell>
          <cell r="E67" t="e">
            <v>#N/A</v>
          </cell>
          <cell r="F67" t="e">
            <v>#N/A</v>
          </cell>
          <cell r="G67" t="e">
            <v>#N/A</v>
          </cell>
          <cell r="H67" t="e">
            <v>#N/A</v>
          </cell>
          <cell r="I67" t="e">
            <v>#N/A</v>
          </cell>
          <cell r="J67" t="e">
            <v>#N/A</v>
          </cell>
          <cell r="K67" t="e">
            <v>#N/A</v>
          </cell>
          <cell r="L67" t="e">
            <v>#N/A</v>
          </cell>
          <cell r="M67" t="e">
            <v>#N/A</v>
          </cell>
          <cell r="N67" t="e">
            <v>#N/A</v>
          </cell>
        </row>
        <row r="68">
          <cell r="A68">
            <v>122</v>
          </cell>
          <cell r="B68" t="str">
            <v>EFECTOS DE COBRO INMEDIATO</v>
          </cell>
          <cell r="C68">
            <v>1117441.45</v>
          </cell>
          <cell r="D68">
            <v>1494885.01</v>
          </cell>
          <cell r="E68">
            <v>828609.65</v>
          </cell>
          <cell r="F68">
            <v>881245.16</v>
          </cell>
          <cell r="G68">
            <v>1683526.15</v>
          </cell>
          <cell r="H68">
            <v>1079276.6299999999</v>
          </cell>
          <cell r="I68">
            <v>1399697.68</v>
          </cell>
          <cell r="J68">
            <v>1646162.54</v>
          </cell>
          <cell r="K68">
            <v>432251.98</v>
          </cell>
          <cell r="L68">
            <v>476042.98</v>
          </cell>
          <cell r="M68">
            <v>6680199.2599999998</v>
          </cell>
          <cell r="N68">
            <v>1023345.72</v>
          </cell>
        </row>
        <row r="69">
          <cell r="A69">
            <v>123</v>
          </cell>
          <cell r="B69" t="str">
            <v>REMESAS AL COBRO DE CHEQUES Y VALOR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  <cell r="H69" t="e">
            <v>#N/A</v>
          </cell>
          <cell r="I69" t="e">
            <v>#N/A</v>
          </cell>
          <cell r="J69" t="e">
            <v>#N/A</v>
          </cell>
          <cell r="K69" t="e">
            <v>#N/A</v>
          </cell>
          <cell r="L69" t="e">
            <v>#N/A</v>
          </cell>
          <cell r="M69" t="e">
            <v>#N/A</v>
          </cell>
          <cell r="N69" t="e">
            <v>#N/A</v>
          </cell>
        </row>
        <row r="70">
          <cell r="A70">
            <v>1231</v>
          </cell>
          <cell r="B70" t="str">
            <v>CHEQUES DE OTRAS PLAZAS EN DEPOSITO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  <cell r="H70" t="e">
            <v>#N/A</v>
          </cell>
          <cell r="I70" t="e">
            <v>#N/A</v>
          </cell>
          <cell r="J70" t="e">
            <v>#N/A</v>
          </cell>
          <cell r="K70" t="e">
            <v>#N/A</v>
          </cell>
          <cell r="L70" t="e">
            <v>#N/A</v>
          </cell>
          <cell r="M70" t="e">
            <v>#N/A</v>
          </cell>
          <cell r="N70" t="e">
            <v>#N/A</v>
          </cell>
        </row>
        <row r="71">
          <cell r="A71">
            <v>1232</v>
          </cell>
          <cell r="B71" t="str">
            <v>CHEQUES AL COBRO OTRAS PLAZAS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 t="e">
            <v>#N/A</v>
          </cell>
          <cell r="N71" t="e">
            <v>#N/A</v>
          </cell>
        </row>
        <row r="72">
          <cell r="A72">
            <v>1233</v>
          </cell>
          <cell r="B72" t="str">
            <v>CHEQUES LOCALES RECIBIDOS EN REMESA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  <cell r="L72" t="e">
            <v>#N/A</v>
          </cell>
          <cell r="M72" t="e">
            <v>#N/A</v>
          </cell>
          <cell r="N72" t="e">
            <v>#N/A</v>
          </cell>
        </row>
        <row r="73">
          <cell r="A73">
            <v>124</v>
          </cell>
          <cell r="B73" t="str">
            <v>CAJA OPERACIONES B.C.E.</v>
          </cell>
          <cell r="C73">
            <v>64851420.109999999</v>
          </cell>
          <cell r="D73">
            <v>65933695.969999999</v>
          </cell>
          <cell r="E73">
            <v>140135166.99000001</v>
          </cell>
          <cell r="F73">
            <v>140069607.84999999</v>
          </cell>
          <cell r="G73">
            <v>145928161.81</v>
          </cell>
          <cell r="H73">
            <v>149124346.06999999</v>
          </cell>
          <cell r="I73">
            <v>58398006.149999999</v>
          </cell>
          <cell r="J73">
            <v>83425485.450000003</v>
          </cell>
          <cell r="K73">
            <v>103854720.26000001</v>
          </cell>
          <cell r="L73">
            <v>105392847.98</v>
          </cell>
          <cell r="M73">
            <v>114295692.3</v>
          </cell>
          <cell r="N73">
            <v>172507432.91999999</v>
          </cell>
        </row>
        <row r="74">
          <cell r="A74">
            <v>13</v>
          </cell>
          <cell r="B74" t="str">
            <v>INVERSIONES</v>
          </cell>
          <cell r="C74">
            <v>6896573698.6400003</v>
          </cell>
          <cell r="D74">
            <v>7305627769.4499998</v>
          </cell>
          <cell r="E74">
            <v>7807735456.3999996</v>
          </cell>
          <cell r="F74">
            <v>7838450427.5799999</v>
          </cell>
          <cell r="G74">
            <v>5727519590.3500004</v>
          </cell>
          <cell r="H74">
            <v>5666245462.1499996</v>
          </cell>
          <cell r="I74">
            <v>5636202547.7600002</v>
          </cell>
          <cell r="J74">
            <v>5713129416.0600004</v>
          </cell>
          <cell r="K74">
            <v>5729979364.5699997</v>
          </cell>
          <cell r="L74">
            <v>5576447476.9099998</v>
          </cell>
          <cell r="M74">
            <v>5575720004.9700003</v>
          </cell>
          <cell r="N74">
            <v>5134496604.1000004</v>
          </cell>
        </row>
        <row r="75">
          <cell r="A75">
            <v>131</v>
          </cell>
          <cell r="B75" t="str">
            <v>TÍTULOS OPERACIONES DE MERCADO ABIERTO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>
            <v>1311</v>
          </cell>
          <cell r="B76" t="str">
            <v>TÍTULOS DEL SISTEMA FINANCIERO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>
            <v>132</v>
          </cell>
          <cell r="B77" t="str">
            <v>TÍTULOS VALORES SECTOR PÚBLICO NO FINANCIERO</v>
          </cell>
          <cell r="C77">
            <v>4856557099.1700001</v>
          </cell>
          <cell r="D77">
            <v>5268225803.2600002</v>
          </cell>
          <cell r="E77">
            <v>5777166747.8900003</v>
          </cell>
          <cell r="F77">
            <v>5813546834.8599997</v>
          </cell>
          <cell r="G77">
            <v>3704107787.1399999</v>
          </cell>
          <cell r="H77">
            <v>3659888086.3499999</v>
          </cell>
          <cell r="I77">
            <v>3605643334.96</v>
          </cell>
          <cell r="J77">
            <v>3605643334.96</v>
          </cell>
          <cell r="K77">
            <v>3609964076.3000002</v>
          </cell>
          <cell r="L77">
            <v>3060893206.9200001</v>
          </cell>
          <cell r="M77">
            <v>3060893206.9200001</v>
          </cell>
          <cell r="N77">
            <v>2990833242.79</v>
          </cell>
        </row>
        <row r="78">
          <cell r="A78">
            <v>1321</v>
          </cell>
          <cell r="B78" t="str">
            <v>TÍTULOS VALORES GOBIERNO CENTRAL</v>
          </cell>
          <cell r="C78">
            <v>4856557099.1700001</v>
          </cell>
          <cell r="D78">
            <v>5268225803.2600002</v>
          </cell>
          <cell r="E78">
            <v>5777166747.8900003</v>
          </cell>
          <cell r="F78">
            <v>5813546834.8599997</v>
          </cell>
          <cell r="G78">
            <v>3704107787.1399999</v>
          </cell>
          <cell r="H78">
            <v>3659888086.3499999</v>
          </cell>
          <cell r="I78">
            <v>3605643334.96</v>
          </cell>
          <cell r="J78">
            <v>3605643334.96</v>
          </cell>
          <cell r="K78">
            <v>3609964076.3000002</v>
          </cell>
          <cell r="L78">
            <v>3060893206.9200001</v>
          </cell>
          <cell r="M78">
            <v>3060893206.9200001</v>
          </cell>
          <cell r="N78">
            <v>2990833242.79</v>
          </cell>
        </row>
        <row r="79">
          <cell r="A79">
            <v>132105</v>
          </cell>
          <cell r="B79" t="str">
            <v>PARA NEGOCIAR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>
            <v>132110</v>
          </cell>
          <cell r="B80" t="str">
            <v>DISPONIBLES PARA LA VENTA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>
            <v>132115</v>
          </cell>
          <cell r="B81" t="str">
            <v>MANTENIDAS HASTA EL VENCIMIENTO</v>
          </cell>
          <cell r="C81">
            <v>4856557099.1700001</v>
          </cell>
          <cell r="D81">
            <v>5268225803.2600002</v>
          </cell>
          <cell r="E81">
            <v>5777166747.8900003</v>
          </cell>
          <cell r="F81">
            <v>5813546834.8599997</v>
          </cell>
          <cell r="G81">
            <v>3704107787.1399999</v>
          </cell>
          <cell r="H81">
            <v>3659888086.3499999</v>
          </cell>
          <cell r="I81">
            <v>3605643334.96</v>
          </cell>
          <cell r="J81">
            <v>3605643334.96</v>
          </cell>
          <cell r="K81">
            <v>3609964076.3000002</v>
          </cell>
          <cell r="L81">
            <v>3060893206.9200001</v>
          </cell>
          <cell r="M81">
            <v>3060893206.9200001</v>
          </cell>
          <cell r="N81">
            <v>2990833242.79</v>
          </cell>
        </row>
        <row r="82">
          <cell r="A82">
            <v>133</v>
          </cell>
          <cell r="B82" t="str">
            <v>TÍTULOS VALORES SECTOR FINANCIERO</v>
          </cell>
          <cell r="C82">
            <v>2015237685.5699999</v>
          </cell>
          <cell r="D82">
            <v>2010189471.3699999</v>
          </cell>
          <cell r="E82">
            <v>1998578148.22</v>
          </cell>
          <cell r="F82">
            <v>1989550347.9100001</v>
          </cell>
          <cell r="G82">
            <v>1982842591.5799999</v>
          </cell>
          <cell r="H82">
            <v>1962287521.74</v>
          </cell>
          <cell r="I82">
            <v>1982403446.55</v>
          </cell>
          <cell r="J82">
            <v>2057050298.28</v>
          </cell>
          <cell r="K82">
            <v>2065841122.3099999</v>
          </cell>
          <cell r="L82">
            <v>2455240296.6100001</v>
          </cell>
          <cell r="M82">
            <v>2449454529.9499998</v>
          </cell>
          <cell r="N82">
            <v>2074096970.3499999</v>
          </cell>
        </row>
        <row r="83">
          <cell r="A83">
            <v>1331</v>
          </cell>
          <cell r="B83" t="str">
            <v>TÍTULOS VALORES BANCOS PRIVADOS</v>
          </cell>
          <cell r="C83">
            <v>12500000</v>
          </cell>
          <cell r="D83">
            <v>8333333.3300000001</v>
          </cell>
          <cell r="E83">
            <v>8333333.3300000001</v>
          </cell>
          <cell r="F83">
            <v>8333333.3300000001</v>
          </cell>
          <cell r="G83">
            <v>4166666.66</v>
          </cell>
          <cell r="H83">
            <v>4166666.66</v>
          </cell>
          <cell r="I83">
            <v>38531946.5</v>
          </cell>
          <cell r="J83">
            <v>38531946.5</v>
          </cell>
          <cell r="K83">
            <v>51831946.5</v>
          </cell>
          <cell r="L83">
            <v>51831946.5</v>
          </cell>
          <cell r="M83">
            <v>51831946.5</v>
          </cell>
          <cell r="N83">
            <v>51831946.5</v>
          </cell>
        </row>
        <row r="84">
          <cell r="A84">
            <v>133105</v>
          </cell>
          <cell r="B84" t="str">
            <v>PARA NEGOCIAR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>
            <v>133110</v>
          </cell>
          <cell r="B85" t="str">
            <v>DISPONIBLES PARA LA VENTA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>
            <v>133115</v>
          </cell>
          <cell r="B86" t="str">
            <v>MANTENIDAS HASTA EL VENCIMIENTO</v>
          </cell>
          <cell r="C86">
            <v>12500000</v>
          </cell>
          <cell r="D86">
            <v>8333333.3300000001</v>
          </cell>
          <cell r="E86">
            <v>8333333.3300000001</v>
          </cell>
          <cell r="F86">
            <v>8333333.3300000001</v>
          </cell>
          <cell r="G86">
            <v>4166666.66</v>
          </cell>
          <cell r="H86">
            <v>4166666.66</v>
          </cell>
          <cell r="I86">
            <v>38531946.5</v>
          </cell>
          <cell r="J86">
            <v>38531946.5</v>
          </cell>
          <cell r="K86">
            <v>51831946.5</v>
          </cell>
          <cell r="L86">
            <v>51831946.5</v>
          </cell>
          <cell r="M86">
            <v>51831946.5</v>
          </cell>
          <cell r="N86">
            <v>51831946.5</v>
          </cell>
        </row>
        <row r="87">
          <cell r="A87">
            <v>1333</v>
          </cell>
          <cell r="B87" t="str">
            <v>TÍTULOS VALORES INSTITUCIONES FINANCIERAS PÚBLICAS</v>
          </cell>
          <cell r="C87">
            <v>2002737685.5699999</v>
          </cell>
          <cell r="D87">
            <v>2001856138.04</v>
          </cell>
          <cell r="E87">
            <v>1990244814.8900001</v>
          </cell>
          <cell r="F87">
            <v>1981217014.5799999</v>
          </cell>
          <cell r="G87">
            <v>1978675924.9200001</v>
          </cell>
          <cell r="H87">
            <v>1958120855.0799999</v>
          </cell>
          <cell r="I87">
            <v>1943871500.05</v>
          </cell>
          <cell r="J87">
            <v>2018518351.78</v>
          </cell>
          <cell r="K87">
            <v>2014009175.8099999</v>
          </cell>
          <cell r="L87">
            <v>2403408350.1100001</v>
          </cell>
          <cell r="M87">
            <v>2397622583.4499998</v>
          </cell>
          <cell r="N87">
            <v>2022265023.8499999</v>
          </cell>
        </row>
        <row r="88">
          <cell r="A88">
            <v>133305</v>
          </cell>
          <cell r="B88" t="str">
            <v>PARA NEGOCIAR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>
            <v>133310</v>
          </cell>
          <cell r="B89" t="str">
            <v>DISPONIBLES PARA LA VENTA</v>
          </cell>
          <cell r="C89">
            <v>3145013.1</v>
          </cell>
          <cell r="D89">
            <v>3130565.4</v>
          </cell>
          <cell r="E89">
            <v>3114600.6</v>
          </cell>
          <cell r="F89">
            <v>3104286.6</v>
          </cell>
          <cell r="G89">
            <v>2064269.2</v>
          </cell>
          <cell r="H89">
            <v>2056001.4</v>
          </cell>
          <cell r="I89">
            <v>2050894.4</v>
          </cell>
          <cell r="J89">
            <v>2045083</v>
          </cell>
          <cell r="K89">
            <v>2039975.8</v>
          </cell>
          <cell r="L89">
            <v>2034340.6</v>
          </cell>
          <cell r="M89">
            <v>1014528.7</v>
          </cell>
          <cell r="N89">
            <v>1011975.2</v>
          </cell>
        </row>
        <row r="90">
          <cell r="A90">
            <v>133315</v>
          </cell>
          <cell r="B90" t="str">
            <v>MANTENIDAS HASTA EL VENCIMIENTO</v>
          </cell>
          <cell r="C90">
            <v>1999592672.47</v>
          </cell>
          <cell r="D90">
            <v>1998725572.6400001</v>
          </cell>
          <cell r="E90">
            <v>1987130214.29</v>
          </cell>
          <cell r="F90">
            <v>1978112727.98</v>
          </cell>
          <cell r="G90">
            <v>1976611655.72</v>
          </cell>
          <cell r="H90">
            <v>1956064853.6800001</v>
          </cell>
          <cell r="I90">
            <v>1941820605.6500001</v>
          </cell>
          <cell r="J90">
            <v>2016473268.78</v>
          </cell>
          <cell r="K90">
            <v>2011969200.01</v>
          </cell>
          <cell r="L90">
            <v>2401374009.5100002</v>
          </cell>
          <cell r="M90">
            <v>2396608054.75</v>
          </cell>
          <cell r="N90">
            <v>2021253048.6500001</v>
          </cell>
        </row>
        <row r="91">
          <cell r="A91">
            <v>1334</v>
          </cell>
          <cell r="B91" t="str">
            <v>TÍTULOS VALORES INSTITUCIONES DEL SISTEMA FINANCIERO PRIVADO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>
            <v>133405</v>
          </cell>
          <cell r="B92" t="str">
            <v>PARA NEGOCIAR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>
            <v>133410</v>
          </cell>
          <cell r="B93" t="str">
            <v>DISPONIBLES PARA LA VENTA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>
            <v>133415</v>
          </cell>
          <cell r="B94" t="str">
            <v>MANTENIDAS HASTA EL VENCIMIENTO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>
            <v>134</v>
          </cell>
          <cell r="B95" t="str">
            <v>TÍTULOS VALORES SECTOR PRIVADO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>
            <v>1341</v>
          </cell>
          <cell r="B96" t="str">
            <v>TÍTULOS VALORES SECTOR PRIVADO SOCIEDADES NO FINANCIERAS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>
            <v>134105</v>
          </cell>
          <cell r="B97" t="str">
            <v>DISPONIBLES PARA LA VENTA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>
            <v>134110</v>
          </cell>
          <cell r="B98" t="str">
            <v>MANTENIDAS HASTA EL VENCIMIENTO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>
            <v>1342</v>
          </cell>
          <cell r="B99" t="str">
            <v>TÍTULOS VALORES SECTOR PRIVADO OTROS SECTORES RESIDENTES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>
            <v>134205</v>
          </cell>
          <cell r="B100" t="str">
            <v>DISPONIBLES PARA LA VENTA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>
            <v>134210</v>
          </cell>
          <cell r="B101" t="str">
            <v>MANTENIDAS HASTA EL VENCIMIENTO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>
            <v>138</v>
          </cell>
          <cell r="B102" t="str">
            <v>INVERSIONES VARIAS</v>
          </cell>
          <cell r="C102">
            <v>24778913.899999999</v>
          </cell>
          <cell r="D102">
            <v>27212494.82</v>
          </cell>
          <cell r="E102">
            <v>31990560.289999999</v>
          </cell>
          <cell r="F102">
            <v>35353244.810000002</v>
          </cell>
          <cell r="G102">
            <v>40569211.630000003</v>
          </cell>
          <cell r="H102">
            <v>44069854.060000002</v>
          </cell>
          <cell r="I102">
            <v>48155766.25</v>
          </cell>
          <cell r="J102">
            <v>50435782.82</v>
          </cell>
          <cell r="K102">
            <v>54174165.960000001</v>
          </cell>
          <cell r="L102">
            <v>60313973.380000003</v>
          </cell>
          <cell r="M102">
            <v>65372268.100000001</v>
          </cell>
          <cell r="N102">
            <v>69566390.959999993</v>
          </cell>
        </row>
        <row r="103">
          <cell r="A103">
            <v>1381</v>
          </cell>
          <cell r="B103" t="str">
            <v>ORO NO MONETARIO</v>
          </cell>
          <cell r="C103">
            <v>24685598.780000001</v>
          </cell>
          <cell r="D103">
            <v>27119179.699999999</v>
          </cell>
          <cell r="E103">
            <v>31897245.170000002</v>
          </cell>
          <cell r="F103">
            <v>35259929.689999998</v>
          </cell>
          <cell r="G103">
            <v>40475896.509999998</v>
          </cell>
          <cell r="H103">
            <v>43976538.939999998</v>
          </cell>
          <cell r="I103">
            <v>48062451.130000003</v>
          </cell>
          <cell r="J103">
            <v>50342467.700000003</v>
          </cell>
          <cell r="K103">
            <v>54080850.840000004</v>
          </cell>
          <cell r="L103">
            <v>60220658.259999998</v>
          </cell>
          <cell r="M103">
            <v>65278952.979999997</v>
          </cell>
          <cell r="N103">
            <v>69473075.840000004</v>
          </cell>
        </row>
        <row r="104">
          <cell r="A104">
            <v>1382</v>
          </cell>
          <cell r="B104" t="str">
            <v>PLATA NO MONETARIA</v>
          </cell>
          <cell r="C104">
            <v>93315.12</v>
          </cell>
          <cell r="D104">
            <v>93315.12</v>
          </cell>
          <cell r="E104">
            <v>93315.12</v>
          </cell>
          <cell r="F104">
            <v>93315.12</v>
          </cell>
          <cell r="G104">
            <v>93315.12</v>
          </cell>
          <cell r="H104">
            <v>93315.12</v>
          </cell>
          <cell r="I104">
            <v>93315.12</v>
          </cell>
          <cell r="J104">
            <v>93315.12</v>
          </cell>
          <cell r="K104">
            <v>93315.12</v>
          </cell>
          <cell r="L104">
            <v>93315.12</v>
          </cell>
          <cell r="M104">
            <v>93315.12</v>
          </cell>
          <cell r="N104">
            <v>93315.12</v>
          </cell>
        </row>
        <row r="105">
          <cell r="A105">
            <v>1388</v>
          </cell>
          <cell r="B105" t="str">
            <v>OTRAS INVERSIONES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>
            <v>139</v>
          </cell>
          <cell r="B106" t="str">
            <v>(PROVISIÓN PARA PROTECCIÓN DE INVERSIONES)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>
            <v>14</v>
          </cell>
          <cell r="B107" t="str">
            <v>CRÉDITO INTERNO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>
            <v>141</v>
          </cell>
          <cell r="B108" t="str">
            <v>CREDITO INTERNO POR VENCER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>
            <v>1411</v>
          </cell>
          <cell r="B109" t="str">
            <v>CREDITO AL SECTOR PUBLICO NO FINAC.</v>
          </cell>
          <cell r="C109" t="e">
            <v>#N/A</v>
          </cell>
          <cell r="D109" t="e">
            <v>#N/A</v>
          </cell>
          <cell r="E109" t="e">
            <v>#N/A</v>
          </cell>
          <cell r="F109" t="e">
            <v>#N/A</v>
          </cell>
          <cell r="G109" t="e">
            <v>#N/A</v>
          </cell>
          <cell r="H109" t="e">
            <v>#N/A</v>
          </cell>
          <cell r="I109" t="e">
            <v>#N/A</v>
          </cell>
          <cell r="J109" t="e">
            <v>#N/A</v>
          </cell>
          <cell r="K109" t="e">
            <v>#N/A</v>
          </cell>
          <cell r="L109" t="e">
            <v>#N/A</v>
          </cell>
          <cell r="M109" t="e">
            <v>#N/A</v>
          </cell>
          <cell r="N109" t="e">
            <v>#N/A</v>
          </cell>
        </row>
        <row r="110">
          <cell r="A110">
            <v>141105</v>
          </cell>
          <cell r="B110" t="str">
            <v>CREDITO DE EMERGENCIA GOB.CENTRAL</v>
          </cell>
          <cell r="C110" t="e">
            <v>#N/A</v>
          </cell>
          <cell r="D110" t="e">
            <v>#N/A</v>
          </cell>
          <cell r="E110" t="e">
            <v>#N/A</v>
          </cell>
          <cell r="F110" t="e">
            <v>#N/A</v>
          </cell>
          <cell r="G110" t="e">
            <v>#N/A</v>
          </cell>
          <cell r="H110" t="e">
            <v>#N/A</v>
          </cell>
          <cell r="I110" t="e">
            <v>#N/A</v>
          </cell>
          <cell r="J110" t="e">
            <v>#N/A</v>
          </cell>
          <cell r="K110" t="e">
            <v>#N/A</v>
          </cell>
          <cell r="L110" t="e">
            <v>#N/A</v>
          </cell>
          <cell r="M110" t="e">
            <v>#N/A</v>
          </cell>
          <cell r="N110" t="e">
            <v>#N/A</v>
          </cell>
        </row>
        <row r="111">
          <cell r="A111">
            <v>141110</v>
          </cell>
          <cell r="B111" t="str">
            <v>EMPRESTITOS CONSOLIDADOS GNO.CENTRA</v>
          </cell>
          <cell r="C111" t="e">
            <v>#N/A</v>
          </cell>
          <cell r="D111" t="e">
            <v>#N/A</v>
          </cell>
          <cell r="E111" t="e">
            <v>#N/A</v>
          </cell>
          <cell r="F111" t="e">
            <v>#N/A</v>
          </cell>
          <cell r="G111" t="e">
            <v>#N/A</v>
          </cell>
          <cell r="H111" t="e">
            <v>#N/A</v>
          </cell>
          <cell r="I111" t="e">
            <v>#N/A</v>
          </cell>
          <cell r="J111" t="e">
            <v>#N/A</v>
          </cell>
          <cell r="K111" t="e">
            <v>#N/A</v>
          </cell>
          <cell r="L111" t="e">
            <v>#N/A</v>
          </cell>
          <cell r="M111" t="e">
            <v>#N/A</v>
          </cell>
          <cell r="N111" t="e">
            <v>#N/A</v>
          </cell>
        </row>
        <row r="112">
          <cell r="A112">
            <v>141115</v>
          </cell>
          <cell r="B112" t="str">
            <v>OTROS CREDITOS AL GOBIERNO CENTRAL</v>
          </cell>
          <cell r="C112" t="e">
            <v>#N/A</v>
          </cell>
          <cell r="D112" t="e">
            <v>#N/A</v>
          </cell>
          <cell r="E112" t="e">
            <v>#N/A</v>
          </cell>
          <cell r="F112" t="e">
            <v>#N/A</v>
          </cell>
          <cell r="G112" t="e">
            <v>#N/A</v>
          </cell>
          <cell r="H112" t="e">
            <v>#N/A</v>
          </cell>
          <cell r="I112" t="e">
            <v>#N/A</v>
          </cell>
          <cell r="J112" t="e">
            <v>#N/A</v>
          </cell>
          <cell r="K112" t="e">
            <v>#N/A</v>
          </cell>
          <cell r="L112" t="e">
            <v>#N/A</v>
          </cell>
          <cell r="M112" t="e">
            <v>#N/A</v>
          </cell>
          <cell r="N112" t="e">
            <v>#N/A</v>
          </cell>
        </row>
        <row r="113">
          <cell r="A113">
            <v>141120</v>
          </cell>
          <cell r="B113" t="str">
            <v>CRED.OTRAS ENTID.SEC.PUBL.NO FINANC</v>
          </cell>
          <cell r="C113" t="e">
            <v>#N/A</v>
          </cell>
          <cell r="D113" t="e">
            <v>#N/A</v>
          </cell>
          <cell r="E113" t="e">
            <v>#N/A</v>
          </cell>
          <cell r="F113" t="e">
            <v>#N/A</v>
          </cell>
          <cell r="G113" t="e">
            <v>#N/A</v>
          </cell>
          <cell r="H113" t="e">
            <v>#N/A</v>
          </cell>
          <cell r="I113" t="e">
            <v>#N/A</v>
          </cell>
          <cell r="J113" t="e">
            <v>#N/A</v>
          </cell>
          <cell r="K113" t="e">
            <v>#N/A</v>
          </cell>
          <cell r="L113" t="e">
            <v>#N/A</v>
          </cell>
          <cell r="M113" t="e">
            <v>#N/A</v>
          </cell>
          <cell r="N113" t="e">
            <v>#N/A</v>
          </cell>
        </row>
        <row r="114">
          <cell r="A114">
            <v>1412</v>
          </cell>
          <cell r="B114" t="str">
            <v>CREDITO AL SECTOR FINANCIERO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>
            <v>141205</v>
          </cell>
          <cell r="B115" t="str">
            <v>CREDITO DE LIQUIDEZ A BANCOS PRIVAD</v>
          </cell>
          <cell r="C115" t="e">
            <v>#N/A</v>
          </cell>
          <cell r="D115" t="e">
            <v>#N/A</v>
          </cell>
          <cell r="E115" t="e">
            <v>#N/A</v>
          </cell>
          <cell r="F115" t="e">
            <v>#N/A</v>
          </cell>
          <cell r="G115" t="e">
            <v>#N/A</v>
          </cell>
          <cell r="H115" t="e">
            <v>#N/A</v>
          </cell>
          <cell r="I115" t="e">
            <v>#N/A</v>
          </cell>
          <cell r="J115" t="e">
            <v>#N/A</v>
          </cell>
          <cell r="K115" t="e">
            <v>#N/A</v>
          </cell>
          <cell r="L115" t="e">
            <v>#N/A</v>
          </cell>
          <cell r="M115" t="e">
            <v>#N/A</v>
          </cell>
          <cell r="N115" t="e">
            <v>#N/A</v>
          </cell>
        </row>
        <row r="116">
          <cell r="A116">
            <v>141210</v>
          </cell>
          <cell r="B116" t="str">
            <v>PREST.POR RETIRO DEPOS.BCOS.PRIVADO</v>
          </cell>
          <cell r="C116" t="e">
            <v>#N/A</v>
          </cell>
          <cell r="D116" t="e">
            <v>#N/A</v>
          </cell>
          <cell r="E116" t="e">
            <v>#N/A</v>
          </cell>
          <cell r="F116" t="e">
            <v>#N/A</v>
          </cell>
          <cell r="G116" t="e">
            <v>#N/A</v>
          </cell>
          <cell r="H116" t="e">
            <v>#N/A</v>
          </cell>
          <cell r="I116" t="e">
            <v>#N/A</v>
          </cell>
          <cell r="J116" t="e">
            <v>#N/A</v>
          </cell>
          <cell r="K116" t="e">
            <v>#N/A</v>
          </cell>
          <cell r="L116" t="e">
            <v>#N/A</v>
          </cell>
          <cell r="M116" t="e">
            <v>#N/A</v>
          </cell>
          <cell r="N116" t="e">
            <v>#N/A</v>
          </cell>
        </row>
        <row r="117">
          <cell r="A117">
            <v>141215</v>
          </cell>
          <cell r="B117" t="str">
            <v>PTMO.SUBORDINADOS A BCOS PRIVADOS</v>
          </cell>
          <cell r="C117" t="e">
            <v>#N/A</v>
          </cell>
          <cell r="D117" t="e">
            <v>#N/A</v>
          </cell>
          <cell r="E117" t="e">
            <v>#N/A</v>
          </cell>
          <cell r="F117" t="e">
            <v>#N/A</v>
          </cell>
          <cell r="G117" t="e">
            <v>#N/A</v>
          </cell>
          <cell r="H117" t="e">
            <v>#N/A</v>
          </cell>
          <cell r="I117" t="e">
            <v>#N/A</v>
          </cell>
          <cell r="J117" t="e">
            <v>#N/A</v>
          </cell>
          <cell r="K117" t="e">
            <v>#N/A</v>
          </cell>
          <cell r="L117" t="e">
            <v>#N/A</v>
          </cell>
          <cell r="M117" t="e">
            <v>#N/A</v>
          </cell>
          <cell r="N117" t="e">
            <v>#N/A</v>
          </cell>
        </row>
        <row r="118">
          <cell r="A118">
            <v>141220</v>
          </cell>
          <cell r="B118" t="str">
            <v>OTROS CREDITOS A BANCOS PRIVADOS</v>
          </cell>
          <cell r="C118" t="e">
            <v>#N/A</v>
          </cell>
          <cell r="D118" t="e">
            <v>#N/A</v>
          </cell>
          <cell r="E118" t="e">
            <v>#N/A</v>
          </cell>
          <cell r="F118" t="e">
            <v>#N/A</v>
          </cell>
          <cell r="G118" t="e">
            <v>#N/A</v>
          </cell>
          <cell r="H118" t="e">
            <v>#N/A</v>
          </cell>
          <cell r="I118" t="e">
            <v>#N/A</v>
          </cell>
          <cell r="J118" t="e">
            <v>#N/A</v>
          </cell>
          <cell r="K118" t="e">
            <v>#N/A</v>
          </cell>
          <cell r="L118" t="e">
            <v>#N/A</v>
          </cell>
          <cell r="M118" t="e">
            <v>#N/A</v>
          </cell>
          <cell r="N118" t="e">
            <v>#N/A</v>
          </cell>
        </row>
        <row r="119">
          <cell r="A119">
            <v>141225</v>
          </cell>
          <cell r="B119" t="str">
            <v>PTMO.SUBORDINA.AL B.NAC.DE FOMENTO</v>
          </cell>
          <cell r="C119" t="e">
            <v>#N/A</v>
          </cell>
          <cell r="D119" t="e">
            <v>#N/A</v>
          </cell>
          <cell r="E119" t="e">
            <v>#N/A</v>
          </cell>
          <cell r="F119" t="e">
            <v>#N/A</v>
          </cell>
          <cell r="G119" t="e">
            <v>#N/A</v>
          </cell>
          <cell r="H119" t="e">
            <v>#N/A</v>
          </cell>
          <cell r="I119" t="e">
            <v>#N/A</v>
          </cell>
          <cell r="J119" t="e">
            <v>#N/A</v>
          </cell>
          <cell r="K119" t="e">
            <v>#N/A</v>
          </cell>
          <cell r="L119" t="e">
            <v>#N/A</v>
          </cell>
          <cell r="M119" t="e">
            <v>#N/A</v>
          </cell>
          <cell r="N119" t="e">
            <v>#N/A</v>
          </cell>
        </row>
        <row r="120">
          <cell r="A120">
            <v>141230</v>
          </cell>
          <cell r="B120" t="str">
            <v>OTROS CREDITOS AL BCO.NAC.FOMENTO</v>
          </cell>
          <cell r="C120" t="e">
            <v>#N/A</v>
          </cell>
          <cell r="D120" t="e">
            <v>#N/A</v>
          </cell>
          <cell r="E120" t="e">
            <v>#N/A</v>
          </cell>
          <cell r="F120" t="e">
            <v>#N/A</v>
          </cell>
          <cell r="G120" t="e">
            <v>#N/A</v>
          </cell>
          <cell r="H120" t="e">
            <v>#N/A</v>
          </cell>
          <cell r="I120" t="e">
            <v>#N/A</v>
          </cell>
          <cell r="J120" t="e">
            <v>#N/A</v>
          </cell>
          <cell r="K120" t="e">
            <v>#N/A</v>
          </cell>
          <cell r="L120" t="e">
            <v>#N/A</v>
          </cell>
          <cell r="M120" t="e">
            <v>#N/A</v>
          </cell>
          <cell r="N120" t="e">
            <v>#N/A</v>
          </cell>
        </row>
        <row r="121">
          <cell r="A121">
            <v>141235</v>
          </cell>
          <cell r="B121" t="str">
            <v>CRED.LIQ.INST.SIST.FINAN.PRIVADO</v>
          </cell>
          <cell r="C121" t="e">
            <v>#N/A</v>
          </cell>
          <cell r="D121" t="e">
            <v>#N/A</v>
          </cell>
          <cell r="E121" t="e">
            <v>#N/A</v>
          </cell>
          <cell r="F121" t="e">
            <v>#N/A</v>
          </cell>
          <cell r="G121" t="e">
            <v>#N/A</v>
          </cell>
          <cell r="H121" t="e">
            <v>#N/A</v>
          </cell>
          <cell r="I121" t="e">
            <v>#N/A</v>
          </cell>
          <cell r="J121" t="e">
            <v>#N/A</v>
          </cell>
          <cell r="K121" t="e">
            <v>#N/A</v>
          </cell>
          <cell r="L121" t="e">
            <v>#N/A</v>
          </cell>
          <cell r="M121" t="e">
            <v>#N/A</v>
          </cell>
          <cell r="N121" t="e">
            <v>#N/A</v>
          </cell>
        </row>
        <row r="122">
          <cell r="A122">
            <v>141240</v>
          </cell>
          <cell r="B122" t="str">
            <v>PTMO.RETIRO DEP.INST.SIST.FINAN.PRI</v>
          </cell>
          <cell r="C122" t="e">
            <v>#N/A</v>
          </cell>
          <cell r="D122" t="e">
            <v>#N/A</v>
          </cell>
          <cell r="E122" t="e">
            <v>#N/A</v>
          </cell>
          <cell r="F122" t="e">
            <v>#N/A</v>
          </cell>
          <cell r="G122" t="e">
            <v>#N/A</v>
          </cell>
          <cell r="H122" t="e">
            <v>#N/A</v>
          </cell>
          <cell r="I122" t="e">
            <v>#N/A</v>
          </cell>
          <cell r="J122" t="e">
            <v>#N/A</v>
          </cell>
          <cell r="K122" t="e">
            <v>#N/A</v>
          </cell>
          <cell r="L122" t="e">
            <v>#N/A</v>
          </cell>
          <cell r="M122" t="e">
            <v>#N/A</v>
          </cell>
          <cell r="N122" t="e">
            <v>#N/A</v>
          </cell>
        </row>
        <row r="123">
          <cell r="A123">
            <v>141245</v>
          </cell>
          <cell r="B123" t="str">
            <v>PTMO.SUBORD.INST.SIST.FINAN.PRIVADA</v>
          </cell>
          <cell r="C123" t="e">
            <v>#N/A</v>
          </cell>
          <cell r="D123" t="e">
            <v>#N/A</v>
          </cell>
          <cell r="E123" t="e">
            <v>#N/A</v>
          </cell>
          <cell r="F123" t="e">
            <v>#N/A</v>
          </cell>
          <cell r="G123" t="e">
            <v>#N/A</v>
          </cell>
          <cell r="H123" t="e">
            <v>#N/A</v>
          </cell>
          <cell r="I123" t="e">
            <v>#N/A</v>
          </cell>
          <cell r="J123" t="e">
            <v>#N/A</v>
          </cell>
          <cell r="K123" t="e">
            <v>#N/A</v>
          </cell>
          <cell r="L123" t="e">
            <v>#N/A</v>
          </cell>
          <cell r="M123" t="e">
            <v>#N/A</v>
          </cell>
          <cell r="N123" t="e">
            <v>#N/A</v>
          </cell>
        </row>
        <row r="124">
          <cell r="A124">
            <v>141250</v>
          </cell>
          <cell r="B124" t="str">
            <v>OTROS CRED.INST.SIST.FINAN.PRIVADO</v>
          </cell>
          <cell r="C124" t="e">
            <v>#N/A</v>
          </cell>
          <cell r="D124" t="e">
            <v>#N/A</v>
          </cell>
          <cell r="E124" t="e">
            <v>#N/A</v>
          </cell>
          <cell r="F124" t="e">
            <v>#N/A</v>
          </cell>
          <cell r="G124" t="e">
            <v>#N/A</v>
          </cell>
          <cell r="H124" t="e">
            <v>#N/A</v>
          </cell>
          <cell r="I124" t="e">
            <v>#N/A</v>
          </cell>
          <cell r="J124" t="e">
            <v>#N/A</v>
          </cell>
          <cell r="K124" t="e">
            <v>#N/A</v>
          </cell>
          <cell r="L124" t="e">
            <v>#N/A</v>
          </cell>
          <cell r="M124" t="e">
            <v>#N/A</v>
          </cell>
          <cell r="N124" t="e">
            <v>#N/A</v>
          </cell>
        </row>
        <row r="125">
          <cell r="A125">
            <v>141255</v>
          </cell>
          <cell r="B125" t="str">
            <v>CREDITO REDESCUENTO BANCOS PRIVADOS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>
            <v>141260</v>
          </cell>
          <cell r="B126" t="str">
            <v>CREDITO REDESCUENTO OTRAS INSTITUCIONES SISTEMA FINANCIERO PRIVADO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>
            <v>141265</v>
          </cell>
          <cell r="B127" t="str">
            <v>CREDITO REDESCUENTO INSTITUCIONES SISTEMA FINANCIERO POPULAR Y SOLIDARIO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>
            <v>142</v>
          </cell>
          <cell r="B128" t="str">
            <v>CRÉDITO INTERNO VENCIDO</v>
          </cell>
          <cell r="C128">
            <v>242275.81</v>
          </cell>
          <cell r="D128">
            <v>242275.81</v>
          </cell>
          <cell r="E128">
            <v>242275.81</v>
          </cell>
          <cell r="F128">
            <v>242275.81</v>
          </cell>
          <cell r="G128">
            <v>242275.81</v>
          </cell>
          <cell r="H128">
            <v>242275.81</v>
          </cell>
          <cell r="I128">
            <v>242275.81</v>
          </cell>
          <cell r="J128">
            <v>242275.81</v>
          </cell>
          <cell r="K128">
            <v>242275.81</v>
          </cell>
          <cell r="L128">
            <v>242275.81</v>
          </cell>
          <cell r="M128">
            <v>242275.81</v>
          </cell>
          <cell r="N128">
            <v>242275.81</v>
          </cell>
        </row>
        <row r="129">
          <cell r="A129">
            <v>1421</v>
          </cell>
          <cell r="B129" t="str">
            <v>CRÉDITOS VENCIDOS AL SECTOR PÚBLICO NO FINANCIERO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>
            <v>142105</v>
          </cell>
          <cell r="B130" t="str">
            <v>CRÉDITOS VENCIDOS GOBIERNO CENTRAL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>
            <v>142110</v>
          </cell>
          <cell r="B131" t="str">
            <v>CRÉDITOS VENCIDOS OTRAS ENTIDADES DEL SECTOR PÚBLICO NO FINANCIERO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>
            <v>1422</v>
          </cell>
          <cell r="B132" t="str">
            <v>CRÉDITOS VENCIDOS AL SECTOR FINANCIERO</v>
          </cell>
          <cell r="C132">
            <v>242275.81</v>
          </cell>
          <cell r="D132">
            <v>242275.81</v>
          </cell>
          <cell r="E132">
            <v>242275.81</v>
          </cell>
          <cell r="F132">
            <v>242275.81</v>
          </cell>
          <cell r="G132">
            <v>242275.81</v>
          </cell>
          <cell r="H132">
            <v>242275.81</v>
          </cell>
          <cell r="I132">
            <v>242275.81</v>
          </cell>
          <cell r="J132">
            <v>242275.81</v>
          </cell>
          <cell r="K132">
            <v>242275.81</v>
          </cell>
          <cell r="L132">
            <v>242275.81</v>
          </cell>
          <cell r="M132">
            <v>242275.81</v>
          </cell>
          <cell r="N132">
            <v>242275.81</v>
          </cell>
        </row>
        <row r="133">
          <cell r="A133">
            <v>142205</v>
          </cell>
          <cell r="B133" t="str">
            <v>CRÉDITOS VENCIDOS DE BANCOS PRIVADOS</v>
          </cell>
          <cell r="C133">
            <v>25104.13</v>
          </cell>
          <cell r="D133">
            <v>25104.13</v>
          </cell>
          <cell r="E133">
            <v>25104.13</v>
          </cell>
          <cell r="F133">
            <v>25104.13</v>
          </cell>
          <cell r="G133">
            <v>25104.13</v>
          </cell>
          <cell r="H133">
            <v>25104.13</v>
          </cell>
          <cell r="I133">
            <v>25104.13</v>
          </cell>
          <cell r="J133">
            <v>25104.13</v>
          </cell>
          <cell r="K133">
            <v>25104.13</v>
          </cell>
          <cell r="L133">
            <v>25104.13</v>
          </cell>
          <cell r="M133">
            <v>25104.13</v>
          </cell>
          <cell r="N133">
            <v>25104.13</v>
          </cell>
        </row>
        <row r="134">
          <cell r="A134">
            <v>142210</v>
          </cell>
          <cell r="B134" t="str">
            <v>CRÉDITOS VENCIDOS DE BANCO NACIONAL DE FOMENTO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>
            <v>142215</v>
          </cell>
          <cell r="B135" t="str">
            <v>CRÉDITOS VENCIDOS DE INSTITUCIONES DEL SISTEMA FINANCIERO PRIVADO</v>
          </cell>
          <cell r="C135">
            <v>217171.68</v>
          </cell>
          <cell r="D135">
            <v>217171.68</v>
          </cell>
          <cell r="E135">
            <v>217171.68</v>
          </cell>
          <cell r="F135">
            <v>217171.68</v>
          </cell>
          <cell r="G135">
            <v>217171.68</v>
          </cell>
          <cell r="H135">
            <v>217171.68</v>
          </cell>
          <cell r="I135">
            <v>217171.68</v>
          </cell>
          <cell r="J135">
            <v>217171.68</v>
          </cell>
          <cell r="K135">
            <v>217171.68</v>
          </cell>
          <cell r="L135">
            <v>217171.68</v>
          </cell>
          <cell r="M135">
            <v>217171.68</v>
          </cell>
          <cell r="N135">
            <v>217171.68</v>
          </cell>
        </row>
        <row r="136">
          <cell r="A136">
            <v>142220</v>
          </cell>
          <cell r="B136" t="str">
            <v>CREDITO REDESCUENTO VENCIDO BANCOS PRIVADOS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>
            <v>142225</v>
          </cell>
          <cell r="B137" t="str">
            <v>CREDITO REDESCUENTO VENCIDO OTRAS INSTITUCIONES SISTEMA FINANCIERO PRIVADO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>
            <v>142230</v>
          </cell>
          <cell r="B138" t="str">
            <v>CREDITO REDESCUENTO VENCIDO INSTITUCIONES SISTEMA FINANCIERO POPULAR Y SOLIDARIO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A139">
            <v>145</v>
          </cell>
          <cell r="B139" t="str">
            <v>CREDITO INTERNO QUE NO DEVENGA INTE</v>
          </cell>
          <cell r="C139" t="e">
            <v>#N/A</v>
          </cell>
          <cell r="D139" t="e">
            <v>#N/A</v>
          </cell>
          <cell r="E139" t="e">
            <v>#N/A</v>
          </cell>
          <cell r="F139" t="e">
            <v>#N/A</v>
          </cell>
          <cell r="G139" t="e">
            <v>#N/A</v>
          </cell>
          <cell r="H139" t="e">
            <v>#N/A</v>
          </cell>
          <cell r="I139" t="e">
            <v>#N/A</v>
          </cell>
          <cell r="J139" t="e">
            <v>#N/A</v>
          </cell>
          <cell r="K139" t="e">
            <v>#N/A</v>
          </cell>
          <cell r="L139" t="e">
            <v>#N/A</v>
          </cell>
          <cell r="M139" t="e">
            <v>#N/A</v>
          </cell>
          <cell r="N139" t="e">
            <v>#N/A</v>
          </cell>
        </row>
        <row r="140">
          <cell r="A140">
            <v>1451</v>
          </cell>
          <cell r="B140" t="str">
            <v>CREDITOS AL SECTOR PUBLICO NO FINAC</v>
          </cell>
          <cell r="C140" t="e">
            <v>#N/A</v>
          </cell>
          <cell r="D140" t="e">
            <v>#N/A</v>
          </cell>
          <cell r="E140" t="e">
            <v>#N/A</v>
          </cell>
          <cell r="F140" t="e">
            <v>#N/A</v>
          </cell>
          <cell r="G140" t="e">
            <v>#N/A</v>
          </cell>
          <cell r="H140" t="e">
            <v>#N/A</v>
          </cell>
          <cell r="I140" t="e">
            <v>#N/A</v>
          </cell>
          <cell r="J140" t="e">
            <v>#N/A</v>
          </cell>
          <cell r="K140" t="e">
            <v>#N/A</v>
          </cell>
          <cell r="L140" t="e">
            <v>#N/A</v>
          </cell>
          <cell r="M140" t="e">
            <v>#N/A</v>
          </cell>
          <cell r="N140" t="e">
            <v>#N/A</v>
          </cell>
        </row>
        <row r="141">
          <cell r="A141">
            <v>145105</v>
          </cell>
          <cell r="B141" t="str">
            <v>CREDITOS AL GOBIERNO CENTRAL</v>
          </cell>
          <cell r="C141" t="e">
            <v>#N/A</v>
          </cell>
          <cell r="D141" t="e">
            <v>#N/A</v>
          </cell>
          <cell r="E141" t="e">
            <v>#N/A</v>
          </cell>
          <cell r="F141" t="e">
            <v>#N/A</v>
          </cell>
          <cell r="G141" t="e">
            <v>#N/A</v>
          </cell>
          <cell r="H141" t="e">
            <v>#N/A</v>
          </cell>
          <cell r="I141" t="e">
            <v>#N/A</v>
          </cell>
          <cell r="J141" t="e">
            <v>#N/A</v>
          </cell>
          <cell r="K141" t="e">
            <v>#N/A</v>
          </cell>
          <cell r="L141" t="e">
            <v>#N/A</v>
          </cell>
          <cell r="M141" t="e">
            <v>#N/A</v>
          </cell>
          <cell r="N141" t="e">
            <v>#N/A</v>
          </cell>
        </row>
        <row r="142">
          <cell r="A142">
            <v>145110</v>
          </cell>
          <cell r="B142" t="str">
            <v>CREDITOS OTRAS ENT.SEC.PUB.NO FINAN</v>
          </cell>
          <cell r="C142" t="e">
            <v>#N/A</v>
          </cell>
          <cell r="D142" t="e">
            <v>#N/A</v>
          </cell>
          <cell r="E142" t="e">
            <v>#N/A</v>
          </cell>
          <cell r="F142" t="e">
            <v>#N/A</v>
          </cell>
          <cell r="G142" t="e">
            <v>#N/A</v>
          </cell>
          <cell r="H142" t="e">
            <v>#N/A</v>
          </cell>
          <cell r="I142" t="e">
            <v>#N/A</v>
          </cell>
          <cell r="J142" t="e">
            <v>#N/A</v>
          </cell>
          <cell r="K142" t="e">
            <v>#N/A</v>
          </cell>
          <cell r="L142" t="e">
            <v>#N/A</v>
          </cell>
          <cell r="M142" t="e">
            <v>#N/A</v>
          </cell>
          <cell r="N142" t="e">
            <v>#N/A</v>
          </cell>
        </row>
        <row r="143">
          <cell r="A143">
            <v>1452</v>
          </cell>
          <cell r="B143" t="str">
            <v>CREDITOS AL SECTOR FINANCIERO</v>
          </cell>
          <cell r="C143" t="e">
            <v>#N/A</v>
          </cell>
          <cell r="D143" t="e">
            <v>#N/A</v>
          </cell>
          <cell r="E143" t="e">
            <v>#N/A</v>
          </cell>
          <cell r="F143" t="e">
            <v>#N/A</v>
          </cell>
          <cell r="G143" t="e">
            <v>#N/A</v>
          </cell>
          <cell r="H143" t="e">
            <v>#N/A</v>
          </cell>
          <cell r="I143" t="e">
            <v>#N/A</v>
          </cell>
          <cell r="J143" t="e">
            <v>#N/A</v>
          </cell>
          <cell r="K143" t="e">
            <v>#N/A</v>
          </cell>
          <cell r="L143" t="e">
            <v>#N/A</v>
          </cell>
          <cell r="M143" t="e">
            <v>#N/A</v>
          </cell>
          <cell r="N143" t="e">
            <v>#N/A</v>
          </cell>
        </row>
        <row r="144">
          <cell r="A144">
            <v>145205</v>
          </cell>
          <cell r="B144" t="str">
            <v>CREDITOS A BANCOS PRIVADOS</v>
          </cell>
          <cell r="C144" t="e">
            <v>#N/A</v>
          </cell>
          <cell r="D144" t="e">
            <v>#N/A</v>
          </cell>
          <cell r="E144" t="e">
            <v>#N/A</v>
          </cell>
          <cell r="F144" t="e">
            <v>#N/A</v>
          </cell>
          <cell r="G144" t="e">
            <v>#N/A</v>
          </cell>
          <cell r="H144" t="e">
            <v>#N/A</v>
          </cell>
          <cell r="I144" t="e">
            <v>#N/A</v>
          </cell>
          <cell r="J144" t="e">
            <v>#N/A</v>
          </cell>
          <cell r="K144" t="e">
            <v>#N/A</v>
          </cell>
          <cell r="L144" t="e">
            <v>#N/A</v>
          </cell>
          <cell r="M144" t="e">
            <v>#N/A</v>
          </cell>
          <cell r="N144" t="e">
            <v>#N/A</v>
          </cell>
        </row>
        <row r="145">
          <cell r="A145">
            <v>145210</v>
          </cell>
          <cell r="B145" t="str">
            <v>CREDITOS AL BCO.NACIONAL DE FOMENTO</v>
          </cell>
          <cell r="C145" t="e">
            <v>#N/A</v>
          </cell>
          <cell r="D145" t="e">
            <v>#N/A</v>
          </cell>
          <cell r="E145" t="e">
            <v>#N/A</v>
          </cell>
          <cell r="F145" t="e">
            <v>#N/A</v>
          </cell>
          <cell r="G145" t="e">
            <v>#N/A</v>
          </cell>
          <cell r="H145" t="e">
            <v>#N/A</v>
          </cell>
          <cell r="I145" t="e">
            <v>#N/A</v>
          </cell>
          <cell r="J145" t="e">
            <v>#N/A</v>
          </cell>
          <cell r="K145" t="e">
            <v>#N/A</v>
          </cell>
          <cell r="L145" t="e">
            <v>#N/A</v>
          </cell>
          <cell r="M145" t="e">
            <v>#N/A</v>
          </cell>
          <cell r="N145" t="e">
            <v>#N/A</v>
          </cell>
        </row>
        <row r="146">
          <cell r="A146">
            <v>145215</v>
          </cell>
          <cell r="B146" t="str">
            <v>CREDITOS A INST.SIST.FINAN.PRIVADO</v>
          </cell>
          <cell r="C146" t="e">
            <v>#N/A</v>
          </cell>
          <cell r="D146" t="e">
            <v>#N/A</v>
          </cell>
          <cell r="E146" t="e">
            <v>#N/A</v>
          </cell>
          <cell r="F146" t="e">
            <v>#N/A</v>
          </cell>
          <cell r="G146" t="e">
            <v>#N/A</v>
          </cell>
          <cell r="H146" t="e">
            <v>#N/A</v>
          </cell>
          <cell r="I146" t="e">
            <v>#N/A</v>
          </cell>
          <cell r="J146" t="e">
            <v>#N/A</v>
          </cell>
          <cell r="K146" t="e">
            <v>#N/A</v>
          </cell>
          <cell r="L146" t="e">
            <v>#N/A</v>
          </cell>
          <cell r="M146" t="e">
            <v>#N/A</v>
          </cell>
          <cell r="N146" t="e">
            <v>#N/A</v>
          </cell>
        </row>
        <row r="147">
          <cell r="A147">
            <v>149</v>
          </cell>
          <cell r="B147" t="str">
            <v>(PROVISIÓN CRÉDITOS INCOBRABLES)</v>
          </cell>
          <cell r="C147">
            <v>-242275.81</v>
          </cell>
          <cell r="D147">
            <v>-242275.81</v>
          </cell>
          <cell r="E147">
            <v>-242275.81</v>
          </cell>
          <cell r="F147">
            <v>-242275.81</v>
          </cell>
          <cell r="G147">
            <v>-242275.81</v>
          </cell>
          <cell r="H147">
            <v>-242275.81</v>
          </cell>
          <cell r="I147">
            <v>-242275.81</v>
          </cell>
          <cell r="J147">
            <v>-242275.81</v>
          </cell>
          <cell r="K147">
            <v>-242275.81</v>
          </cell>
          <cell r="L147">
            <v>-242275.81</v>
          </cell>
          <cell r="M147">
            <v>-242275.81</v>
          </cell>
          <cell r="N147">
            <v>-242275.81</v>
          </cell>
        </row>
        <row r="148">
          <cell r="A148">
            <v>15</v>
          </cell>
          <cell r="B148" t="str">
            <v>ACTIVO</v>
          </cell>
          <cell r="C148" t="e">
            <v>#N/A</v>
          </cell>
          <cell r="D148" t="e">
            <v>#N/A</v>
          </cell>
          <cell r="E148" t="e">
            <v>#N/A</v>
          </cell>
          <cell r="F148" t="e">
            <v>#N/A</v>
          </cell>
          <cell r="G148" t="e">
            <v>#N/A</v>
          </cell>
          <cell r="H148" t="e">
            <v>#N/A</v>
          </cell>
          <cell r="I148" t="e">
            <v>#N/A</v>
          </cell>
          <cell r="J148" t="e">
            <v>#N/A</v>
          </cell>
          <cell r="K148" t="e">
            <v>#N/A</v>
          </cell>
          <cell r="L148" t="e">
            <v>#N/A</v>
          </cell>
          <cell r="M148" t="e">
            <v>#N/A</v>
          </cell>
          <cell r="N148" t="e">
            <v>#N/A</v>
          </cell>
        </row>
        <row r="149">
          <cell r="A149">
            <v>151</v>
          </cell>
          <cell r="B149" t="str">
            <v>SISTEMAS CONTABLES</v>
          </cell>
          <cell r="C149" t="e">
            <v>#N/A</v>
          </cell>
          <cell r="D149" t="e">
            <v>#N/A</v>
          </cell>
          <cell r="E149" t="e">
            <v>#N/A</v>
          </cell>
          <cell r="F149" t="e">
            <v>#N/A</v>
          </cell>
          <cell r="G149" t="e">
            <v>#N/A</v>
          </cell>
          <cell r="H149" t="e">
            <v>#N/A</v>
          </cell>
          <cell r="I149" t="e">
            <v>#N/A</v>
          </cell>
          <cell r="J149" t="e">
            <v>#N/A</v>
          </cell>
          <cell r="K149" t="e">
            <v>#N/A</v>
          </cell>
          <cell r="L149" t="e">
            <v>#N/A</v>
          </cell>
          <cell r="M149" t="e">
            <v>#N/A</v>
          </cell>
          <cell r="N149" t="e">
            <v>#N/A</v>
          </cell>
        </row>
        <row r="150">
          <cell r="A150">
            <v>1511</v>
          </cell>
          <cell r="B150" t="str">
            <v>SISTEMA DE CANJE</v>
          </cell>
          <cell r="C150" t="e">
            <v>#N/A</v>
          </cell>
          <cell r="D150" t="e">
            <v>#N/A</v>
          </cell>
          <cell r="E150" t="e">
            <v>#N/A</v>
          </cell>
          <cell r="F150" t="e">
            <v>#N/A</v>
          </cell>
          <cell r="G150" t="e">
            <v>#N/A</v>
          </cell>
          <cell r="H150" t="e">
            <v>#N/A</v>
          </cell>
          <cell r="I150" t="e">
            <v>#N/A</v>
          </cell>
          <cell r="J150" t="e">
            <v>#N/A</v>
          </cell>
          <cell r="K150" t="e">
            <v>#N/A</v>
          </cell>
          <cell r="L150" t="e">
            <v>#N/A</v>
          </cell>
          <cell r="M150" t="e">
            <v>#N/A</v>
          </cell>
          <cell r="N150" t="e">
            <v>#N/A</v>
          </cell>
        </row>
        <row r="151">
          <cell r="A151">
            <v>151101</v>
          </cell>
          <cell r="B151" t="str">
            <v>CAJA EN DIVISAS</v>
          </cell>
          <cell r="C151" t="e">
            <v>#N/A</v>
          </cell>
          <cell r="D151" t="e">
            <v>#N/A</v>
          </cell>
          <cell r="E151" t="e">
            <v>#N/A</v>
          </cell>
          <cell r="F151" t="e">
            <v>#N/A</v>
          </cell>
          <cell r="G151" t="e">
            <v>#N/A</v>
          </cell>
          <cell r="H151" t="e">
            <v>#N/A</v>
          </cell>
          <cell r="I151" t="e">
            <v>#N/A</v>
          </cell>
          <cell r="J151" t="e">
            <v>#N/A</v>
          </cell>
          <cell r="K151" t="e">
            <v>#N/A</v>
          </cell>
          <cell r="L151" t="e">
            <v>#N/A</v>
          </cell>
          <cell r="M151" t="e">
            <v>#N/A</v>
          </cell>
          <cell r="N151" t="e">
            <v>#N/A</v>
          </cell>
        </row>
        <row r="152">
          <cell r="A152">
            <v>151102</v>
          </cell>
          <cell r="B152" t="str">
            <v>BANCOS E INSTITUCIONES FINANCIERAS EXTERIOR</v>
          </cell>
          <cell r="C152" t="e">
            <v>#N/A</v>
          </cell>
          <cell r="D152" t="e">
            <v>#N/A</v>
          </cell>
          <cell r="E152" t="e">
            <v>#N/A</v>
          </cell>
          <cell r="F152" t="e">
            <v>#N/A</v>
          </cell>
          <cell r="G152" t="e">
            <v>#N/A</v>
          </cell>
          <cell r="H152" t="e">
            <v>#N/A</v>
          </cell>
          <cell r="I152" t="e">
            <v>#N/A</v>
          </cell>
          <cell r="J152" t="e">
            <v>#N/A</v>
          </cell>
          <cell r="K152" t="e">
            <v>#N/A</v>
          </cell>
          <cell r="L152" t="e">
            <v>#N/A</v>
          </cell>
          <cell r="M152" t="e">
            <v>#N/A</v>
          </cell>
          <cell r="N152" t="e">
            <v>#N/A</v>
          </cell>
        </row>
        <row r="153">
          <cell r="A153">
            <v>151103</v>
          </cell>
          <cell r="B153" t="str">
            <v>REMESAS CHEQUES Y VALORES</v>
          </cell>
          <cell r="C153" t="e">
            <v>#N/A</v>
          </cell>
          <cell r="D153" t="e">
            <v>#N/A</v>
          </cell>
          <cell r="E153" t="e">
            <v>#N/A</v>
          </cell>
          <cell r="F153" t="e">
            <v>#N/A</v>
          </cell>
          <cell r="G153" t="e">
            <v>#N/A</v>
          </cell>
          <cell r="H153" t="e">
            <v>#N/A</v>
          </cell>
          <cell r="I153" t="e">
            <v>#N/A</v>
          </cell>
          <cell r="J153" t="e">
            <v>#N/A</v>
          </cell>
          <cell r="K153" t="e">
            <v>#N/A</v>
          </cell>
          <cell r="L153" t="e">
            <v>#N/A</v>
          </cell>
          <cell r="M153" t="e">
            <v>#N/A</v>
          </cell>
          <cell r="N153" t="e">
            <v>#N/A</v>
          </cell>
        </row>
        <row r="154">
          <cell r="A154">
            <v>151104</v>
          </cell>
          <cell r="B154" t="str">
            <v>ORO</v>
          </cell>
          <cell r="C154" t="e">
            <v>#N/A</v>
          </cell>
          <cell r="D154" t="e">
            <v>#N/A</v>
          </cell>
          <cell r="E154" t="e">
            <v>#N/A</v>
          </cell>
          <cell r="F154" t="e">
            <v>#N/A</v>
          </cell>
          <cell r="G154" t="e">
            <v>#N/A</v>
          </cell>
          <cell r="H154" t="e">
            <v>#N/A</v>
          </cell>
          <cell r="I154" t="e">
            <v>#N/A</v>
          </cell>
          <cell r="J154" t="e">
            <v>#N/A</v>
          </cell>
          <cell r="K154" t="e">
            <v>#N/A</v>
          </cell>
          <cell r="L154" t="e">
            <v>#N/A</v>
          </cell>
          <cell r="M154" t="e">
            <v>#N/A</v>
          </cell>
          <cell r="N154" t="e">
            <v>#N/A</v>
          </cell>
        </row>
        <row r="155">
          <cell r="A155">
            <v>151105</v>
          </cell>
          <cell r="B155" t="str">
            <v>INVERSIONES EN EL EXTERIOR</v>
          </cell>
          <cell r="C155" t="e">
            <v>#N/A</v>
          </cell>
          <cell r="D155" t="e">
            <v>#N/A</v>
          </cell>
          <cell r="E155" t="e">
            <v>#N/A</v>
          </cell>
          <cell r="F155" t="e">
            <v>#N/A</v>
          </cell>
          <cell r="G155" t="e">
            <v>#N/A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 t="e">
            <v>#N/A</v>
          </cell>
          <cell r="N155" t="e">
            <v>#N/A</v>
          </cell>
        </row>
        <row r="156">
          <cell r="A156">
            <v>151106</v>
          </cell>
          <cell r="B156" t="str">
            <v>TENENCIAS ORGANISMOS FINANCIEROS INTERNACIONALES</v>
          </cell>
          <cell r="C156" t="e">
            <v>#N/A</v>
          </cell>
          <cell r="D156" t="e">
            <v>#N/A</v>
          </cell>
          <cell r="E156" t="e">
            <v>#N/A</v>
          </cell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 t="e">
            <v>#N/A</v>
          </cell>
        </row>
        <row r="157">
          <cell r="A157">
            <v>151107</v>
          </cell>
          <cell r="B157" t="str">
            <v>PARTICIPACION ORGANISMOS FINANCIEROS</v>
          </cell>
          <cell r="C157" t="e">
            <v>#N/A</v>
          </cell>
          <cell r="D157" t="e">
            <v>#N/A</v>
          </cell>
          <cell r="E157" t="e">
            <v>#N/A</v>
          </cell>
          <cell r="F157" t="e">
            <v>#N/A</v>
          </cell>
          <cell r="G157" t="e">
            <v>#N/A</v>
          </cell>
          <cell r="H157" t="e">
            <v>#N/A</v>
          </cell>
          <cell r="I157" t="e">
            <v>#N/A</v>
          </cell>
          <cell r="J157" t="e">
            <v>#N/A</v>
          </cell>
          <cell r="K157" t="e">
            <v>#N/A</v>
          </cell>
          <cell r="L157" t="e">
            <v>#N/A</v>
          </cell>
          <cell r="M157" t="e">
            <v>#N/A</v>
          </cell>
          <cell r="N157" t="e">
            <v>#N/A</v>
          </cell>
        </row>
        <row r="158">
          <cell r="A158">
            <v>151108</v>
          </cell>
          <cell r="B158" t="str">
            <v>ACUERDOS DE PAGO Y CREDITOS RECIPROCOS</v>
          </cell>
          <cell r="C158" t="e">
            <v>#N/A</v>
          </cell>
          <cell r="D158" t="e">
            <v>#N/A</v>
          </cell>
          <cell r="E158" t="e">
            <v>#N/A</v>
          </cell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 t="e">
            <v>#N/A</v>
          </cell>
        </row>
        <row r="159">
          <cell r="A159">
            <v>1512</v>
          </cell>
          <cell r="B159" t="str">
            <v>SISTEMA DE RESERVAS FINANCIERAS</v>
          </cell>
          <cell r="C159" t="e">
            <v>#N/A</v>
          </cell>
          <cell r="D159" t="e">
            <v>#N/A</v>
          </cell>
          <cell r="E159" t="e">
            <v>#N/A</v>
          </cell>
          <cell r="F159" t="e">
            <v>#N/A</v>
          </cell>
          <cell r="G159" t="e">
            <v>#N/A</v>
          </cell>
          <cell r="H159" t="e">
            <v>#N/A</v>
          </cell>
          <cell r="I159" t="e">
            <v>#N/A</v>
          </cell>
          <cell r="J159" t="e">
            <v>#N/A</v>
          </cell>
          <cell r="K159" t="e">
            <v>#N/A</v>
          </cell>
          <cell r="L159" t="e">
            <v>#N/A</v>
          </cell>
          <cell r="M159" t="e">
            <v>#N/A</v>
          </cell>
          <cell r="N159" t="e">
            <v>#N/A</v>
          </cell>
        </row>
        <row r="160">
          <cell r="A160">
            <v>151201</v>
          </cell>
          <cell r="B160" t="str">
            <v>CAJA EN DIVISAS</v>
          </cell>
          <cell r="C160" t="e">
            <v>#N/A</v>
          </cell>
          <cell r="D160" t="e">
            <v>#N/A</v>
          </cell>
          <cell r="E160" t="e">
            <v>#N/A</v>
          </cell>
          <cell r="F160" t="e">
            <v>#N/A</v>
          </cell>
          <cell r="G160" t="e">
            <v>#N/A</v>
          </cell>
          <cell r="H160" t="e">
            <v>#N/A</v>
          </cell>
          <cell r="I160" t="e">
            <v>#N/A</v>
          </cell>
          <cell r="J160" t="e">
            <v>#N/A</v>
          </cell>
          <cell r="K160" t="e">
            <v>#N/A</v>
          </cell>
          <cell r="L160" t="e">
            <v>#N/A</v>
          </cell>
          <cell r="M160" t="e">
            <v>#N/A</v>
          </cell>
          <cell r="N160" t="e">
            <v>#N/A</v>
          </cell>
        </row>
        <row r="161">
          <cell r="A161">
            <v>151202</v>
          </cell>
          <cell r="B161" t="str">
            <v>BANCOS E INSTITUCIONES FINANCIERAS EXTERIOR</v>
          </cell>
          <cell r="C161" t="e">
            <v>#N/A</v>
          </cell>
          <cell r="D161" t="e">
            <v>#N/A</v>
          </cell>
          <cell r="E161" t="e">
            <v>#N/A</v>
          </cell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 t="e">
            <v>#N/A</v>
          </cell>
        </row>
        <row r="162">
          <cell r="A162">
            <v>151203</v>
          </cell>
          <cell r="B162" t="str">
            <v>REMESAS CHEQUES Y VALORES</v>
          </cell>
          <cell r="C162" t="e">
            <v>#N/A</v>
          </cell>
          <cell r="D162" t="e">
            <v>#N/A</v>
          </cell>
          <cell r="E162" t="e">
            <v>#N/A</v>
          </cell>
          <cell r="F162" t="e">
            <v>#N/A</v>
          </cell>
          <cell r="G162" t="e">
            <v>#N/A</v>
          </cell>
          <cell r="H162" t="e">
            <v>#N/A</v>
          </cell>
          <cell r="I162" t="e">
            <v>#N/A</v>
          </cell>
          <cell r="J162" t="e">
            <v>#N/A</v>
          </cell>
          <cell r="K162" t="e">
            <v>#N/A</v>
          </cell>
          <cell r="L162" t="e">
            <v>#N/A</v>
          </cell>
          <cell r="M162" t="e">
            <v>#N/A</v>
          </cell>
          <cell r="N162" t="e">
            <v>#N/A</v>
          </cell>
        </row>
        <row r="163">
          <cell r="A163">
            <v>151204</v>
          </cell>
          <cell r="B163" t="str">
            <v>ORO</v>
          </cell>
          <cell r="C163" t="e">
            <v>#N/A</v>
          </cell>
          <cell r="D163" t="e">
            <v>#N/A</v>
          </cell>
          <cell r="E163" t="e">
            <v>#N/A</v>
          </cell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 t="e">
            <v>#N/A</v>
          </cell>
        </row>
        <row r="164">
          <cell r="A164">
            <v>151205</v>
          </cell>
          <cell r="B164" t="str">
            <v>INVERSIONES EN EL EXTERIOR</v>
          </cell>
          <cell r="C164" t="e">
            <v>#N/A</v>
          </cell>
          <cell r="D164" t="e">
            <v>#N/A</v>
          </cell>
          <cell r="E164" t="e">
            <v>#N/A</v>
          </cell>
          <cell r="F164" t="e">
            <v>#N/A</v>
          </cell>
          <cell r="G164" t="e">
            <v>#N/A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 t="e">
            <v>#N/A</v>
          </cell>
          <cell r="N164" t="e">
            <v>#N/A</v>
          </cell>
        </row>
        <row r="165">
          <cell r="A165">
            <v>151206</v>
          </cell>
          <cell r="B165" t="str">
            <v>TENENCIAS ORGANISMOS  FINANCIEROS INTERNACIONALES</v>
          </cell>
          <cell r="C165" t="e">
            <v>#N/A</v>
          </cell>
          <cell r="D165" t="e">
            <v>#N/A</v>
          </cell>
          <cell r="E165" t="e">
            <v>#N/A</v>
          </cell>
          <cell r="F165" t="e">
            <v>#N/A</v>
          </cell>
          <cell r="G165" t="e">
            <v>#N/A</v>
          </cell>
          <cell r="H165" t="e">
            <v>#N/A</v>
          </cell>
          <cell r="I165" t="e">
            <v>#N/A</v>
          </cell>
          <cell r="J165" t="e">
            <v>#N/A</v>
          </cell>
          <cell r="K165" t="e">
            <v>#N/A</v>
          </cell>
          <cell r="L165" t="e">
            <v>#N/A</v>
          </cell>
          <cell r="M165" t="e">
            <v>#N/A</v>
          </cell>
          <cell r="N165" t="e">
            <v>#N/A</v>
          </cell>
        </row>
        <row r="166">
          <cell r="A166">
            <v>151207</v>
          </cell>
          <cell r="B166" t="str">
            <v>PARTICIPACION ORGANISMOS FINANCIEROS</v>
          </cell>
          <cell r="C166" t="e">
            <v>#N/A</v>
          </cell>
          <cell r="D166" t="e">
            <v>#N/A</v>
          </cell>
          <cell r="E166" t="e">
            <v>#N/A</v>
          </cell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 t="e">
            <v>#N/A</v>
          </cell>
        </row>
        <row r="167">
          <cell r="A167">
            <v>151208</v>
          </cell>
          <cell r="B167" t="str">
            <v>ACUERDOS DE PAGO Y CREDITOS RECIPROCOS</v>
          </cell>
          <cell r="C167" t="e">
            <v>#N/A</v>
          </cell>
          <cell r="D167" t="e">
            <v>#N/A</v>
          </cell>
          <cell r="E167" t="e">
            <v>#N/A</v>
          </cell>
          <cell r="F167" t="e">
            <v>#N/A</v>
          </cell>
          <cell r="G167" t="e">
            <v>#N/A</v>
          </cell>
          <cell r="H167" t="e">
            <v>#N/A</v>
          </cell>
          <cell r="I167" t="e">
            <v>#N/A</v>
          </cell>
          <cell r="J167" t="e">
            <v>#N/A</v>
          </cell>
          <cell r="K167" t="e">
            <v>#N/A</v>
          </cell>
          <cell r="L167" t="e">
            <v>#N/A</v>
          </cell>
          <cell r="M167" t="e">
            <v>#N/A</v>
          </cell>
          <cell r="N167" t="e">
            <v>#N/A</v>
          </cell>
        </row>
        <row r="168">
          <cell r="A168">
            <v>1513</v>
          </cell>
          <cell r="B168" t="str">
            <v>SISTEMA DE OPERACIONES</v>
          </cell>
          <cell r="C168" t="e">
            <v>#N/A</v>
          </cell>
          <cell r="D168" t="e">
            <v>#N/A</v>
          </cell>
          <cell r="E168" t="e">
            <v>#N/A</v>
          </cell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 t="e">
            <v>#N/A</v>
          </cell>
        </row>
        <row r="169">
          <cell r="A169">
            <v>151301</v>
          </cell>
          <cell r="B169" t="str">
            <v>CAJA EN DIVISAS</v>
          </cell>
          <cell r="C169" t="e">
            <v>#N/A</v>
          </cell>
          <cell r="D169" t="e">
            <v>#N/A</v>
          </cell>
          <cell r="E169" t="e">
            <v>#N/A</v>
          </cell>
          <cell r="F169" t="e">
            <v>#N/A</v>
          </cell>
          <cell r="G169" t="e">
            <v>#N/A</v>
          </cell>
          <cell r="H169" t="e">
            <v>#N/A</v>
          </cell>
          <cell r="I169" t="e">
            <v>#N/A</v>
          </cell>
          <cell r="J169" t="e">
            <v>#N/A</v>
          </cell>
          <cell r="K169" t="e">
            <v>#N/A</v>
          </cell>
          <cell r="L169" t="e">
            <v>#N/A</v>
          </cell>
          <cell r="M169" t="e">
            <v>#N/A</v>
          </cell>
          <cell r="N169" t="e">
            <v>#N/A</v>
          </cell>
        </row>
        <row r="170">
          <cell r="A170">
            <v>151302</v>
          </cell>
          <cell r="B170" t="str">
            <v>BANCOS E INSTITUCIONES FINANCIERAS EXTERIOR</v>
          </cell>
          <cell r="C170" t="e">
            <v>#N/A</v>
          </cell>
          <cell r="D170" t="e">
            <v>#N/A</v>
          </cell>
          <cell r="E170" t="e">
            <v>#N/A</v>
          </cell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 t="e">
            <v>#N/A</v>
          </cell>
        </row>
        <row r="171">
          <cell r="A171">
            <v>151303</v>
          </cell>
          <cell r="B171" t="str">
            <v>REMESAS CHEQUES Y VALORES</v>
          </cell>
          <cell r="C171" t="e">
            <v>#N/A</v>
          </cell>
          <cell r="D171" t="e">
            <v>#N/A</v>
          </cell>
          <cell r="E171" t="e">
            <v>#N/A</v>
          </cell>
          <cell r="F171" t="e">
            <v>#N/A</v>
          </cell>
          <cell r="G171" t="e">
            <v>#N/A</v>
          </cell>
          <cell r="H171" t="e">
            <v>#N/A</v>
          </cell>
          <cell r="I171" t="e">
            <v>#N/A</v>
          </cell>
          <cell r="J171" t="e">
            <v>#N/A</v>
          </cell>
          <cell r="K171" t="e">
            <v>#N/A</v>
          </cell>
          <cell r="L171" t="e">
            <v>#N/A</v>
          </cell>
          <cell r="M171" t="e">
            <v>#N/A</v>
          </cell>
          <cell r="N171" t="e">
            <v>#N/A</v>
          </cell>
        </row>
        <row r="172">
          <cell r="A172">
            <v>151304</v>
          </cell>
          <cell r="B172" t="str">
            <v>ORO</v>
          </cell>
          <cell r="C172" t="e">
            <v>#N/A</v>
          </cell>
          <cell r="D172" t="e">
            <v>#N/A</v>
          </cell>
          <cell r="E172" t="e">
            <v>#N/A</v>
          </cell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 t="e">
            <v>#N/A</v>
          </cell>
        </row>
        <row r="173">
          <cell r="A173">
            <v>151305</v>
          </cell>
          <cell r="B173" t="str">
            <v>INVERSIONES EN EL EXTERIOR</v>
          </cell>
          <cell r="C173" t="e">
            <v>#N/A</v>
          </cell>
          <cell r="D173" t="e">
            <v>#N/A</v>
          </cell>
          <cell r="E173" t="e">
            <v>#N/A</v>
          </cell>
          <cell r="F173" t="e">
            <v>#N/A</v>
          </cell>
          <cell r="G173" t="e">
            <v>#N/A</v>
          </cell>
          <cell r="H173" t="e">
            <v>#N/A</v>
          </cell>
          <cell r="I173" t="e">
            <v>#N/A</v>
          </cell>
          <cell r="J173" t="e">
            <v>#N/A</v>
          </cell>
          <cell r="K173" t="e">
            <v>#N/A</v>
          </cell>
          <cell r="L173" t="e">
            <v>#N/A</v>
          </cell>
          <cell r="M173" t="e">
            <v>#N/A</v>
          </cell>
          <cell r="N173" t="e">
            <v>#N/A</v>
          </cell>
        </row>
        <row r="174">
          <cell r="A174">
            <v>151306</v>
          </cell>
          <cell r="B174" t="str">
            <v>TENENCIAS ORGANISMOS FINANCIEROS INTERNACIONALES</v>
          </cell>
          <cell r="C174" t="e">
            <v>#N/A</v>
          </cell>
          <cell r="D174" t="e">
            <v>#N/A</v>
          </cell>
          <cell r="E174" t="e">
            <v>#N/A</v>
          </cell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 t="e">
            <v>#N/A</v>
          </cell>
        </row>
        <row r="175">
          <cell r="A175">
            <v>151307</v>
          </cell>
          <cell r="B175" t="str">
            <v>PARTICIPACION ORGANISMOS FINANCIEROS</v>
          </cell>
          <cell r="C175" t="e">
            <v>#N/A</v>
          </cell>
          <cell r="D175" t="e">
            <v>#N/A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K175" t="e">
            <v>#N/A</v>
          </cell>
          <cell r="L175" t="e">
            <v>#N/A</v>
          </cell>
          <cell r="M175" t="e">
            <v>#N/A</v>
          </cell>
          <cell r="N175" t="e">
            <v>#N/A</v>
          </cell>
        </row>
        <row r="176">
          <cell r="A176">
            <v>151308</v>
          </cell>
          <cell r="B176" t="str">
            <v>ACUERDOS DE PAGO Y CREDITOS RECIPROCOS</v>
          </cell>
          <cell r="C176" t="e">
            <v>#N/A</v>
          </cell>
          <cell r="D176" t="e">
            <v>#N/A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 t="e">
            <v>#N/A</v>
          </cell>
        </row>
        <row r="177">
          <cell r="A177">
            <v>151309</v>
          </cell>
          <cell r="B177" t="str">
            <v>OPERACIONES DE REPORTO</v>
          </cell>
          <cell r="C177" t="e">
            <v>#N/A</v>
          </cell>
          <cell r="D177" t="e">
            <v>#N/A</v>
          </cell>
          <cell r="E177" t="e">
            <v>#N/A</v>
          </cell>
          <cell r="F177" t="e">
            <v>#N/A</v>
          </cell>
          <cell r="G177" t="e">
            <v>#N/A</v>
          </cell>
          <cell r="H177" t="e">
            <v>#N/A</v>
          </cell>
          <cell r="I177" t="e">
            <v>#N/A</v>
          </cell>
          <cell r="J177" t="e">
            <v>#N/A</v>
          </cell>
          <cell r="K177" t="e">
            <v>#N/A</v>
          </cell>
          <cell r="L177" t="e">
            <v>#N/A</v>
          </cell>
          <cell r="M177" t="e">
            <v>#N/A</v>
          </cell>
          <cell r="N177" t="e">
            <v>#N/A</v>
          </cell>
        </row>
        <row r="178">
          <cell r="A178">
            <v>151310</v>
          </cell>
          <cell r="B178" t="str">
            <v>TITULOS DEL GOBIERNO</v>
          </cell>
          <cell r="C178" t="e">
            <v>#N/A</v>
          </cell>
          <cell r="D178" t="e">
            <v>#N/A</v>
          </cell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 t="e">
            <v>#N/A</v>
          </cell>
        </row>
        <row r="179">
          <cell r="A179">
            <v>151311</v>
          </cell>
          <cell r="B179" t="str">
            <v>INVERSIONES EN RESIDENTES</v>
          </cell>
          <cell r="C179" t="e">
            <v>#N/A</v>
          </cell>
          <cell r="D179" t="e">
            <v>#N/A</v>
          </cell>
          <cell r="E179" t="e">
            <v>#N/A</v>
          </cell>
          <cell r="F179" t="e">
            <v>#N/A</v>
          </cell>
          <cell r="G179" t="e">
            <v>#N/A</v>
          </cell>
          <cell r="H179" t="e">
            <v>#N/A</v>
          </cell>
          <cell r="I179" t="e">
            <v>#N/A</v>
          </cell>
          <cell r="J179" t="e">
            <v>#N/A</v>
          </cell>
          <cell r="K179" t="e">
            <v>#N/A</v>
          </cell>
          <cell r="L179" t="e">
            <v>#N/A</v>
          </cell>
          <cell r="M179" t="e">
            <v>#N/A</v>
          </cell>
          <cell r="N179" t="e">
            <v>#N/A</v>
          </cell>
        </row>
        <row r="180">
          <cell r="A180">
            <v>151312</v>
          </cell>
          <cell r="B180" t="str">
            <v>APORTES EN ORGANISMOS INTERNACIONALES</v>
          </cell>
          <cell r="C180" t="e">
            <v>#N/A</v>
          </cell>
          <cell r="D180" t="e">
            <v>#N/A</v>
          </cell>
          <cell r="E180" t="e">
            <v>#N/A</v>
          </cell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 t="e">
            <v>#N/A</v>
          </cell>
        </row>
        <row r="181">
          <cell r="A181">
            <v>1514</v>
          </cell>
          <cell r="B181" t="str">
            <v>SISTEMA DE OTRAS OPERACIONES DEL BCE</v>
          </cell>
          <cell r="C181" t="e">
            <v>#N/A</v>
          </cell>
          <cell r="D181" t="e">
            <v>#N/A</v>
          </cell>
          <cell r="E181" t="e">
            <v>#N/A</v>
          </cell>
          <cell r="F181" t="e">
            <v>#N/A</v>
          </cell>
          <cell r="G181" t="e">
            <v>#N/A</v>
          </cell>
          <cell r="H181" t="e">
            <v>#N/A</v>
          </cell>
          <cell r="I181" t="e">
            <v>#N/A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 t="e">
            <v>#N/A</v>
          </cell>
        </row>
        <row r="182">
          <cell r="A182">
            <v>151401</v>
          </cell>
          <cell r="B182" t="str">
            <v>CAJA</v>
          </cell>
          <cell r="C182" t="e">
            <v>#N/A</v>
          </cell>
          <cell r="D182" t="e">
            <v>#N/A</v>
          </cell>
          <cell r="E182" t="e">
            <v>#N/A</v>
          </cell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 t="e">
            <v>#N/A</v>
          </cell>
        </row>
        <row r="183">
          <cell r="A183">
            <v>151402</v>
          </cell>
          <cell r="B183" t="str">
            <v>ACTIVOS EXTERNOS</v>
          </cell>
          <cell r="C183" t="e">
            <v>#N/A</v>
          </cell>
          <cell r="D183" t="e">
            <v>#N/A</v>
          </cell>
          <cell r="E183" t="e">
            <v>#N/A</v>
          </cell>
          <cell r="F183" t="e">
            <v>#N/A</v>
          </cell>
          <cell r="G183" t="e">
            <v>#N/A</v>
          </cell>
          <cell r="H183" t="e">
            <v>#N/A</v>
          </cell>
          <cell r="I183" t="e">
            <v>#N/A</v>
          </cell>
          <cell r="J183" t="e">
            <v>#N/A</v>
          </cell>
          <cell r="K183" t="e">
            <v>#N/A</v>
          </cell>
          <cell r="L183" t="e">
            <v>#N/A</v>
          </cell>
          <cell r="M183" t="e">
            <v>#N/A</v>
          </cell>
          <cell r="N183" t="e">
            <v>#N/A</v>
          </cell>
        </row>
        <row r="184">
          <cell r="A184">
            <v>151403</v>
          </cell>
          <cell r="B184" t="str">
            <v>EFECTOS DE COBRO INMEDIATO</v>
          </cell>
          <cell r="C184" t="e">
            <v>#N/A</v>
          </cell>
          <cell r="D184" t="e">
            <v>#N/A</v>
          </cell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 t="e">
            <v>#N/A</v>
          </cell>
        </row>
        <row r="185">
          <cell r="A185">
            <v>151404</v>
          </cell>
          <cell r="B185" t="str">
            <v>REMESAS AL COBRO DE CHEQUES Y VALORES</v>
          </cell>
          <cell r="C185" t="e">
            <v>#N/A</v>
          </cell>
          <cell r="D185" t="e">
            <v>#N/A</v>
          </cell>
          <cell r="E185" t="e">
            <v>#N/A</v>
          </cell>
          <cell r="F185" t="e">
            <v>#N/A</v>
          </cell>
          <cell r="G185" t="e">
            <v>#N/A</v>
          </cell>
          <cell r="H185" t="e">
            <v>#N/A</v>
          </cell>
          <cell r="I185" t="e">
            <v>#N/A</v>
          </cell>
          <cell r="J185" t="e">
            <v>#N/A</v>
          </cell>
          <cell r="K185" t="e">
            <v>#N/A</v>
          </cell>
          <cell r="L185" t="e">
            <v>#N/A</v>
          </cell>
          <cell r="M185" t="e">
            <v>#N/A</v>
          </cell>
          <cell r="N185" t="e">
            <v>#N/A</v>
          </cell>
        </row>
        <row r="186">
          <cell r="A186">
            <v>151405</v>
          </cell>
          <cell r="B186" t="str">
            <v>INVERSIONES</v>
          </cell>
          <cell r="C186" t="e">
            <v>#N/A</v>
          </cell>
          <cell r="D186" t="e">
            <v>#N/A</v>
          </cell>
          <cell r="E186" t="e">
            <v>#N/A</v>
          </cell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 t="e">
            <v>#N/A</v>
          </cell>
        </row>
        <row r="187">
          <cell r="A187">
            <v>151406</v>
          </cell>
          <cell r="B187" t="str">
            <v>CREDITO INTERNO</v>
          </cell>
          <cell r="C187" t="e">
            <v>#N/A</v>
          </cell>
          <cell r="D187" t="e">
            <v>#N/A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  <cell r="L187" t="e">
            <v>#N/A</v>
          </cell>
          <cell r="M187" t="e">
            <v>#N/A</v>
          </cell>
          <cell r="N187" t="e">
            <v>#N/A</v>
          </cell>
        </row>
        <row r="188">
          <cell r="A188">
            <v>151407</v>
          </cell>
          <cell r="B188" t="str">
            <v>CUENTAS POR COBRAR</v>
          </cell>
          <cell r="C188" t="e">
            <v>#N/A</v>
          </cell>
          <cell r="D188" t="e">
            <v>#N/A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 t="e">
            <v>#N/A</v>
          </cell>
        </row>
        <row r="189">
          <cell r="A189">
            <v>151408</v>
          </cell>
          <cell r="B189" t="str">
            <v>BIENES ADJUDICADOS EN DACION EN PAGO</v>
          </cell>
          <cell r="C189" t="e">
            <v>#N/A</v>
          </cell>
          <cell r="D189" t="e">
            <v>#N/A</v>
          </cell>
          <cell r="E189" t="e">
            <v>#N/A</v>
          </cell>
          <cell r="F189" t="e">
            <v>#N/A</v>
          </cell>
          <cell r="G189" t="e">
            <v>#N/A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  <cell r="L189" t="e">
            <v>#N/A</v>
          </cell>
          <cell r="M189" t="e">
            <v>#N/A</v>
          </cell>
          <cell r="N189" t="e">
            <v>#N/A</v>
          </cell>
        </row>
        <row r="190">
          <cell r="A190">
            <v>151409</v>
          </cell>
          <cell r="B190" t="str">
            <v>ACTIVOS FIJOS</v>
          </cell>
          <cell r="C190" t="e">
            <v>#N/A</v>
          </cell>
          <cell r="D190" t="e">
            <v>#N/A</v>
          </cell>
          <cell r="E190" t="e">
            <v>#N/A</v>
          </cell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  <cell r="L190" t="e">
            <v>#N/A</v>
          </cell>
          <cell r="M190" t="e">
            <v>#N/A</v>
          </cell>
          <cell r="N190" t="e">
            <v>#N/A</v>
          </cell>
        </row>
        <row r="191">
          <cell r="A191">
            <v>151410</v>
          </cell>
          <cell r="B191" t="str">
            <v>OTROS ACTIVOS</v>
          </cell>
          <cell r="C191" t="e">
            <v>#N/A</v>
          </cell>
          <cell r="D191" t="e">
            <v>#N/A</v>
          </cell>
          <cell r="E191" t="e">
            <v>#N/A</v>
          </cell>
          <cell r="F191" t="e">
            <v>#N/A</v>
          </cell>
          <cell r="G191" t="e">
            <v>#N/A</v>
          </cell>
          <cell r="H191" t="e">
            <v>#N/A</v>
          </cell>
          <cell r="I191" t="e">
            <v>#N/A</v>
          </cell>
          <cell r="J191" t="e">
            <v>#N/A</v>
          </cell>
          <cell r="K191" t="e">
            <v>#N/A</v>
          </cell>
          <cell r="L191" t="e">
            <v>#N/A</v>
          </cell>
          <cell r="M191" t="e">
            <v>#N/A</v>
          </cell>
          <cell r="N191" t="e">
            <v>#N/A</v>
          </cell>
        </row>
        <row r="192">
          <cell r="A192">
            <v>151411</v>
          </cell>
          <cell r="B192" t="str">
            <v>GASTOS</v>
          </cell>
          <cell r="C192" t="e">
            <v>#N/A</v>
          </cell>
          <cell r="D192" t="e">
            <v>#N/A</v>
          </cell>
          <cell r="E192" t="e">
            <v>#N/A</v>
          </cell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  <cell r="L192" t="e">
            <v>#N/A</v>
          </cell>
          <cell r="M192" t="e">
            <v>#N/A</v>
          </cell>
          <cell r="N192" t="e">
            <v>#N/A</v>
          </cell>
        </row>
        <row r="193">
          <cell r="A193">
            <v>16</v>
          </cell>
          <cell r="B193" t="str">
            <v>CUENTAS POR COBRAR</v>
          </cell>
          <cell r="C193">
            <v>8835094.9900000002</v>
          </cell>
          <cell r="D193">
            <v>8360180.5899999999</v>
          </cell>
          <cell r="E193">
            <v>7990886.8799999999</v>
          </cell>
          <cell r="F193">
            <v>7684847.0800000001</v>
          </cell>
          <cell r="G193">
            <v>7300653.2800000003</v>
          </cell>
          <cell r="H193">
            <v>7171523.7000000002</v>
          </cell>
          <cell r="I193">
            <v>6914434.3600000003</v>
          </cell>
          <cell r="J193">
            <v>6612792.3700000001</v>
          </cell>
          <cell r="K193">
            <v>6431018.0099999998</v>
          </cell>
          <cell r="L193">
            <v>6103247.1500000004</v>
          </cell>
          <cell r="M193">
            <v>5829045.0999999996</v>
          </cell>
          <cell r="N193">
            <v>5625305.3899999997</v>
          </cell>
        </row>
        <row r="194">
          <cell r="A194">
            <v>161</v>
          </cell>
          <cell r="B194" t="str">
            <v>DIVIDENDOS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162</v>
          </cell>
          <cell r="B195" t="str">
            <v>ANTICIPOS A EMPLEADOS</v>
          </cell>
          <cell r="C195">
            <v>1381404.59</v>
          </cell>
          <cell r="D195">
            <v>1384701.86</v>
          </cell>
          <cell r="E195">
            <v>1330975.8700000001</v>
          </cell>
          <cell r="F195">
            <v>1222522.2</v>
          </cell>
          <cell r="G195">
            <v>1110352.1399999999</v>
          </cell>
          <cell r="H195">
            <v>1001527.96</v>
          </cell>
          <cell r="I195">
            <v>893139.58</v>
          </cell>
          <cell r="J195">
            <v>792348.63</v>
          </cell>
          <cell r="K195">
            <v>676535.84</v>
          </cell>
          <cell r="L195">
            <v>546369.48</v>
          </cell>
          <cell r="M195">
            <v>268690.34000000003</v>
          </cell>
          <cell r="N195">
            <v>151565.82</v>
          </cell>
        </row>
        <row r="196">
          <cell r="A196">
            <v>168</v>
          </cell>
          <cell r="B196" t="str">
            <v>VARIOS DEUDORES</v>
          </cell>
          <cell r="C196">
            <v>73701508.819999993</v>
          </cell>
          <cell r="D196">
            <v>72946208.150000006</v>
          </cell>
          <cell r="E196">
            <v>72428097.819999993</v>
          </cell>
          <cell r="F196">
            <v>72076765.069999993</v>
          </cell>
          <cell r="G196">
            <v>71472165.040000007</v>
          </cell>
          <cell r="H196">
            <v>71176849.640000001</v>
          </cell>
          <cell r="I196">
            <v>70773570.629999995</v>
          </cell>
          <cell r="J196">
            <v>70128488.109999999</v>
          </cell>
          <cell r="K196">
            <v>70012472.450000003</v>
          </cell>
          <cell r="L196">
            <v>69791945.200000003</v>
          </cell>
          <cell r="M196">
            <v>69685149.569999993</v>
          </cell>
          <cell r="N196">
            <v>69488244.299999997</v>
          </cell>
        </row>
        <row r="197">
          <cell r="A197">
            <v>169</v>
          </cell>
          <cell r="B197" t="str">
            <v>(PROVISIÓN PARA PROTECCIÓN DE CUENTAS POR COBRAR)</v>
          </cell>
          <cell r="C197">
            <v>-66247818.420000002</v>
          </cell>
          <cell r="D197">
            <v>-65970729.420000002</v>
          </cell>
          <cell r="E197">
            <v>-65768186.810000002</v>
          </cell>
          <cell r="F197">
            <v>-65614440.189999998</v>
          </cell>
          <cell r="G197">
            <v>-65281863.899999999</v>
          </cell>
          <cell r="H197">
            <v>-65006853.899999999</v>
          </cell>
          <cell r="I197">
            <v>-64752275.850000001</v>
          </cell>
          <cell r="J197">
            <v>-64308044.369999997</v>
          </cell>
          <cell r="K197">
            <v>-64257990.280000001</v>
          </cell>
          <cell r="L197">
            <v>-64235067.530000001</v>
          </cell>
          <cell r="M197">
            <v>-64124794.810000002</v>
          </cell>
          <cell r="N197">
            <v>-64014504.729999997</v>
          </cell>
        </row>
        <row r="198">
          <cell r="A198">
            <v>17</v>
          </cell>
          <cell r="B198" t="str">
            <v>BIENES ADJUDICADOS POR DACIÓN EN PAGO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171</v>
          </cell>
          <cell r="B199" t="str">
            <v>TERRENOS</v>
          </cell>
          <cell r="C199">
            <v>7092208.75</v>
          </cell>
          <cell r="D199">
            <v>7092208.75</v>
          </cell>
          <cell r="E199">
            <v>7092208.75</v>
          </cell>
          <cell r="F199">
            <v>7092208.75</v>
          </cell>
          <cell r="G199">
            <v>7092208.75</v>
          </cell>
          <cell r="H199">
            <v>5742237.2699999996</v>
          </cell>
          <cell r="I199">
            <v>5742237.2699999996</v>
          </cell>
          <cell r="J199">
            <v>5742237.2699999996</v>
          </cell>
          <cell r="K199">
            <v>5742237.2699999996</v>
          </cell>
          <cell r="L199">
            <v>5742237.2699999996</v>
          </cell>
          <cell r="M199">
            <v>5742237.2699999996</v>
          </cell>
          <cell r="N199">
            <v>5742237.2699999996</v>
          </cell>
        </row>
        <row r="200">
          <cell r="A200">
            <v>172</v>
          </cell>
          <cell r="B200" t="str">
            <v>EDIFICIOS Y OTROS LOCALES</v>
          </cell>
          <cell r="C200">
            <v>3072412.83</v>
          </cell>
          <cell r="D200">
            <v>3072412.83</v>
          </cell>
          <cell r="E200">
            <v>3072412.83</v>
          </cell>
          <cell r="F200">
            <v>3072412.83</v>
          </cell>
          <cell r="G200">
            <v>3072412.83</v>
          </cell>
          <cell r="H200">
            <v>3070612.35</v>
          </cell>
          <cell r="I200">
            <v>3070612.35</v>
          </cell>
          <cell r="J200">
            <v>3070612.35</v>
          </cell>
          <cell r="K200">
            <v>3070612.35</v>
          </cell>
          <cell r="L200">
            <v>3070612.35</v>
          </cell>
          <cell r="M200">
            <v>3070612.35</v>
          </cell>
          <cell r="N200">
            <v>27460525.52</v>
          </cell>
        </row>
        <row r="201">
          <cell r="A201">
            <v>173</v>
          </cell>
          <cell r="B201" t="str">
            <v>MOBILIARIO, MAQUINARIA Y EQUIPO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174</v>
          </cell>
          <cell r="B202" t="str">
            <v>UNIDADES DE TRANSPORTE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175</v>
          </cell>
          <cell r="B203" t="str">
            <v>TÍTULOS VALORES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178</v>
          </cell>
          <cell r="B204" t="str">
            <v>OTROS BIENES ADJUDICADOS</v>
          </cell>
          <cell r="C204">
            <v>31350382.68</v>
          </cell>
          <cell r="D204">
            <v>31350382.68</v>
          </cell>
          <cell r="E204">
            <v>31344531.34</v>
          </cell>
          <cell r="F204">
            <v>31280272.260000002</v>
          </cell>
          <cell r="G204">
            <v>31280272.260000002</v>
          </cell>
          <cell r="H204">
            <v>31280272.260000002</v>
          </cell>
          <cell r="I204">
            <v>31279294.23</v>
          </cell>
          <cell r="J204">
            <v>31279294.23</v>
          </cell>
          <cell r="K204">
            <v>31278312</v>
          </cell>
          <cell r="L204">
            <v>31278312</v>
          </cell>
          <cell r="M204">
            <v>31278312</v>
          </cell>
          <cell r="N204">
            <v>6888398.8300000001</v>
          </cell>
        </row>
        <row r="205">
          <cell r="A205">
            <v>179</v>
          </cell>
          <cell r="B205" t="str">
            <v>(PROVISIÓN PARA PROTECCIÓN DE BIENES ADJUDICADOS)</v>
          </cell>
          <cell r="C205">
            <v>-41515004.259999998</v>
          </cell>
          <cell r="D205">
            <v>-41515004.259999998</v>
          </cell>
          <cell r="E205">
            <v>-41509152.920000002</v>
          </cell>
          <cell r="F205">
            <v>-41444893.840000004</v>
          </cell>
          <cell r="G205">
            <v>-41444893.840000004</v>
          </cell>
          <cell r="H205">
            <v>-40093121.880000003</v>
          </cell>
          <cell r="I205">
            <v>-40092143.850000001</v>
          </cell>
          <cell r="J205">
            <v>-40092143.850000001</v>
          </cell>
          <cell r="K205">
            <v>-40091161.619999997</v>
          </cell>
          <cell r="L205">
            <v>-40091161.619999997</v>
          </cell>
          <cell r="M205">
            <v>-40091161.619999997</v>
          </cell>
          <cell r="N205">
            <v>-40091161.619999997</v>
          </cell>
        </row>
        <row r="206">
          <cell r="A206">
            <v>18</v>
          </cell>
          <cell r="B206" t="str">
            <v>PROPIEDADES, PLANTA Y EQUIPO</v>
          </cell>
          <cell r="C206">
            <v>51944644.859999999</v>
          </cell>
          <cell r="D206">
            <v>51610558.700000003</v>
          </cell>
          <cell r="E206">
            <v>51434898.799999997</v>
          </cell>
          <cell r="F206">
            <v>51054456.93</v>
          </cell>
          <cell r="G206">
            <v>50651473.530000001</v>
          </cell>
          <cell r="H206">
            <v>50274114.18</v>
          </cell>
          <cell r="I206">
            <v>50002926.979999997</v>
          </cell>
          <cell r="J206">
            <v>49596833.939999998</v>
          </cell>
          <cell r="K206">
            <v>49204696.789999999</v>
          </cell>
          <cell r="L206">
            <v>48837707.289999999</v>
          </cell>
          <cell r="M206">
            <v>48462799.259999998</v>
          </cell>
          <cell r="N206">
            <v>49306197.07</v>
          </cell>
        </row>
        <row r="207">
          <cell r="A207">
            <v>181</v>
          </cell>
          <cell r="B207" t="str">
            <v>TERRENOS</v>
          </cell>
          <cell r="C207">
            <v>24952375.399999999</v>
          </cell>
          <cell r="D207">
            <v>24952375.399999999</v>
          </cell>
          <cell r="E207">
            <v>24952375.399999999</v>
          </cell>
          <cell r="F207">
            <v>24952375.399999999</v>
          </cell>
          <cell r="G207">
            <v>24952375.399999999</v>
          </cell>
          <cell r="H207">
            <v>24952375.399999999</v>
          </cell>
          <cell r="I207">
            <v>24952375.399999999</v>
          </cell>
          <cell r="J207">
            <v>24952375.399999999</v>
          </cell>
          <cell r="K207">
            <v>24952375.399999999</v>
          </cell>
          <cell r="L207">
            <v>24952375.399999999</v>
          </cell>
          <cell r="M207">
            <v>24952375.399999999</v>
          </cell>
          <cell r="N207">
            <v>24952375.399999999</v>
          </cell>
        </row>
        <row r="208">
          <cell r="A208">
            <v>1811</v>
          </cell>
          <cell r="B208" t="str">
            <v>UTILIZADOS POR LA ENTIDAD</v>
          </cell>
          <cell r="C208">
            <v>15109055.720000001</v>
          </cell>
          <cell r="D208">
            <v>15109055.720000001</v>
          </cell>
          <cell r="E208">
            <v>15109055.720000001</v>
          </cell>
          <cell r="F208">
            <v>15109055.720000001</v>
          </cell>
          <cell r="G208">
            <v>15109055.720000001</v>
          </cell>
          <cell r="H208">
            <v>15109055.720000001</v>
          </cell>
          <cell r="I208">
            <v>15109055.720000001</v>
          </cell>
          <cell r="J208">
            <v>15109055.720000001</v>
          </cell>
          <cell r="K208">
            <v>15109055.720000001</v>
          </cell>
          <cell r="L208">
            <v>15109055.720000001</v>
          </cell>
          <cell r="M208">
            <v>15109055.720000001</v>
          </cell>
          <cell r="N208">
            <v>15109055.720000001</v>
          </cell>
        </row>
        <row r="209">
          <cell r="A209">
            <v>1812</v>
          </cell>
          <cell r="B209" t="str">
            <v>NO UTILIZADOS POR LA ENTIDAD</v>
          </cell>
          <cell r="C209">
            <v>9843319.6799999997</v>
          </cell>
          <cell r="D209">
            <v>9843319.6799999997</v>
          </cell>
          <cell r="E209">
            <v>9843319.6799999997</v>
          </cell>
          <cell r="F209">
            <v>9843319.6799999997</v>
          </cell>
          <cell r="G209">
            <v>9843319.6799999997</v>
          </cell>
          <cell r="H209">
            <v>9843319.6799999997</v>
          </cell>
          <cell r="I209">
            <v>9843319.6799999997</v>
          </cell>
          <cell r="J209">
            <v>9843319.6799999997</v>
          </cell>
          <cell r="K209">
            <v>9843319.6799999997</v>
          </cell>
          <cell r="L209">
            <v>9843319.6799999997</v>
          </cell>
          <cell r="M209">
            <v>9843319.6799999997</v>
          </cell>
          <cell r="N209">
            <v>9843319.6799999997</v>
          </cell>
        </row>
        <row r="210">
          <cell r="A210">
            <v>182</v>
          </cell>
          <cell r="B210" t="str">
            <v>EDIFICIOS Y OTROS LOCALES</v>
          </cell>
          <cell r="C210">
            <v>50284324.43</v>
          </cell>
          <cell r="D210">
            <v>50284324.43</v>
          </cell>
          <cell r="E210">
            <v>51386934.5</v>
          </cell>
          <cell r="F210">
            <v>51386934.5</v>
          </cell>
          <cell r="G210">
            <v>51386934.5</v>
          </cell>
          <cell r="H210">
            <v>51386934.5</v>
          </cell>
          <cell r="I210">
            <v>51386934.5</v>
          </cell>
          <cell r="J210">
            <v>51386934.5</v>
          </cell>
          <cell r="K210">
            <v>51386934.5</v>
          </cell>
          <cell r="L210">
            <v>51386934.5</v>
          </cell>
          <cell r="M210">
            <v>51386934.5</v>
          </cell>
          <cell r="N210">
            <v>51386934.5</v>
          </cell>
        </row>
        <row r="211">
          <cell r="A211">
            <v>1821</v>
          </cell>
          <cell r="B211" t="str">
            <v>UTILIZADOS POR LA ENTIDAD</v>
          </cell>
          <cell r="C211">
            <v>35993745.609999999</v>
          </cell>
          <cell r="D211">
            <v>35993745.609999999</v>
          </cell>
          <cell r="E211">
            <v>37096355.68</v>
          </cell>
          <cell r="F211">
            <v>37096355.68</v>
          </cell>
          <cell r="G211">
            <v>37096355.68</v>
          </cell>
          <cell r="H211">
            <v>37096355.68</v>
          </cell>
          <cell r="I211">
            <v>37096355.68</v>
          </cell>
          <cell r="J211">
            <v>37096355.68</v>
          </cell>
          <cell r="K211">
            <v>37096355.68</v>
          </cell>
          <cell r="L211">
            <v>37096355.68</v>
          </cell>
          <cell r="M211">
            <v>37096355.68</v>
          </cell>
          <cell r="N211">
            <v>37096355.68</v>
          </cell>
        </row>
        <row r="212">
          <cell r="A212">
            <v>1822</v>
          </cell>
          <cell r="B212" t="str">
            <v>NO UTILIZADOS POR LA ENTIDAD</v>
          </cell>
          <cell r="C212">
            <v>14290578.82</v>
          </cell>
          <cell r="D212">
            <v>14290578.82</v>
          </cell>
          <cell r="E212">
            <v>14290578.82</v>
          </cell>
          <cell r="F212">
            <v>14290578.82</v>
          </cell>
          <cell r="G212">
            <v>14290578.82</v>
          </cell>
          <cell r="H212">
            <v>14290578.82</v>
          </cell>
          <cell r="I212">
            <v>14290578.82</v>
          </cell>
          <cell r="J212">
            <v>14290578.82</v>
          </cell>
          <cell r="K212">
            <v>14290578.82</v>
          </cell>
          <cell r="L212">
            <v>14290578.82</v>
          </cell>
          <cell r="M212">
            <v>14290578.82</v>
          </cell>
          <cell r="N212">
            <v>14290578.82</v>
          </cell>
        </row>
        <row r="213">
          <cell r="A213">
            <v>183</v>
          </cell>
          <cell r="B213" t="str">
            <v>OBRAS EN CONSTRUCCIÓN</v>
          </cell>
          <cell r="C213">
            <v>3165188.11</v>
          </cell>
          <cell r="D213">
            <v>3165188.11</v>
          </cell>
          <cell r="E213">
            <v>1941473.25</v>
          </cell>
          <cell r="F213">
            <v>1941473.25</v>
          </cell>
          <cell r="G213">
            <v>1941473.25</v>
          </cell>
          <cell r="H213">
            <v>1941473.25</v>
          </cell>
          <cell r="I213">
            <v>1941473.25</v>
          </cell>
          <cell r="J213">
            <v>1941473.25</v>
          </cell>
          <cell r="K213">
            <v>1941473.25</v>
          </cell>
          <cell r="L213">
            <v>1941473.25</v>
          </cell>
          <cell r="M213">
            <v>1941473.25</v>
          </cell>
          <cell r="N213">
            <v>2515750.65</v>
          </cell>
        </row>
        <row r="214">
          <cell r="A214">
            <v>1831</v>
          </cell>
          <cell r="B214" t="str">
            <v>CONSTRUCCIONES</v>
          </cell>
          <cell r="C214">
            <v>1226824.19</v>
          </cell>
          <cell r="D214">
            <v>1226824.19</v>
          </cell>
          <cell r="E214">
            <v>3109.33</v>
          </cell>
          <cell r="F214">
            <v>3109.33</v>
          </cell>
          <cell r="G214">
            <v>3109.33</v>
          </cell>
          <cell r="H214">
            <v>3109.33</v>
          </cell>
          <cell r="I214">
            <v>3109.33</v>
          </cell>
          <cell r="J214">
            <v>3109.33</v>
          </cell>
          <cell r="K214">
            <v>3109.33</v>
          </cell>
          <cell r="L214">
            <v>3109.33</v>
          </cell>
          <cell r="M214">
            <v>3109.33</v>
          </cell>
          <cell r="N214">
            <v>3109.33</v>
          </cell>
        </row>
        <row r="215">
          <cell r="A215">
            <v>1832</v>
          </cell>
          <cell r="B215" t="str">
            <v>REMODELACIONES</v>
          </cell>
          <cell r="C215">
            <v>1938363.92</v>
          </cell>
          <cell r="D215">
            <v>1938363.92</v>
          </cell>
          <cell r="E215">
            <v>1938363.92</v>
          </cell>
          <cell r="F215">
            <v>1938363.92</v>
          </cell>
          <cell r="G215">
            <v>1938363.92</v>
          </cell>
          <cell r="H215">
            <v>1938363.92</v>
          </cell>
          <cell r="I215">
            <v>1938363.92</v>
          </cell>
          <cell r="J215">
            <v>1938363.92</v>
          </cell>
          <cell r="K215">
            <v>1938363.92</v>
          </cell>
          <cell r="L215">
            <v>1938363.92</v>
          </cell>
          <cell r="M215">
            <v>1938363.92</v>
          </cell>
          <cell r="N215">
            <v>2512641.3199999998</v>
          </cell>
        </row>
        <row r="216">
          <cell r="A216">
            <v>184</v>
          </cell>
          <cell r="B216" t="str">
            <v>MOBILIARIO, EQUIPO Y VEHÍCULOS</v>
          </cell>
          <cell r="C216">
            <v>52188138.030000001</v>
          </cell>
          <cell r="D216">
            <v>52174396.310000002</v>
          </cell>
          <cell r="E216">
            <v>52528176.619999997</v>
          </cell>
          <cell r="F216">
            <v>52541648.640000001</v>
          </cell>
          <cell r="G216">
            <v>52543944.579999998</v>
          </cell>
          <cell r="H216">
            <v>52557803.079999998</v>
          </cell>
          <cell r="I216">
            <v>52688525.369999997</v>
          </cell>
          <cell r="J216">
            <v>52688525.369999997</v>
          </cell>
          <cell r="K216">
            <v>52688525.369999997</v>
          </cell>
          <cell r="L216">
            <v>52726530.600000001</v>
          </cell>
          <cell r="M216">
            <v>52742958.780000001</v>
          </cell>
          <cell r="N216">
            <v>53415198.880000003</v>
          </cell>
        </row>
        <row r="217">
          <cell r="A217">
            <v>1841</v>
          </cell>
          <cell r="B217" t="str">
            <v>MUEBLES DE OFICINA</v>
          </cell>
          <cell r="C217">
            <v>2968292.81</v>
          </cell>
          <cell r="D217">
            <v>2972672.49</v>
          </cell>
          <cell r="E217">
            <v>2981792.88</v>
          </cell>
          <cell r="F217">
            <v>2981795.98</v>
          </cell>
          <cell r="G217">
            <v>2981795.99</v>
          </cell>
          <cell r="H217">
            <v>2983312.19</v>
          </cell>
          <cell r="I217">
            <v>3004352.7</v>
          </cell>
          <cell r="J217">
            <v>3007233.6</v>
          </cell>
          <cell r="K217">
            <v>3007234.55</v>
          </cell>
          <cell r="L217">
            <v>3007234.55</v>
          </cell>
          <cell r="M217">
            <v>3010757.56</v>
          </cell>
          <cell r="N217">
            <v>3027226.02</v>
          </cell>
        </row>
        <row r="218">
          <cell r="A218">
            <v>1842</v>
          </cell>
          <cell r="B218" t="str">
            <v>EQUIPOS</v>
          </cell>
          <cell r="C218">
            <v>23322857.84</v>
          </cell>
          <cell r="D218">
            <v>23355583.02</v>
          </cell>
          <cell r="E218">
            <v>23658844.699999999</v>
          </cell>
          <cell r="F218">
            <v>23673141.91</v>
          </cell>
          <cell r="G218">
            <v>23685827.219999999</v>
          </cell>
          <cell r="H218">
            <v>23703548.52</v>
          </cell>
          <cell r="I218">
            <v>23806277.149999999</v>
          </cell>
          <cell r="J218">
            <v>23823498.870000001</v>
          </cell>
          <cell r="K218">
            <v>23995069.690000001</v>
          </cell>
          <cell r="L218">
            <v>24003512.829999998</v>
          </cell>
          <cell r="M218">
            <v>24007074.920000002</v>
          </cell>
          <cell r="N218">
            <v>24584490.140000001</v>
          </cell>
        </row>
        <row r="219">
          <cell r="A219">
            <v>1843</v>
          </cell>
          <cell r="B219" t="str">
            <v>ENSERES DE OFICINA</v>
          </cell>
          <cell r="C219">
            <v>42705.37</v>
          </cell>
          <cell r="D219">
            <v>42705.37</v>
          </cell>
          <cell r="E219">
            <v>42705.37</v>
          </cell>
          <cell r="F219">
            <v>42705.36</v>
          </cell>
          <cell r="G219">
            <v>42705.35</v>
          </cell>
          <cell r="H219">
            <v>42705.35</v>
          </cell>
          <cell r="I219">
            <v>42705.35</v>
          </cell>
          <cell r="J219">
            <v>42705.35</v>
          </cell>
          <cell r="K219">
            <v>42705.35</v>
          </cell>
          <cell r="L219">
            <v>42705.35</v>
          </cell>
          <cell r="M219">
            <v>42705.35</v>
          </cell>
          <cell r="N219">
            <v>42705.35</v>
          </cell>
        </row>
        <row r="220">
          <cell r="A220">
            <v>1844</v>
          </cell>
          <cell r="B220" t="str">
            <v>VEHÍCULOS Y UNIDADES DE TRANSPORTE</v>
          </cell>
          <cell r="C220">
            <v>4065937.85</v>
          </cell>
          <cell r="D220">
            <v>4041371.85</v>
          </cell>
          <cell r="E220">
            <v>4041371.85</v>
          </cell>
          <cell r="F220">
            <v>4041371.85</v>
          </cell>
          <cell r="G220">
            <v>4041371.85</v>
          </cell>
          <cell r="H220">
            <v>4041371.85</v>
          </cell>
          <cell r="I220">
            <v>4041371.85</v>
          </cell>
          <cell r="J220">
            <v>4041371.85</v>
          </cell>
          <cell r="K220">
            <v>4041223.24</v>
          </cell>
          <cell r="L220">
            <v>4041223.24</v>
          </cell>
          <cell r="M220">
            <v>4041223.24</v>
          </cell>
          <cell r="N220">
            <v>4041223.24</v>
          </cell>
        </row>
        <row r="221">
          <cell r="A221">
            <v>1845</v>
          </cell>
          <cell r="B221" t="str">
            <v>EQUIPO DE COMPUTACIÓN</v>
          </cell>
          <cell r="C221">
            <v>12140583.029999999</v>
          </cell>
          <cell r="D221">
            <v>12113905.67</v>
          </cell>
          <cell r="E221">
            <v>12110199.810000001</v>
          </cell>
          <cell r="F221">
            <v>12107471.310000001</v>
          </cell>
          <cell r="G221">
            <v>12097081.939999999</v>
          </cell>
          <cell r="H221">
            <v>12091702.939999999</v>
          </cell>
          <cell r="I221">
            <v>12098656.09</v>
          </cell>
          <cell r="J221">
            <v>12092977.75</v>
          </cell>
          <cell r="K221">
            <v>11934618.57</v>
          </cell>
          <cell r="L221">
            <v>11942043</v>
          </cell>
          <cell r="M221">
            <v>11946122.08</v>
          </cell>
          <cell r="N221">
            <v>12025188.119999999</v>
          </cell>
        </row>
        <row r="222">
          <cell r="A222">
            <v>1846</v>
          </cell>
          <cell r="B222" t="str">
            <v>MAQUINARIA</v>
          </cell>
          <cell r="C222">
            <v>8989396.0700000003</v>
          </cell>
          <cell r="D222">
            <v>8989396.0700000003</v>
          </cell>
          <cell r="E222">
            <v>9034500.1699999999</v>
          </cell>
          <cell r="F222">
            <v>9036400.3900000006</v>
          </cell>
          <cell r="G222">
            <v>9036400.3900000006</v>
          </cell>
          <cell r="H222">
            <v>9036400.3900000006</v>
          </cell>
          <cell r="I222">
            <v>9036400.3900000006</v>
          </cell>
          <cell r="J222">
            <v>9021975.3499999996</v>
          </cell>
          <cell r="K222">
            <v>9010111.3699999992</v>
          </cell>
          <cell r="L222">
            <v>9032257.3499999996</v>
          </cell>
          <cell r="M222">
            <v>9037521.3499999996</v>
          </cell>
          <cell r="N222">
            <v>9037521.3499999996</v>
          </cell>
        </row>
        <row r="223">
          <cell r="A223">
            <v>1848</v>
          </cell>
          <cell r="B223" t="str">
            <v>OTROS BIENES</v>
          </cell>
          <cell r="C223">
            <v>658365.06000000006</v>
          </cell>
          <cell r="D223">
            <v>658761.84</v>
          </cell>
          <cell r="E223">
            <v>658761.84</v>
          </cell>
          <cell r="F223">
            <v>658761.84</v>
          </cell>
          <cell r="G223">
            <v>658761.84</v>
          </cell>
          <cell r="H223">
            <v>658761.84</v>
          </cell>
          <cell r="I223">
            <v>658761.84</v>
          </cell>
          <cell r="J223">
            <v>658762.6</v>
          </cell>
          <cell r="K223">
            <v>657562.6</v>
          </cell>
          <cell r="L223">
            <v>657554.28</v>
          </cell>
          <cell r="M223">
            <v>657554.28</v>
          </cell>
          <cell r="N223">
            <v>656844.66</v>
          </cell>
        </row>
        <row r="224">
          <cell r="A224">
            <v>185</v>
          </cell>
          <cell r="B224" t="str">
            <v>BIBLIOTECA, MUSEO NUMISMÁTICO Y ARCHIVOS HISTÓRICOS</v>
          </cell>
          <cell r="C224">
            <v>3560756.65</v>
          </cell>
          <cell r="D224">
            <v>3560756.65</v>
          </cell>
          <cell r="E224">
            <v>3561756.65</v>
          </cell>
          <cell r="F224">
            <v>3561756.65</v>
          </cell>
          <cell r="G224">
            <v>3561756.65</v>
          </cell>
          <cell r="H224">
            <v>3561756.65</v>
          </cell>
          <cell r="I224">
            <v>3563870.18</v>
          </cell>
          <cell r="J224">
            <v>3563830.19</v>
          </cell>
          <cell r="K224">
            <v>3563830.19</v>
          </cell>
          <cell r="L224">
            <v>3563830.19</v>
          </cell>
          <cell r="M224">
            <v>3563830.19</v>
          </cell>
          <cell r="N224">
            <v>3563912.19</v>
          </cell>
        </row>
        <row r="225">
          <cell r="A225">
            <v>1851</v>
          </cell>
          <cell r="B225" t="str">
            <v>BIBLIOTECA</v>
          </cell>
          <cell r="C225">
            <v>323369.84000000003</v>
          </cell>
          <cell r="D225">
            <v>323369.84000000003</v>
          </cell>
          <cell r="E225">
            <v>324369.84000000003</v>
          </cell>
          <cell r="F225">
            <v>324369.84000000003</v>
          </cell>
          <cell r="G225">
            <v>324369.84000000003</v>
          </cell>
          <cell r="H225">
            <v>324369.84000000003</v>
          </cell>
          <cell r="I225">
            <v>324369.84000000003</v>
          </cell>
          <cell r="J225">
            <v>324369.84000000003</v>
          </cell>
          <cell r="K225">
            <v>324369.84000000003</v>
          </cell>
          <cell r="L225">
            <v>324369.84000000003</v>
          </cell>
          <cell r="M225">
            <v>324369.84000000003</v>
          </cell>
          <cell r="N225">
            <v>324451.84000000003</v>
          </cell>
        </row>
        <row r="226">
          <cell r="A226">
            <v>1852</v>
          </cell>
          <cell r="B226" t="str">
            <v>MUSEO NUMISMÁTICO</v>
          </cell>
          <cell r="C226">
            <v>3237386.81</v>
          </cell>
          <cell r="D226">
            <v>3237386.81</v>
          </cell>
          <cell r="E226">
            <v>3237386.81</v>
          </cell>
          <cell r="F226">
            <v>3237386.81</v>
          </cell>
          <cell r="G226">
            <v>3237386.81</v>
          </cell>
          <cell r="H226">
            <v>3237386.81</v>
          </cell>
          <cell r="I226">
            <v>3239500.34</v>
          </cell>
          <cell r="J226">
            <v>3239460.35</v>
          </cell>
          <cell r="K226">
            <v>3239460.35</v>
          </cell>
          <cell r="L226">
            <v>3239460.35</v>
          </cell>
          <cell r="M226">
            <v>3239460.35</v>
          </cell>
          <cell r="N226">
            <v>3239460.35</v>
          </cell>
        </row>
        <row r="227">
          <cell r="A227">
            <v>1853</v>
          </cell>
          <cell r="B227" t="str">
            <v>ARCHIVOS HISTORICOS</v>
          </cell>
          <cell r="C227" t="e">
            <v>#N/A</v>
          </cell>
          <cell r="D227" t="e">
            <v>#N/A</v>
          </cell>
          <cell r="E227" t="e">
            <v>#N/A</v>
          </cell>
          <cell r="F227" t="e">
            <v>#N/A</v>
          </cell>
          <cell r="G227" t="e">
            <v>#N/A</v>
          </cell>
          <cell r="H227" t="e">
            <v>#N/A</v>
          </cell>
          <cell r="I227" t="e">
            <v>#N/A</v>
          </cell>
          <cell r="J227" t="e">
            <v>#N/A</v>
          </cell>
          <cell r="K227" t="e">
            <v>#N/A</v>
          </cell>
          <cell r="L227" t="e">
            <v>#N/A</v>
          </cell>
          <cell r="M227" t="e">
            <v>#N/A</v>
          </cell>
          <cell r="N227" t="e">
            <v>#N/A</v>
          </cell>
        </row>
        <row r="228">
          <cell r="A228">
            <v>189</v>
          </cell>
          <cell r="B228" t="str">
            <v>(DEPRECIACIÓN ACUMULADA)</v>
          </cell>
          <cell r="C228">
            <v>-82206137.760000005</v>
          </cell>
          <cell r="D228">
            <v>-82526482.200000003</v>
          </cell>
          <cell r="E228">
            <v>-82935817.620000005</v>
          </cell>
          <cell r="F228">
            <v>-83329731.510000005</v>
          </cell>
          <cell r="G228">
            <v>-83735010.849999994</v>
          </cell>
          <cell r="H228">
            <v>-84126228.700000003</v>
          </cell>
          <cell r="I228">
            <v>-84530251.719999999</v>
          </cell>
          <cell r="J228">
            <v>-84936304.769999996</v>
          </cell>
          <cell r="K228">
            <v>-85328441.920000002</v>
          </cell>
          <cell r="L228">
            <v>-85733436.650000006</v>
          </cell>
          <cell r="M228">
            <v>-86124772.859999999</v>
          </cell>
          <cell r="N228">
            <v>-86527974.549999997</v>
          </cell>
        </row>
        <row r="229">
          <cell r="A229">
            <v>1891</v>
          </cell>
          <cell r="B229" t="str">
            <v>(EDIFICIOS Y OTROS LOCALES)</v>
          </cell>
          <cell r="C229">
            <v>-45691521.210000001</v>
          </cell>
          <cell r="D229">
            <v>-45719204.780000001</v>
          </cell>
          <cell r="E229">
            <v>-45789262.5</v>
          </cell>
          <cell r="F229">
            <v>-45857652.189999998</v>
          </cell>
          <cell r="G229">
            <v>-45927709.909999996</v>
          </cell>
          <cell r="H229">
            <v>-45996099.600000001</v>
          </cell>
          <cell r="I229">
            <v>-46066157.32</v>
          </cell>
          <cell r="J229">
            <v>-46136215.039999999</v>
          </cell>
          <cell r="K229">
            <v>-46204604.729999997</v>
          </cell>
          <cell r="L229">
            <v>-46274662.450000003</v>
          </cell>
          <cell r="M229">
            <v>-46343052.140000001</v>
          </cell>
          <cell r="N229">
            <v>-46413109.859999999</v>
          </cell>
        </row>
        <row r="230">
          <cell r="A230">
            <v>1892</v>
          </cell>
          <cell r="B230" t="str">
            <v>(MOBILIARIO Y EQUIPO)</v>
          </cell>
          <cell r="C230">
            <v>-36514616.549999997</v>
          </cell>
          <cell r="D230">
            <v>-36807277.420000002</v>
          </cell>
          <cell r="E230">
            <v>-37146555.119999997</v>
          </cell>
          <cell r="F230">
            <v>-37472079.32</v>
          </cell>
          <cell r="G230">
            <v>-37807300.939999998</v>
          </cell>
          <cell r="H230">
            <v>-38130129.100000001</v>
          </cell>
          <cell r="I230">
            <v>-38464094.399999999</v>
          </cell>
          <cell r="J230">
            <v>-38800089.729999997</v>
          </cell>
          <cell r="K230">
            <v>-39123837.189999998</v>
          </cell>
          <cell r="L230">
            <v>-39458774.200000003</v>
          </cell>
          <cell r="M230">
            <v>-39781720.719999999</v>
          </cell>
          <cell r="N230">
            <v>-40114864.689999998</v>
          </cell>
        </row>
        <row r="231">
          <cell r="A231">
            <v>19</v>
          </cell>
          <cell r="B231" t="str">
            <v>OTROS ACTIVOS</v>
          </cell>
          <cell r="C231">
            <v>186860425.78</v>
          </cell>
          <cell r="D231">
            <v>189367287.94999999</v>
          </cell>
          <cell r="E231">
            <v>194626259.56</v>
          </cell>
          <cell r="F231">
            <v>211225657.44999999</v>
          </cell>
          <cell r="G231">
            <v>2339818553.4000001</v>
          </cell>
          <cell r="H231">
            <v>2348969600.2600002</v>
          </cell>
          <cell r="I231">
            <v>2320086959.1100001</v>
          </cell>
          <cell r="J231">
            <v>2295656984.6199999</v>
          </cell>
          <cell r="K231">
            <v>2370112789.2600002</v>
          </cell>
          <cell r="L231">
            <v>2377020860.8899999</v>
          </cell>
          <cell r="M231">
            <v>2380480316.73</v>
          </cell>
          <cell r="N231">
            <v>2442309897.6199999</v>
          </cell>
        </row>
        <row r="232">
          <cell r="A232">
            <v>191</v>
          </cell>
          <cell r="B232" t="str">
            <v>ACTIVOS DIFERIDOS</v>
          </cell>
          <cell r="C232">
            <v>9664015.2400000002</v>
          </cell>
          <cell r="D232">
            <v>10148240.789999999</v>
          </cell>
          <cell r="E232">
            <v>9755006.1500000004</v>
          </cell>
          <cell r="F232">
            <v>9218902.1300000008</v>
          </cell>
          <cell r="G232">
            <v>8913883.9399999995</v>
          </cell>
          <cell r="H232">
            <v>8468617.5399999991</v>
          </cell>
          <cell r="I232">
            <v>8066618.8499999996</v>
          </cell>
          <cell r="J232">
            <v>7704845.7000000002</v>
          </cell>
          <cell r="K232">
            <v>7466456.7599999998</v>
          </cell>
          <cell r="L232">
            <v>7215101.9199999999</v>
          </cell>
          <cell r="M232">
            <v>6713230.4800000004</v>
          </cell>
          <cell r="N232">
            <v>7354811.7300000004</v>
          </cell>
        </row>
        <row r="233">
          <cell r="A233">
            <v>1911</v>
          </cell>
          <cell r="B233" t="str">
            <v>PAGOS ANTICIPADOS</v>
          </cell>
          <cell r="C233">
            <v>2868012.17</v>
          </cell>
          <cell r="D233">
            <v>2740476.41</v>
          </cell>
          <cell r="E233">
            <v>2395387.29</v>
          </cell>
          <cell r="F233">
            <v>2170878.11</v>
          </cell>
          <cell r="G233">
            <v>2197216.52</v>
          </cell>
          <cell r="H233">
            <v>2114023.75</v>
          </cell>
          <cell r="I233">
            <v>1983081.83</v>
          </cell>
          <cell r="J233">
            <v>1934110.55</v>
          </cell>
          <cell r="K233">
            <v>1885742.53</v>
          </cell>
          <cell r="L233">
            <v>1831409.62</v>
          </cell>
          <cell r="M233">
            <v>1342004.28</v>
          </cell>
          <cell r="N233">
            <v>1404930.84</v>
          </cell>
        </row>
        <row r="234">
          <cell r="A234">
            <v>191105</v>
          </cell>
          <cell r="B234" t="str">
            <v>INTERESES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191110</v>
          </cell>
          <cell r="B235" t="str">
            <v>ARRIENDOS</v>
          </cell>
          <cell r="C235">
            <v>2520.0100000000002</v>
          </cell>
          <cell r="D235">
            <v>1176.76</v>
          </cell>
          <cell r="E235">
            <v>1176.76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>
            <v>191115</v>
          </cell>
          <cell r="B236" t="str">
            <v>MANTENIMIENTO</v>
          </cell>
          <cell r="C236">
            <v>284130.27</v>
          </cell>
          <cell r="D236">
            <v>232537.1</v>
          </cell>
          <cell r="E236">
            <v>266904.65000000002</v>
          </cell>
          <cell r="F236">
            <v>177430.73</v>
          </cell>
          <cell r="G236">
            <v>379242.23999999999</v>
          </cell>
          <cell r="H236">
            <v>414611.86</v>
          </cell>
          <cell r="I236">
            <v>397936.42</v>
          </cell>
          <cell r="J236">
            <v>420786.86</v>
          </cell>
          <cell r="K236">
            <v>519085.58</v>
          </cell>
          <cell r="L236">
            <v>495722.22</v>
          </cell>
          <cell r="M236">
            <v>338683.69</v>
          </cell>
          <cell r="N236">
            <v>335113.28000000003</v>
          </cell>
        </row>
        <row r="237">
          <cell r="A237">
            <v>191120</v>
          </cell>
          <cell r="B237" t="str">
            <v>PRIMAS DE SEGUROS</v>
          </cell>
          <cell r="C237">
            <v>1319684.1499999999</v>
          </cell>
          <cell r="D237">
            <v>1216237.83</v>
          </cell>
          <cell r="E237">
            <v>1101690.93</v>
          </cell>
          <cell r="F237">
            <v>990839.09</v>
          </cell>
          <cell r="G237">
            <v>840088.4</v>
          </cell>
          <cell r="H237">
            <v>722043.75</v>
          </cell>
          <cell r="I237">
            <v>615264.03</v>
          </cell>
          <cell r="J237">
            <v>490204.87</v>
          </cell>
          <cell r="K237">
            <v>369179.88</v>
          </cell>
          <cell r="L237">
            <v>244120.72</v>
          </cell>
          <cell r="M237">
            <v>123095.73</v>
          </cell>
          <cell r="N237">
            <v>0</v>
          </cell>
        </row>
        <row r="238">
          <cell r="A238">
            <v>191190</v>
          </cell>
          <cell r="B238" t="str">
            <v>OTROS PAGOS ANTICIPADOS</v>
          </cell>
          <cell r="C238">
            <v>1261677.74</v>
          </cell>
          <cell r="D238">
            <v>1290524.72</v>
          </cell>
          <cell r="E238">
            <v>1025614.95</v>
          </cell>
          <cell r="F238">
            <v>1002608.29</v>
          </cell>
          <cell r="G238">
            <v>977885.88</v>
          </cell>
          <cell r="H238">
            <v>977368.14</v>
          </cell>
          <cell r="I238">
            <v>969881.38</v>
          </cell>
          <cell r="J238">
            <v>1023118.82</v>
          </cell>
          <cell r="K238">
            <v>997477.07</v>
          </cell>
          <cell r="L238">
            <v>1091566.68</v>
          </cell>
          <cell r="M238">
            <v>880224.86</v>
          </cell>
          <cell r="N238">
            <v>1069817.56</v>
          </cell>
        </row>
        <row r="239">
          <cell r="A239">
            <v>1912</v>
          </cell>
          <cell r="B239" t="str">
            <v>GASTOS DIFERIDOS</v>
          </cell>
          <cell r="C239">
            <v>5281460.58</v>
          </cell>
          <cell r="D239">
            <v>5909681.1100000003</v>
          </cell>
          <cell r="E239">
            <v>5805131</v>
          </cell>
          <cell r="F239">
            <v>5510400.7800000003</v>
          </cell>
          <cell r="G239">
            <v>5228177.22</v>
          </cell>
          <cell r="H239">
            <v>4945953.66</v>
          </cell>
          <cell r="I239">
            <v>4663730.0999999996</v>
          </cell>
          <cell r="J239">
            <v>4381518.54</v>
          </cell>
          <cell r="K239">
            <v>4175404.97</v>
          </cell>
          <cell r="L239">
            <v>3969500.77</v>
          </cell>
          <cell r="M239">
            <v>3796511.18</v>
          </cell>
          <cell r="N239">
            <v>4110848.21</v>
          </cell>
        </row>
        <row r="240">
          <cell r="A240">
            <v>191205</v>
          </cell>
          <cell r="B240" t="str">
            <v>PROGRAMAS INFORMÁTICOS</v>
          </cell>
          <cell r="C240">
            <v>5281460.58</v>
          </cell>
          <cell r="D240">
            <v>5909681.1100000003</v>
          </cell>
          <cell r="E240">
            <v>5805131</v>
          </cell>
          <cell r="F240">
            <v>5510400.7800000003</v>
          </cell>
          <cell r="G240">
            <v>5228177.22</v>
          </cell>
          <cell r="H240">
            <v>4945953.66</v>
          </cell>
          <cell r="I240">
            <v>4663730.0999999996</v>
          </cell>
          <cell r="J240">
            <v>4381518.54</v>
          </cell>
          <cell r="K240">
            <v>4175404.97</v>
          </cell>
          <cell r="L240">
            <v>3969500.77</v>
          </cell>
          <cell r="M240">
            <v>3796511.18</v>
          </cell>
          <cell r="N240">
            <v>4110848.21</v>
          </cell>
        </row>
        <row r="241">
          <cell r="A241">
            <v>191210</v>
          </cell>
          <cell r="B241" t="str">
            <v>ESTUDIOS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191290</v>
          </cell>
          <cell r="B242" t="str">
            <v>OTROS GASTOS DIFERIDOS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>
            <v>1913</v>
          </cell>
          <cell r="B243" t="str">
            <v>INVENTARIO DE ESPECIES MONETARIAS</v>
          </cell>
          <cell r="C243">
            <v>236.4</v>
          </cell>
          <cell r="D243">
            <v>236.4</v>
          </cell>
          <cell r="E243">
            <v>236.4</v>
          </cell>
          <cell r="F243">
            <v>236.4</v>
          </cell>
          <cell r="G243">
            <v>236.4</v>
          </cell>
          <cell r="H243">
            <v>236.4</v>
          </cell>
          <cell r="I243">
            <v>236.4</v>
          </cell>
          <cell r="J243">
            <v>236.4</v>
          </cell>
          <cell r="K243">
            <v>236.4</v>
          </cell>
          <cell r="L243">
            <v>236.4</v>
          </cell>
          <cell r="M243">
            <v>236.4</v>
          </cell>
          <cell r="N243">
            <v>236.4</v>
          </cell>
        </row>
        <row r="244">
          <cell r="A244">
            <v>191305</v>
          </cell>
          <cell r="B244" t="str">
            <v>BILLETES TERMINADOS</v>
          </cell>
          <cell r="C244" t="e">
            <v>#N/A</v>
          </cell>
          <cell r="D244" t="e">
            <v>#N/A</v>
          </cell>
          <cell r="E244" t="e">
            <v>#N/A</v>
          </cell>
          <cell r="F244" t="e">
            <v>#N/A</v>
          </cell>
          <cell r="G244" t="e">
            <v>#N/A</v>
          </cell>
          <cell r="H244" t="e">
            <v>#N/A</v>
          </cell>
          <cell r="I244" t="e">
            <v>#N/A</v>
          </cell>
          <cell r="J244" t="e">
            <v>#N/A</v>
          </cell>
          <cell r="K244" t="e">
            <v>#N/A</v>
          </cell>
          <cell r="L244" t="e">
            <v>#N/A</v>
          </cell>
          <cell r="M244" t="e">
            <v>#N/A</v>
          </cell>
          <cell r="N244" t="e">
            <v>#N/A</v>
          </cell>
        </row>
        <row r="245">
          <cell r="A245">
            <v>191310</v>
          </cell>
          <cell r="B245" t="str">
            <v>BILLETES SEMITERMINADOS</v>
          </cell>
          <cell r="C245" t="e">
            <v>#N/A</v>
          </cell>
          <cell r="D245" t="e">
            <v>#N/A</v>
          </cell>
          <cell r="E245" t="e">
            <v>#N/A</v>
          </cell>
          <cell r="F245" t="e">
            <v>#N/A</v>
          </cell>
          <cell r="G245" t="e">
            <v>#N/A</v>
          </cell>
          <cell r="H245" t="e">
            <v>#N/A</v>
          </cell>
          <cell r="I245" t="e">
            <v>#N/A</v>
          </cell>
          <cell r="J245" t="e">
            <v>#N/A</v>
          </cell>
          <cell r="K245" t="e">
            <v>#N/A</v>
          </cell>
          <cell r="L245" t="e">
            <v>#N/A</v>
          </cell>
          <cell r="M245" t="e">
            <v>#N/A</v>
          </cell>
          <cell r="N245" t="e">
            <v>#N/A</v>
          </cell>
        </row>
        <row r="246">
          <cell r="A246">
            <v>191315</v>
          </cell>
          <cell r="B246" t="str">
            <v>MONEDAS</v>
          </cell>
          <cell r="C246">
            <v>236.4</v>
          </cell>
          <cell r="D246">
            <v>236.4</v>
          </cell>
          <cell r="E246">
            <v>236.4</v>
          </cell>
          <cell r="F246">
            <v>236.4</v>
          </cell>
          <cell r="G246">
            <v>236.4</v>
          </cell>
          <cell r="H246">
            <v>236.4</v>
          </cell>
          <cell r="I246">
            <v>236.4</v>
          </cell>
          <cell r="J246">
            <v>236.4</v>
          </cell>
          <cell r="K246">
            <v>236.4</v>
          </cell>
          <cell r="L246">
            <v>236.4</v>
          </cell>
          <cell r="M246">
            <v>236.4</v>
          </cell>
          <cell r="N246">
            <v>236.4</v>
          </cell>
        </row>
        <row r="247">
          <cell r="A247">
            <v>1914</v>
          </cell>
          <cell r="B247" t="str">
            <v>PROVEEDURÍA</v>
          </cell>
          <cell r="C247">
            <v>1514306.09</v>
          </cell>
          <cell r="D247">
            <v>1497846.87</v>
          </cell>
          <cell r="E247">
            <v>1554251.46</v>
          </cell>
          <cell r="F247">
            <v>1537386.84</v>
          </cell>
          <cell r="G247">
            <v>1488253.8</v>
          </cell>
          <cell r="H247">
            <v>1408403.73</v>
          </cell>
          <cell r="I247">
            <v>1419570.52</v>
          </cell>
          <cell r="J247">
            <v>1388980.21</v>
          </cell>
          <cell r="K247">
            <v>1405072.86</v>
          </cell>
          <cell r="L247">
            <v>1413955.13</v>
          </cell>
          <cell r="M247">
            <v>1574478.62</v>
          </cell>
          <cell r="N247">
            <v>1838796.28</v>
          </cell>
        </row>
        <row r="248">
          <cell r="A248">
            <v>191405</v>
          </cell>
          <cell r="B248" t="str">
            <v>BIENES, PIEZAS Y PARTES</v>
          </cell>
          <cell r="C248">
            <v>633773.25</v>
          </cell>
          <cell r="D248">
            <v>634383.55000000005</v>
          </cell>
          <cell r="E248">
            <v>627450.15</v>
          </cell>
          <cell r="F248">
            <v>625045.71</v>
          </cell>
          <cell r="G248">
            <v>625268.73</v>
          </cell>
          <cell r="H248">
            <v>617411.36</v>
          </cell>
          <cell r="I248">
            <v>639653.85</v>
          </cell>
          <cell r="J248">
            <v>638447.04</v>
          </cell>
          <cell r="K248">
            <v>637526.53</v>
          </cell>
          <cell r="L248">
            <v>663304.43000000005</v>
          </cell>
          <cell r="M248">
            <v>834882.61</v>
          </cell>
          <cell r="N248">
            <v>967488.37</v>
          </cell>
        </row>
        <row r="249">
          <cell r="A249">
            <v>191410</v>
          </cell>
          <cell r="B249" t="str">
            <v>ESPECIES VALORADAS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191415</v>
          </cell>
          <cell r="B250" t="str">
            <v>FORMULARIOS Y MATERIALES</v>
          </cell>
          <cell r="C250">
            <v>879245.5</v>
          </cell>
          <cell r="D250">
            <v>862175.98</v>
          </cell>
          <cell r="E250">
            <v>925513.97</v>
          </cell>
          <cell r="F250">
            <v>911053.79</v>
          </cell>
          <cell r="G250">
            <v>861839.77</v>
          </cell>
          <cell r="H250">
            <v>789847.07</v>
          </cell>
          <cell r="I250">
            <v>778771.37</v>
          </cell>
          <cell r="J250">
            <v>749495.2</v>
          </cell>
          <cell r="K250">
            <v>766508.36</v>
          </cell>
          <cell r="L250">
            <v>749612.73</v>
          </cell>
          <cell r="M250">
            <v>738643.54</v>
          </cell>
          <cell r="N250">
            <v>870355.44</v>
          </cell>
        </row>
        <row r="251">
          <cell r="A251">
            <v>191490</v>
          </cell>
          <cell r="B251" t="str">
            <v>OTROS INSUMOS</v>
          </cell>
          <cell r="C251">
            <v>1287.3399999999999</v>
          </cell>
          <cell r="D251">
            <v>1287.3399999999999</v>
          </cell>
          <cell r="E251">
            <v>1287.3399999999999</v>
          </cell>
          <cell r="F251">
            <v>1287.3399999999999</v>
          </cell>
          <cell r="G251">
            <v>1145.3</v>
          </cell>
          <cell r="H251">
            <v>1145.3</v>
          </cell>
          <cell r="I251">
            <v>1145.3</v>
          </cell>
          <cell r="J251">
            <v>1037.97</v>
          </cell>
          <cell r="K251">
            <v>1037.97</v>
          </cell>
          <cell r="L251">
            <v>1037.97</v>
          </cell>
          <cell r="M251">
            <v>952.47</v>
          </cell>
          <cell r="N251">
            <v>952.47</v>
          </cell>
        </row>
        <row r="252">
          <cell r="A252">
            <v>192</v>
          </cell>
          <cell r="B252" t="str">
            <v>PARTICIPACION EN ORG.FINAN.INTERNC.</v>
          </cell>
          <cell r="C252" t="e">
            <v>#N/A</v>
          </cell>
          <cell r="D252" t="e">
            <v>#N/A</v>
          </cell>
          <cell r="E252" t="e">
            <v>#N/A</v>
          </cell>
          <cell r="F252" t="e">
            <v>#N/A</v>
          </cell>
          <cell r="G252" t="e">
            <v>#N/A</v>
          </cell>
          <cell r="H252" t="e">
            <v>#N/A</v>
          </cell>
          <cell r="I252" t="e">
            <v>#N/A</v>
          </cell>
          <cell r="J252" t="e">
            <v>#N/A</v>
          </cell>
          <cell r="K252" t="e">
            <v>#N/A</v>
          </cell>
          <cell r="L252" t="e">
            <v>#N/A</v>
          </cell>
          <cell r="M252" t="e">
            <v>#N/A</v>
          </cell>
          <cell r="N252" t="e">
            <v>#N/A</v>
          </cell>
        </row>
        <row r="253">
          <cell r="A253">
            <v>1921</v>
          </cell>
          <cell r="B253" t="str">
            <v>AP.B.INTER.RECONST.Y FMTO. (BIRF)</v>
          </cell>
          <cell r="C253" t="e">
            <v>#N/A</v>
          </cell>
          <cell r="D253" t="e">
            <v>#N/A</v>
          </cell>
          <cell r="E253" t="e">
            <v>#N/A</v>
          </cell>
          <cell r="F253" t="e">
            <v>#N/A</v>
          </cell>
          <cell r="G253" t="e">
            <v>#N/A</v>
          </cell>
          <cell r="H253" t="e">
            <v>#N/A</v>
          </cell>
          <cell r="I253" t="e">
            <v>#N/A</v>
          </cell>
          <cell r="J253" t="e">
            <v>#N/A</v>
          </cell>
          <cell r="K253" t="e">
            <v>#N/A</v>
          </cell>
          <cell r="L253" t="e">
            <v>#N/A</v>
          </cell>
          <cell r="M253" t="e">
            <v>#N/A</v>
          </cell>
          <cell r="N253" t="e">
            <v>#N/A</v>
          </cell>
        </row>
        <row r="254">
          <cell r="A254">
            <v>1922</v>
          </cell>
          <cell r="B254" t="str">
            <v>AP.ASOC.INTERNAC. DE FOMENTO (AIF)</v>
          </cell>
          <cell r="C254" t="e">
            <v>#N/A</v>
          </cell>
          <cell r="D254" t="e">
            <v>#N/A</v>
          </cell>
          <cell r="E254" t="e">
            <v>#N/A</v>
          </cell>
          <cell r="F254" t="e">
            <v>#N/A</v>
          </cell>
          <cell r="G254" t="e">
            <v>#N/A</v>
          </cell>
          <cell r="H254" t="e">
            <v>#N/A</v>
          </cell>
          <cell r="I254" t="e">
            <v>#N/A</v>
          </cell>
          <cell r="J254" t="e">
            <v>#N/A</v>
          </cell>
          <cell r="K254" t="e">
            <v>#N/A</v>
          </cell>
          <cell r="L254" t="e">
            <v>#N/A</v>
          </cell>
          <cell r="M254" t="e">
            <v>#N/A</v>
          </cell>
          <cell r="N254" t="e">
            <v>#N/A</v>
          </cell>
        </row>
        <row r="255">
          <cell r="A255">
            <v>1923</v>
          </cell>
          <cell r="B255" t="str">
            <v>AP.B.INTERAMERIC.DESARROLLO (BID)</v>
          </cell>
          <cell r="C255" t="e">
            <v>#N/A</v>
          </cell>
          <cell r="D255" t="e">
            <v>#N/A</v>
          </cell>
          <cell r="E255" t="e">
            <v>#N/A</v>
          </cell>
          <cell r="F255" t="e">
            <v>#N/A</v>
          </cell>
          <cell r="G255" t="e">
            <v>#N/A</v>
          </cell>
          <cell r="H255" t="e">
            <v>#N/A</v>
          </cell>
          <cell r="I255" t="e">
            <v>#N/A</v>
          </cell>
          <cell r="J255" t="e">
            <v>#N/A</v>
          </cell>
          <cell r="K255" t="e">
            <v>#N/A</v>
          </cell>
          <cell r="L255" t="e">
            <v>#N/A</v>
          </cell>
          <cell r="M255" t="e">
            <v>#N/A</v>
          </cell>
          <cell r="N255" t="e">
            <v>#N/A</v>
          </cell>
        </row>
        <row r="256">
          <cell r="A256">
            <v>1924</v>
          </cell>
          <cell r="B256" t="str">
            <v>AP. AGENCIA MULTI GART E INV.(MIGA)</v>
          </cell>
          <cell r="C256" t="e">
            <v>#N/A</v>
          </cell>
          <cell r="D256" t="e">
            <v>#N/A</v>
          </cell>
          <cell r="E256" t="e">
            <v>#N/A</v>
          </cell>
          <cell r="F256" t="e">
            <v>#N/A</v>
          </cell>
          <cell r="G256" t="e">
            <v>#N/A</v>
          </cell>
          <cell r="H256" t="e">
            <v>#N/A</v>
          </cell>
          <cell r="I256" t="e">
            <v>#N/A</v>
          </cell>
          <cell r="J256" t="e">
            <v>#N/A</v>
          </cell>
          <cell r="K256" t="e">
            <v>#N/A</v>
          </cell>
          <cell r="L256" t="e">
            <v>#N/A</v>
          </cell>
          <cell r="M256" t="e">
            <v>#N/A</v>
          </cell>
          <cell r="N256" t="e">
            <v>#N/A</v>
          </cell>
        </row>
        <row r="257">
          <cell r="A257">
            <v>193</v>
          </cell>
          <cell r="B257" t="str">
            <v>VALORES ACUMULADOS POR COBRAR</v>
          </cell>
          <cell r="C257">
            <v>19718734.41</v>
          </cell>
          <cell r="D257">
            <v>21580649.539999999</v>
          </cell>
          <cell r="E257">
            <v>27980036.73</v>
          </cell>
          <cell r="F257">
            <v>44848683.939999998</v>
          </cell>
          <cell r="G257">
            <v>34890276.329999998</v>
          </cell>
          <cell r="H257">
            <v>44153000.520000003</v>
          </cell>
          <cell r="I257">
            <v>53474418.600000001</v>
          </cell>
          <cell r="J257">
            <v>39766601.539999999</v>
          </cell>
          <cell r="K257">
            <v>29922795</v>
          </cell>
          <cell r="L257">
            <v>37071695.509999998</v>
          </cell>
          <cell r="M257">
            <v>34951077.640000001</v>
          </cell>
          <cell r="N257">
            <v>48130672.479999997</v>
          </cell>
        </row>
        <row r="258">
          <cell r="A258">
            <v>1931</v>
          </cell>
          <cell r="B258" t="str">
            <v>INTERESES POR COBRAR EN DEPÓSITOS EN BANCOS Y OTRAS INSTITUCIONES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1932</v>
          </cell>
          <cell r="B259" t="str">
            <v>INTER.POR.COB.EN OPERAC.DE CREDITO</v>
          </cell>
          <cell r="C259" t="e">
            <v>#N/A</v>
          </cell>
          <cell r="D259" t="e">
            <v>#N/A</v>
          </cell>
          <cell r="E259" t="e">
            <v>#N/A</v>
          </cell>
          <cell r="F259" t="e">
            <v>#N/A</v>
          </cell>
          <cell r="G259" t="e">
            <v>#N/A</v>
          </cell>
          <cell r="H259" t="e">
            <v>#N/A</v>
          </cell>
          <cell r="I259" t="e">
            <v>#N/A</v>
          </cell>
          <cell r="J259" t="e">
            <v>#N/A</v>
          </cell>
          <cell r="K259" t="e">
            <v>#N/A</v>
          </cell>
          <cell r="L259" t="e">
            <v>#N/A</v>
          </cell>
          <cell r="M259" t="e">
            <v>#N/A</v>
          </cell>
          <cell r="N259" t="e">
            <v>#N/A</v>
          </cell>
        </row>
        <row r="260">
          <cell r="A260">
            <v>1933</v>
          </cell>
          <cell r="B260" t="str">
            <v>INTERESES POR COBRAR EN INVERSIONES</v>
          </cell>
          <cell r="C260">
            <v>19123899.280000001</v>
          </cell>
          <cell r="D260">
            <v>21080129</v>
          </cell>
          <cell r="E260">
            <v>27450880.73</v>
          </cell>
          <cell r="F260">
            <v>44445060.43</v>
          </cell>
          <cell r="G260">
            <v>34429281.960000001</v>
          </cell>
          <cell r="H260">
            <v>43681721.960000001</v>
          </cell>
          <cell r="I260">
            <v>53103273.810000002</v>
          </cell>
          <cell r="J260">
            <v>39339382.939999998</v>
          </cell>
          <cell r="K260">
            <v>29523951.16</v>
          </cell>
          <cell r="L260">
            <v>36629149.280000001</v>
          </cell>
          <cell r="M260">
            <v>34444867.359999999</v>
          </cell>
          <cell r="N260">
            <v>47747680.369999997</v>
          </cell>
        </row>
        <row r="261">
          <cell r="A261">
            <v>1934</v>
          </cell>
          <cell r="B261" t="str">
            <v>INTERESES POR COBRAR ACUERDOS DE PAGO Y CONVENIOS DE CRÉDITOS RECÍPROCOS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1938</v>
          </cell>
          <cell r="B262" t="str">
            <v>OTROS INTERESES POR COBRAR</v>
          </cell>
          <cell r="C262">
            <v>594835.13</v>
          </cell>
          <cell r="D262">
            <v>500520.54</v>
          </cell>
          <cell r="E262">
            <v>529156</v>
          </cell>
          <cell r="F262">
            <v>403623.51</v>
          </cell>
          <cell r="G262">
            <v>460994.37</v>
          </cell>
          <cell r="H262">
            <v>471278.56</v>
          </cell>
          <cell r="I262">
            <v>371144.79</v>
          </cell>
          <cell r="J262">
            <v>427218.6</v>
          </cell>
          <cell r="K262">
            <v>398843.84</v>
          </cell>
          <cell r="L262">
            <v>442546.23</v>
          </cell>
          <cell r="M262">
            <v>506210.28</v>
          </cell>
          <cell r="N262">
            <v>382992.11</v>
          </cell>
        </row>
        <row r="263">
          <cell r="A263">
            <v>194</v>
          </cell>
          <cell r="B263" t="str">
            <v>DERECHOS FIDUCIARIOS</v>
          </cell>
          <cell r="C263">
            <v>92500000</v>
          </cell>
          <cell r="D263">
            <v>92500000</v>
          </cell>
          <cell r="E263">
            <v>92500000</v>
          </cell>
          <cell r="F263">
            <v>92500000</v>
          </cell>
          <cell r="G263">
            <v>92500000</v>
          </cell>
          <cell r="H263">
            <v>92500000</v>
          </cell>
          <cell r="I263">
            <v>53968053.5</v>
          </cell>
          <cell r="J263">
            <v>53968053.5</v>
          </cell>
          <cell r="K263">
            <v>40656082.539999999</v>
          </cell>
          <cell r="L263">
            <v>40656082.539999999</v>
          </cell>
          <cell r="M263">
            <v>40656082.539999999</v>
          </cell>
          <cell r="N263">
            <v>86906082.540000007</v>
          </cell>
        </row>
        <row r="264">
          <cell r="A264">
            <v>195</v>
          </cell>
          <cell r="B264" t="str">
            <v>RESULTADOS EFECTIVOS DE POLIT.MONET</v>
          </cell>
          <cell r="C264" t="e">
            <v>#N/A</v>
          </cell>
          <cell r="D264" t="e">
            <v>#N/A</v>
          </cell>
          <cell r="E264" t="e">
            <v>#N/A</v>
          </cell>
          <cell r="F264" t="e">
            <v>#N/A</v>
          </cell>
          <cell r="G264" t="e">
            <v>#N/A</v>
          </cell>
          <cell r="H264" t="e">
            <v>#N/A</v>
          </cell>
          <cell r="I264">
            <v>0</v>
          </cell>
          <cell r="J264">
            <v>2126946227.8099999</v>
          </cell>
          <cell r="K264">
            <v>2224797752.5700002</v>
          </cell>
          <cell r="L264">
            <v>2224929956.6799998</v>
          </cell>
          <cell r="M264">
            <v>2225486471</v>
          </cell>
          <cell r="N264">
            <v>2226153629.2600002</v>
          </cell>
        </row>
        <row r="265">
          <cell r="A265">
            <v>1951</v>
          </cell>
          <cell r="B265" t="str">
            <v>GASTOS EMISION DE TITULOS</v>
          </cell>
          <cell r="C265" t="e">
            <v>#N/A</v>
          </cell>
          <cell r="D265" t="e">
            <v>#N/A</v>
          </cell>
          <cell r="E265" t="e">
            <v>#N/A</v>
          </cell>
          <cell r="F265" t="e">
            <v>#N/A</v>
          </cell>
          <cell r="G265" t="e">
            <v>#N/A</v>
          </cell>
          <cell r="H265" t="e">
            <v>#N/A</v>
          </cell>
          <cell r="I265" t="e">
            <v>#N/A</v>
          </cell>
          <cell r="J265" t="e">
            <v>#N/A</v>
          </cell>
          <cell r="K265" t="e">
            <v>#N/A</v>
          </cell>
          <cell r="L265" t="e">
            <v>#N/A</v>
          </cell>
          <cell r="M265" t="e">
            <v>#N/A</v>
          </cell>
          <cell r="N265" t="e">
            <v>#N/A</v>
          </cell>
        </row>
        <row r="266">
          <cell r="A266">
            <v>1952</v>
          </cell>
          <cell r="B266" t="str">
            <v>PERDIDAS EN MESA DE DINERO</v>
          </cell>
          <cell r="C266" t="e">
            <v>#N/A</v>
          </cell>
          <cell r="D266" t="e">
            <v>#N/A</v>
          </cell>
          <cell r="E266" t="e">
            <v>#N/A</v>
          </cell>
          <cell r="F266" t="e">
            <v>#N/A</v>
          </cell>
          <cell r="G266" t="e">
            <v>#N/A</v>
          </cell>
          <cell r="H266" t="e">
            <v>#N/A</v>
          </cell>
          <cell r="I266" t="e">
            <v>#N/A</v>
          </cell>
          <cell r="J266" t="e">
            <v>#N/A</v>
          </cell>
          <cell r="K266" t="e">
            <v>#N/A</v>
          </cell>
          <cell r="L266" t="e">
            <v>#N/A</v>
          </cell>
          <cell r="M266" t="e">
            <v>#N/A</v>
          </cell>
          <cell r="N266" t="e">
            <v>#N/A</v>
          </cell>
        </row>
        <row r="267">
          <cell r="A267">
            <v>1953</v>
          </cell>
          <cell r="B267" t="str">
            <v>PERDIDAS EN MESA DE CAMBIOS</v>
          </cell>
          <cell r="C267" t="e">
            <v>#N/A</v>
          </cell>
          <cell r="D267" t="e">
            <v>#N/A</v>
          </cell>
          <cell r="E267" t="e">
            <v>#N/A</v>
          </cell>
          <cell r="F267" t="e">
            <v>#N/A</v>
          </cell>
          <cell r="G267" t="e">
            <v>#N/A</v>
          </cell>
          <cell r="H267" t="e">
            <v>#N/A</v>
          </cell>
          <cell r="I267" t="e">
            <v>#N/A</v>
          </cell>
          <cell r="J267" t="e">
            <v>#N/A</v>
          </cell>
          <cell r="K267" t="e">
            <v>#N/A</v>
          </cell>
          <cell r="L267" t="e">
            <v>#N/A</v>
          </cell>
          <cell r="M267" t="e">
            <v>#N/A</v>
          </cell>
          <cell r="N267" t="e">
            <v>#N/A</v>
          </cell>
        </row>
        <row r="268">
          <cell r="A268">
            <v>1954</v>
          </cell>
          <cell r="B268" t="str">
            <v>GASTOS EMISION ESPECIES MONETARIAS</v>
          </cell>
          <cell r="C268" t="e">
            <v>#N/A</v>
          </cell>
          <cell r="D268" t="e">
            <v>#N/A</v>
          </cell>
          <cell r="E268" t="e">
            <v>#N/A</v>
          </cell>
          <cell r="F268" t="e">
            <v>#N/A</v>
          </cell>
          <cell r="G268" t="e">
            <v>#N/A</v>
          </cell>
          <cell r="H268" t="e">
            <v>#N/A</v>
          </cell>
          <cell r="I268" t="e">
            <v>#N/A</v>
          </cell>
          <cell r="J268" t="e">
            <v>#N/A</v>
          </cell>
          <cell r="K268" t="e">
            <v>#N/A</v>
          </cell>
          <cell r="L268" t="e">
            <v>#N/A</v>
          </cell>
          <cell r="M268" t="e">
            <v>#N/A</v>
          </cell>
          <cell r="N268" t="e">
            <v>#N/A</v>
          </cell>
        </row>
        <row r="269">
          <cell r="A269">
            <v>1955</v>
          </cell>
          <cell r="B269" t="str">
            <v>DIFERENCIAS EFECTIVAS EN CAMBIOS</v>
          </cell>
          <cell r="C269" t="e">
            <v>#N/A</v>
          </cell>
          <cell r="D269" t="e">
            <v>#N/A</v>
          </cell>
          <cell r="E269" t="e">
            <v>#N/A</v>
          </cell>
          <cell r="F269" t="e">
            <v>#N/A</v>
          </cell>
          <cell r="G269" t="e">
            <v>#N/A</v>
          </cell>
          <cell r="H269" t="e">
            <v>#N/A</v>
          </cell>
          <cell r="I269" t="e">
            <v>#N/A</v>
          </cell>
          <cell r="J269" t="e">
            <v>#N/A</v>
          </cell>
          <cell r="K269" t="e">
            <v>#N/A</v>
          </cell>
          <cell r="L269" t="e">
            <v>#N/A</v>
          </cell>
          <cell r="M269" t="e">
            <v>#N/A</v>
          </cell>
          <cell r="N269" t="e">
            <v>#N/A</v>
          </cell>
        </row>
        <row r="270">
          <cell r="A270">
            <v>1958</v>
          </cell>
          <cell r="B270" t="str">
            <v>OTROS GASTOS DE POLITICA MONETARIA</v>
          </cell>
          <cell r="C270" t="e">
            <v>#N/A</v>
          </cell>
          <cell r="D270" t="e">
            <v>#N/A</v>
          </cell>
          <cell r="E270" t="e">
            <v>#N/A</v>
          </cell>
          <cell r="F270" t="e">
            <v>#N/A</v>
          </cell>
          <cell r="G270" t="e">
            <v>#N/A</v>
          </cell>
          <cell r="H270" t="e">
            <v>#N/A</v>
          </cell>
          <cell r="I270" t="e">
            <v>#N/A</v>
          </cell>
          <cell r="J270" t="e">
            <v>#N/A</v>
          </cell>
          <cell r="K270" t="e">
            <v>#N/A</v>
          </cell>
          <cell r="L270" t="e">
            <v>#N/A</v>
          </cell>
          <cell r="M270" t="e">
            <v>#N/A</v>
          </cell>
          <cell r="N270" t="e">
            <v>#N/A</v>
          </cell>
        </row>
        <row r="271">
          <cell r="A271">
            <v>197</v>
          </cell>
          <cell r="B271" t="str">
            <v>ADQUISICIONES EN TRÁNSITO</v>
          </cell>
          <cell r="C271">
            <v>3087557.18</v>
          </cell>
          <cell r="D271">
            <v>2636264.7599999998</v>
          </cell>
          <cell r="E271">
            <v>1706869.52</v>
          </cell>
          <cell r="F271">
            <v>1711354.63</v>
          </cell>
          <cell r="G271">
            <v>1727887.17</v>
          </cell>
          <cell r="H271">
            <v>1727910.02</v>
          </cell>
          <cell r="I271">
            <v>1706869.51</v>
          </cell>
          <cell r="J271">
            <v>1706869.51</v>
          </cell>
          <cell r="K271">
            <v>1726098.79</v>
          </cell>
          <cell r="L271">
            <v>1723247.05</v>
          </cell>
          <cell r="M271">
            <v>1706818.87</v>
          </cell>
          <cell r="N271">
            <v>2424973.1800000002</v>
          </cell>
        </row>
        <row r="272">
          <cell r="A272">
            <v>1971</v>
          </cell>
          <cell r="B272" t="str">
            <v>IMPORTACIONES</v>
          </cell>
          <cell r="C272">
            <v>50.64</v>
          </cell>
          <cell r="D272">
            <v>50.64</v>
          </cell>
          <cell r="E272">
            <v>50.64</v>
          </cell>
          <cell r="F272">
            <v>50.64</v>
          </cell>
          <cell r="G272">
            <v>50.64</v>
          </cell>
          <cell r="H272">
            <v>50.64</v>
          </cell>
          <cell r="I272">
            <v>50.64</v>
          </cell>
          <cell r="J272">
            <v>50.64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197105</v>
          </cell>
          <cell r="B273" t="str">
            <v>MONEDAS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197110</v>
          </cell>
          <cell r="B274" t="str">
            <v>LIBROS, REVISTAS Y SUSCRIPCIONES</v>
          </cell>
          <cell r="C274">
            <v>50.64</v>
          </cell>
          <cell r="D274">
            <v>50.64</v>
          </cell>
          <cell r="E274">
            <v>50.64</v>
          </cell>
          <cell r="F274">
            <v>50.64</v>
          </cell>
          <cell r="G274">
            <v>50.64</v>
          </cell>
          <cell r="H274">
            <v>50.64</v>
          </cell>
          <cell r="I274">
            <v>50.64</v>
          </cell>
          <cell r="J274">
            <v>50.64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197189</v>
          </cell>
          <cell r="B275" t="str">
            <v>OTROS BIENES IMPORTADOS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1972</v>
          </cell>
          <cell r="B276" t="str">
            <v>LOCALES</v>
          </cell>
          <cell r="C276">
            <v>3087506.54</v>
          </cell>
          <cell r="D276">
            <v>2636214.12</v>
          </cell>
          <cell r="E276">
            <v>1706818.88</v>
          </cell>
          <cell r="F276">
            <v>1711303.99</v>
          </cell>
          <cell r="G276">
            <v>1727836.53</v>
          </cell>
          <cell r="H276">
            <v>1727859.38</v>
          </cell>
          <cell r="I276">
            <v>1706818.87</v>
          </cell>
          <cell r="J276">
            <v>1706818.87</v>
          </cell>
          <cell r="K276">
            <v>1726098.79</v>
          </cell>
          <cell r="L276">
            <v>1723247.05</v>
          </cell>
          <cell r="M276">
            <v>1706818.87</v>
          </cell>
          <cell r="N276">
            <v>2424973.1800000002</v>
          </cell>
        </row>
        <row r="277">
          <cell r="A277">
            <v>197205</v>
          </cell>
          <cell r="B277" t="str">
            <v>BIENES MUEBLES</v>
          </cell>
          <cell r="C277">
            <v>2923634.25</v>
          </cell>
          <cell r="D277">
            <v>2472341.83</v>
          </cell>
          <cell r="E277">
            <v>1589303.74</v>
          </cell>
          <cell r="F277">
            <v>1593788.85</v>
          </cell>
          <cell r="G277">
            <v>1610321.39</v>
          </cell>
          <cell r="H277">
            <v>1610344.24</v>
          </cell>
          <cell r="I277">
            <v>1589303.73</v>
          </cell>
          <cell r="J277">
            <v>1589303.73</v>
          </cell>
          <cell r="K277">
            <v>1608583.65</v>
          </cell>
          <cell r="L277">
            <v>1605731.91</v>
          </cell>
          <cell r="M277">
            <v>1589303.73</v>
          </cell>
          <cell r="N277">
            <v>2307458.04</v>
          </cell>
        </row>
        <row r="278">
          <cell r="A278">
            <v>197289</v>
          </cell>
          <cell r="B278" t="str">
            <v>OTROS BIENES LOCALES</v>
          </cell>
          <cell r="C278">
            <v>163872.29</v>
          </cell>
          <cell r="D278">
            <v>163872.29</v>
          </cell>
          <cell r="E278">
            <v>117515.14</v>
          </cell>
          <cell r="F278">
            <v>117515.14</v>
          </cell>
          <cell r="G278">
            <v>117515.14</v>
          </cell>
          <cell r="H278">
            <v>117515.14</v>
          </cell>
          <cell r="I278">
            <v>117515.14</v>
          </cell>
          <cell r="J278">
            <v>117515.14</v>
          </cell>
          <cell r="K278">
            <v>117515.14</v>
          </cell>
          <cell r="L278">
            <v>117515.14</v>
          </cell>
          <cell r="M278">
            <v>117515.14</v>
          </cell>
          <cell r="N278">
            <v>117515.14</v>
          </cell>
        </row>
        <row r="279">
          <cell r="A279">
            <v>198</v>
          </cell>
          <cell r="B279" t="str">
            <v>OTRAS CUENTAS DEL ACTIVO</v>
          </cell>
          <cell r="C279">
            <v>11118814323.139999</v>
          </cell>
          <cell r="D279">
            <v>11122962440.790001</v>
          </cell>
          <cell r="E279">
            <v>11119403599.4</v>
          </cell>
          <cell r="F279">
            <v>11391402458.68</v>
          </cell>
          <cell r="G279">
            <v>13550410467.889999</v>
          </cell>
          <cell r="H279">
            <v>13528608027.299999</v>
          </cell>
          <cell r="I279">
            <v>13350833049.450001</v>
          </cell>
          <cell r="J279">
            <v>10247474952.280001</v>
          </cell>
          <cell r="K279">
            <v>10247445616.93</v>
          </cell>
          <cell r="L279">
            <v>10247701509.469999</v>
          </cell>
          <cell r="M279">
            <v>10253901769.43</v>
          </cell>
          <cell r="N279">
            <v>10197565043.799999</v>
          </cell>
        </row>
        <row r="280">
          <cell r="A280">
            <v>1981</v>
          </cell>
          <cell r="B280" t="str">
            <v>BONOS DE CAPITALIZACIÓN Y GARANTÍA METÁLICA</v>
          </cell>
          <cell r="C280">
            <v>71767407.400000006</v>
          </cell>
          <cell r="D280">
            <v>71767407.400000006</v>
          </cell>
          <cell r="E280">
            <v>71767407.400000006</v>
          </cell>
          <cell r="F280">
            <v>71767407.400000006</v>
          </cell>
          <cell r="G280">
            <v>71767407.400000006</v>
          </cell>
          <cell r="H280">
            <v>71767407.400000006</v>
          </cell>
          <cell r="I280">
            <v>71767407.400000006</v>
          </cell>
          <cell r="J280">
            <v>71767407.400000006</v>
          </cell>
          <cell r="K280">
            <v>71767407.400000006</v>
          </cell>
          <cell r="L280">
            <v>71767407.400000006</v>
          </cell>
          <cell r="M280">
            <v>71767407.400000006</v>
          </cell>
          <cell r="N280">
            <v>71767407.400000006</v>
          </cell>
        </row>
        <row r="281">
          <cell r="A281">
            <v>198105</v>
          </cell>
          <cell r="B281" t="str">
            <v>BONOS PARA CUBRIR PÉRDIDAS EJERCICIOS ANTERIORES</v>
          </cell>
          <cell r="C281">
            <v>18009000</v>
          </cell>
          <cell r="D281">
            <v>18009000</v>
          </cell>
          <cell r="E281">
            <v>18009000</v>
          </cell>
          <cell r="F281">
            <v>18009000</v>
          </cell>
          <cell r="G281">
            <v>18009000</v>
          </cell>
          <cell r="H281">
            <v>18009000</v>
          </cell>
          <cell r="I281">
            <v>18009000</v>
          </cell>
          <cell r="J281">
            <v>18009000</v>
          </cell>
          <cell r="K281">
            <v>18009000</v>
          </cell>
          <cell r="L281">
            <v>18009000</v>
          </cell>
          <cell r="M281">
            <v>18009000</v>
          </cell>
          <cell r="N281">
            <v>18009000</v>
          </cell>
        </row>
        <row r="282">
          <cell r="A282">
            <v>198110</v>
          </cell>
          <cell r="B282" t="str">
            <v>BONO ÚNICO LIQUIDACIÓN PÉRDIDAS DIFERIDAS</v>
          </cell>
          <cell r="C282">
            <v>53350236.890000001</v>
          </cell>
          <cell r="D282">
            <v>53350236.890000001</v>
          </cell>
          <cell r="E282">
            <v>53350236.890000001</v>
          </cell>
          <cell r="F282">
            <v>53350236.890000001</v>
          </cell>
          <cell r="G282">
            <v>53350236.890000001</v>
          </cell>
          <cell r="H282">
            <v>53350236.890000001</v>
          </cell>
          <cell r="I282">
            <v>53350236.890000001</v>
          </cell>
          <cell r="J282">
            <v>53350236.890000001</v>
          </cell>
          <cell r="K282">
            <v>53350236.890000001</v>
          </cell>
          <cell r="L282">
            <v>53350236.890000001</v>
          </cell>
          <cell r="M282">
            <v>53350236.890000001</v>
          </cell>
          <cell r="N282">
            <v>53350236.890000001</v>
          </cell>
        </row>
        <row r="283">
          <cell r="A283">
            <v>198115</v>
          </cell>
          <cell r="B283" t="str">
            <v>BONO DE GARANTÍA MONEDA METÁLICA</v>
          </cell>
          <cell r="C283">
            <v>2957.91</v>
          </cell>
          <cell r="D283">
            <v>2957.91</v>
          </cell>
          <cell r="E283">
            <v>2957.91</v>
          </cell>
          <cell r="F283">
            <v>2957.91</v>
          </cell>
          <cell r="G283">
            <v>2957.91</v>
          </cell>
          <cell r="H283">
            <v>2957.91</v>
          </cell>
          <cell r="I283">
            <v>2957.91</v>
          </cell>
          <cell r="J283">
            <v>2957.91</v>
          </cell>
          <cell r="K283">
            <v>2957.91</v>
          </cell>
          <cell r="L283">
            <v>2957.91</v>
          </cell>
          <cell r="M283">
            <v>2957.91</v>
          </cell>
          <cell r="N283">
            <v>2957.91</v>
          </cell>
        </row>
        <row r="284">
          <cell r="A284">
            <v>198120</v>
          </cell>
          <cell r="B284" t="str">
            <v>BONOS DEL ESTADO PRÉSTAMOS EXTERNOS BALANZA  DE PAGOS DECRETO 1349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198125</v>
          </cell>
          <cell r="B285" t="str">
            <v>BONOS DEL ESTADO DEUDA EXTERNA PRIVADA REFINANCIADA DECRETO 3615</v>
          </cell>
          <cell r="C285">
            <v>405212.6</v>
          </cell>
          <cell r="D285">
            <v>405212.6</v>
          </cell>
          <cell r="E285">
            <v>405212.6</v>
          </cell>
          <cell r="F285">
            <v>405212.6</v>
          </cell>
          <cell r="G285">
            <v>405212.6</v>
          </cell>
          <cell r="H285">
            <v>405212.6</v>
          </cell>
          <cell r="I285">
            <v>405212.6</v>
          </cell>
          <cell r="J285">
            <v>405212.6</v>
          </cell>
          <cell r="K285">
            <v>405212.6</v>
          </cell>
          <cell r="L285">
            <v>405212.6</v>
          </cell>
          <cell r="M285">
            <v>405212.6</v>
          </cell>
          <cell r="N285">
            <v>405212.6</v>
          </cell>
        </row>
        <row r="286">
          <cell r="A286">
            <v>1986</v>
          </cell>
          <cell r="B286" t="str">
            <v>EX FONDO DE PENSIONES BANCO CENTRAL DEL ECUADOR</v>
          </cell>
          <cell r="C286">
            <v>4464887.05</v>
          </cell>
          <cell r="D286">
            <v>4370588.43</v>
          </cell>
          <cell r="E286">
            <v>4254252.8600000003</v>
          </cell>
          <cell r="F286">
            <v>4131317.81</v>
          </cell>
          <cell r="G286">
            <v>4012567.11</v>
          </cell>
          <cell r="H286">
            <v>3902806.9</v>
          </cell>
          <cell r="I286">
            <v>3794258.42</v>
          </cell>
          <cell r="J286">
            <v>3674885.57</v>
          </cell>
          <cell r="K286">
            <v>3556596.3</v>
          </cell>
          <cell r="L286">
            <v>3466814.99</v>
          </cell>
          <cell r="M286">
            <v>3338649.65</v>
          </cell>
          <cell r="N286">
            <v>3217976.65</v>
          </cell>
        </row>
        <row r="287">
          <cell r="A287">
            <v>198605</v>
          </cell>
          <cell r="B287" t="str">
            <v>INVERSIONES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198610</v>
          </cell>
          <cell r="B288" t="str">
            <v>PRÉSTAMOS JUBILADOS</v>
          </cell>
          <cell r="C288">
            <v>1528382.08</v>
          </cell>
          <cell r="D288">
            <v>1466610.89</v>
          </cell>
          <cell r="E288">
            <v>1388034.5</v>
          </cell>
          <cell r="F288">
            <v>1318026</v>
          </cell>
          <cell r="G288">
            <v>1248032.18</v>
          </cell>
          <cell r="H288">
            <v>1182694.1599999999</v>
          </cell>
          <cell r="I288">
            <v>1116851.75</v>
          </cell>
          <cell r="J288">
            <v>959554.9</v>
          </cell>
          <cell r="K288">
            <v>878495.95</v>
          </cell>
          <cell r="L288">
            <v>817537.62</v>
          </cell>
          <cell r="M288">
            <v>748843.86</v>
          </cell>
          <cell r="N288">
            <v>681120.13</v>
          </cell>
        </row>
        <row r="289">
          <cell r="A289">
            <v>198615</v>
          </cell>
          <cell r="B289" t="str">
            <v>PRÉSTAMOS EMPLEADOS ACTIVOS</v>
          </cell>
          <cell r="C289">
            <v>941210.48</v>
          </cell>
          <cell r="D289">
            <v>929932.88</v>
          </cell>
          <cell r="E289">
            <v>967938.66</v>
          </cell>
          <cell r="F289">
            <v>956925.16</v>
          </cell>
          <cell r="G289">
            <v>936618.49</v>
          </cell>
          <cell r="H289">
            <v>969300.23</v>
          </cell>
          <cell r="I289">
            <v>1023872.36</v>
          </cell>
          <cell r="J289">
            <v>935910.31</v>
          </cell>
          <cell r="K289">
            <v>923755.33</v>
          </cell>
          <cell r="L289">
            <v>912074.28</v>
          </cell>
          <cell r="M289">
            <v>900806.84</v>
          </cell>
          <cell r="N289">
            <v>892104.27</v>
          </cell>
        </row>
        <row r="290">
          <cell r="A290">
            <v>198620</v>
          </cell>
          <cell r="B290" t="str">
            <v>PRÉSTAMOS EX JUBILADOS</v>
          </cell>
          <cell r="C290">
            <v>413777.76</v>
          </cell>
          <cell r="D290">
            <v>409637.84</v>
          </cell>
          <cell r="E290">
            <v>404842.35</v>
          </cell>
          <cell r="F290">
            <v>400906.52</v>
          </cell>
          <cell r="G290">
            <v>393534.2</v>
          </cell>
          <cell r="H290">
            <v>389740.46</v>
          </cell>
          <cell r="I290">
            <v>384712.31</v>
          </cell>
          <cell r="J290">
            <v>381303.49</v>
          </cell>
          <cell r="K290">
            <v>376953.8</v>
          </cell>
          <cell r="L290">
            <v>372595.61</v>
          </cell>
          <cell r="M290">
            <v>368617.04</v>
          </cell>
          <cell r="N290">
            <v>363792.31</v>
          </cell>
        </row>
        <row r="291">
          <cell r="A291">
            <v>198625</v>
          </cell>
          <cell r="B291" t="str">
            <v>PRÉSTAMOS EX EMPLEADOS</v>
          </cell>
          <cell r="C291">
            <v>1573899.22</v>
          </cell>
          <cell r="D291">
            <v>1555791.99</v>
          </cell>
          <cell r="E291">
            <v>1485111.41</v>
          </cell>
          <cell r="F291">
            <v>1448089.68</v>
          </cell>
          <cell r="G291">
            <v>1426782.67</v>
          </cell>
          <cell r="H291">
            <v>1354038.09</v>
          </cell>
          <cell r="I291">
            <v>1262258.06</v>
          </cell>
          <cell r="J291">
            <v>1391860.16</v>
          </cell>
          <cell r="K291">
            <v>1371327.02</v>
          </cell>
          <cell r="L291">
            <v>1357893.24</v>
          </cell>
          <cell r="M291">
            <v>1313737.1499999999</v>
          </cell>
          <cell r="N291">
            <v>1276437.31</v>
          </cell>
        </row>
        <row r="292">
          <cell r="A292">
            <v>198630</v>
          </cell>
          <cell r="B292" t="str">
            <v>INTERESES POR COBRAR</v>
          </cell>
          <cell r="C292">
            <v>7617.51</v>
          </cell>
          <cell r="D292">
            <v>8614.83</v>
          </cell>
          <cell r="E292">
            <v>8325.94</v>
          </cell>
          <cell r="F292">
            <v>7370.45</v>
          </cell>
          <cell r="G292">
            <v>7599.57</v>
          </cell>
          <cell r="H292">
            <v>7033.96</v>
          </cell>
          <cell r="I292">
            <v>6563.94</v>
          </cell>
          <cell r="J292">
            <v>6256.71</v>
          </cell>
          <cell r="K292">
            <v>6064.2</v>
          </cell>
          <cell r="L292">
            <v>6714.24</v>
          </cell>
          <cell r="M292">
            <v>6644.76</v>
          </cell>
          <cell r="N292">
            <v>4522.63</v>
          </cell>
        </row>
        <row r="293">
          <cell r="A293">
            <v>1987</v>
          </cell>
          <cell r="B293" t="str">
            <v>ACTIVOS TRANSFERIDOS POR LAS IFIS CERRADAS</v>
          </cell>
          <cell r="C293">
            <v>1564621014.6099999</v>
          </cell>
          <cell r="D293">
            <v>1565437137.3800001</v>
          </cell>
          <cell r="E293">
            <v>1562811647.21</v>
          </cell>
          <cell r="F293">
            <v>1850087134.6099999</v>
          </cell>
          <cell r="G293">
            <v>1850858541.7</v>
          </cell>
          <cell r="H293">
            <v>1846507902.4200001</v>
          </cell>
          <cell r="I293">
            <v>1838844616.74</v>
          </cell>
          <cell r="J293">
            <v>870655422.50999999</v>
          </cell>
          <cell r="K293">
            <v>870662547.40999997</v>
          </cell>
          <cell r="L293">
            <v>870811535.09000003</v>
          </cell>
          <cell r="M293">
            <v>877583279.51999998</v>
          </cell>
          <cell r="N293">
            <v>872175889.30999994</v>
          </cell>
        </row>
        <row r="294">
          <cell r="A294">
            <v>198705</v>
          </cell>
          <cell r="B294" t="str">
            <v>FONDOS DISPONIBLES</v>
          </cell>
          <cell r="C294">
            <v>17293696.899999999</v>
          </cell>
          <cell r="D294">
            <v>17843181</v>
          </cell>
          <cell r="E294">
            <v>18139621.440000001</v>
          </cell>
          <cell r="F294">
            <v>18565535.359999999</v>
          </cell>
          <cell r="G294">
            <v>20970619.530000001</v>
          </cell>
          <cell r="H294">
            <v>21454560.359999999</v>
          </cell>
          <cell r="I294">
            <v>21716402.440000001</v>
          </cell>
          <cell r="J294">
            <v>21725624.34</v>
          </cell>
          <cell r="K294">
            <v>21732749.239999998</v>
          </cell>
          <cell r="L294">
            <v>21742209.140000001</v>
          </cell>
          <cell r="M294">
            <v>27754647.34</v>
          </cell>
          <cell r="N294">
            <v>27762784.84</v>
          </cell>
        </row>
        <row r="295">
          <cell r="A295">
            <v>198710</v>
          </cell>
          <cell r="B295" t="str">
            <v>TÍTULOS VALORES</v>
          </cell>
          <cell r="C295">
            <v>2658842.14</v>
          </cell>
          <cell r="D295">
            <v>2658842.14</v>
          </cell>
          <cell r="E295">
            <v>2658842.14</v>
          </cell>
          <cell r="F295">
            <v>2658842.14</v>
          </cell>
          <cell r="G295">
            <v>2658842.14</v>
          </cell>
          <cell r="H295">
            <v>2658842.14</v>
          </cell>
          <cell r="I295">
            <v>2658842.14</v>
          </cell>
          <cell r="J295">
            <v>2658842.14</v>
          </cell>
          <cell r="K295">
            <v>2658842.14</v>
          </cell>
          <cell r="L295">
            <v>2658842.14</v>
          </cell>
          <cell r="M295">
            <v>2658842.14</v>
          </cell>
          <cell r="N295">
            <v>2658842.14</v>
          </cell>
        </row>
        <row r="296">
          <cell r="A296">
            <v>198715</v>
          </cell>
          <cell r="B296" t="str">
            <v>CARTERA DE CRÉDITOS</v>
          </cell>
          <cell r="C296">
            <v>562290605.78999996</v>
          </cell>
          <cell r="D296">
            <v>561594692.16999996</v>
          </cell>
          <cell r="E296">
            <v>561043121.72000003</v>
          </cell>
          <cell r="F296">
            <v>833106652.10000002</v>
          </cell>
          <cell r="G296">
            <v>831237607.99000001</v>
          </cell>
          <cell r="H296">
            <v>826165253.33000004</v>
          </cell>
          <cell r="I296">
            <v>818776665.70000005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198720</v>
          </cell>
          <cell r="B297" t="str">
            <v>CUENTAS POR COBRAR</v>
          </cell>
          <cell r="C297">
            <v>684372160.21000004</v>
          </cell>
          <cell r="D297">
            <v>686040032.90999997</v>
          </cell>
          <cell r="E297">
            <v>695791654.53999996</v>
          </cell>
          <cell r="F297">
            <v>758626033</v>
          </cell>
          <cell r="G297">
            <v>763340259.10000002</v>
          </cell>
          <cell r="H297">
            <v>766089967.94000006</v>
          </cell>
          <cell r="I297">
            <v>766060050.80999994</v>
          </cell>
          <cell r="J297">
            <v>616859426.46000004</v>
          </cell>
          <cell r="K297">
            <v>616859426.46000004</v>
          </cell>
          <cell r="L297">
            <v>617159282.21000004</v>
          </cell>
          <cell r="M297">
            <v>620720026.35000002</v>
          </cell>
          <cell r="N297">
            <v>614719253.04999995</v>
          </cell>
        </row>
        <row r="298">
          <cell r="A298">
            <v>198725</v>
          </cell>
          <cell r="B298" t="str">
            <v>BIENES DACIÓN EN PAGO</v>
          </cell>
          <cell r="C298">
            <v>96758669.209999993</v>
          </cell>
          <cell r="D298">
            <v>95394755.040000007</v>
          </cell>
          <cell r="E298">
            <v>91076746.239999995</v>
          </cell>
          <cell r="F298">
            <v>90971251.150000006</v>
          </cell>
          <cell r="G298">
            <v>89680334.75</v>
          </cell>
          <cell r="H298">
            <v>88348961.640000001</v>
          </cell>
          <cell r="I298">
            <v>88348961.640000001</v>
          </cell>
          <cell r="J298">
            <v>88241389.659999996</v>
          </cell>
          <cell r="K298">
            <v>88241389.659999996</v>
          </cell>
          <cell r="L298">
            <v>88226481.25</v>
          </cell>
          <cell r="M298">
            <v>88219933.599999994</v>
          </cell>
          <cell r="N298">
            <v>88837542.359999999</v>
          </cell>
        </row>
        <row r="299">
          <cell r="A299">
            <v>198730</v>
          </cell>
          <cell r="B299" t="str">
            <v>PROPIEDADES Y EQUIPO</v>
          </cell>
          <cell r="C299">
            <v>4474245.13</v>
          </cell>
          <cell r="D299">
            <v>4474245.13</v>
          </cell>
          <cell r="E299">
            <v>3552132.08</v>
          </cell>
          <cell r="F299">
            <v>3512805.97</v>
          </cell>
          <cell r="G299">
            <v>3353210.58</v>
          </cell>
          <cell r="H299">
            <v>3353210.58</v>
          </cell>
          <cell r="I299">
            <v>3353210.58</v>
          </cell>
          <cell r="J299">
            <v>3353210.58</v>
          </cell>
          <cell r="K299">
            <v>3353210.58</v>
          </cell>
          <cell r="L299">
            <v>3353210.58</v>
          </cell>
          <cell r="M299">
            <v>3345178.08</v>
          </cell>
          <cell r="N299">
            <v>3328282.91</v>
          </cell>
        </row>
        <row r="300">
          <cell r="A300">
            <v>198735</v>
          </cell>
          <cell r="B300" t="str">
            <v>OTROS ACTIVOS</v>
          </cell>
          <cell r="C300">
            <v>196772795.22999999</v>
          </cell>
          <cell r="D300">
            <v>197431388.99000001</v>
          </cell>
          <cell r="E300">
            <v>190549529.05000001</v>
          </cell>
          <cell r="F300">
            <v>142646014.88999999</v>
          </cell>
          <cell r="G300">
            <v>139617667.61000001</v>
          </cell>
          <cell r="H300">
            <v>138437106.43000001</v>
          </cell>
          <cell r="I300">
            <v>137930483.43000001</v>
          </cell>
          <cell r="J300">
            <v>137816929.33000001</v>
          </cell>
          <cell r="K300">
            <v>137816929.33000001</v>
          </cell>
          <cell r="L300">
            <v>137671509.77000001</v>
          </cell>
          <cell r="M300">
            <v>134884652.00999999</v>
          </cell>
          <cell r="N300">
            <v>134869184.00999999</v>
          </cell>
        </row>
        <row r="301">
          <cell r="A301">
            <v>1988</v>
          </cell>
          <cell r="B301" t="str">
            <v>VARIAS</v>
          </cell>
          <cell r="C301">
            <v>3204910.34</v>
          </cell>
          <cell r="D301">
            <v>3301176.55</v>
          </cell>
          <cell r="E301">
            <v>3360558.49</v>
          </cell>
          <cell r="F301">
            <v>3330620.92</v>
          </cell>
          <cell r="G301">
            <v>2139881172.6300001</v>
          </cell>
          <cell r="H301">
            <v>2139855092.71</v>
          </cell>
          <cell r="I301">
            <v>2140465366.01</v>
          </cell>
          <cell r="J301">
            <v>3250136.86</v>
          </cell>
          <cell r="K301">
            <v>3331965.88</v>
          </cell>
          <cell r="L301">
            <v>3245958.18</v>
          </cell>
          <cell r="M301">
            <v>3193265.2</v>
          </cell>
          <cell r="N301">
            <v>3626272.39</v>
          </cell>
        </row>
        <row r="302">
          <cell r="A302">
            <v>1989</v>
          </cell>
          <cell r="B302" t="str">
            <v>ACTIVOS TRANSFERIDOS POR LA EX UGEDEP</v>
          </cell>
          <cell r="C302">
            <v>9474756103.7399998</v>
          </cell>
          <cell r="D302">
            <v>9478086131.0300007</v>
          </cell>
          <cell r="E302">
            <v>9477209733.4400005</v>
          </cell>
          <cell r="F302">
            <v>9462085977.9400005</v>
          </cell>
          <cell r="G302">
            <v>9483890779.0499992</v>
          </cell>
          <cell r="H302">
            <v>9466574817.8700008</v>
          </cell>
          <cell r="I302">
            <v>9295961400.8799992</v>
          </cell>
          <cell r="J302">
            <v>9298127099.9400005</v>
          </cell>
          <cell r="K302">
            <v>9298127099.9400005</v>
          </cell>
          <cell r="L302">
            <v>9298409793.8099995</v>
          </cell>
          <cell r="M302">
            <v>9298019167.6599998</v>
          </cell>
          <cell r="N302">
            <v>9246777498.0499992</v>
          </cell>
        </row>
        <row r="303">
          <cell r="A303">
            <v>198905</v>
          </cell>
          <cell r="B303" t="str">
            <v>FONDOS DISPONIBLES</v>
          </cell>
          <cell r="C303">
            <v>37646911.340000004</v>
          </cell>
          <cell r="D303">
            <v>37646911.340000004</v>
          </cell>
          <cell r="E303">
            <v>37646911.340000004</v>
          </cell>
          <cell r="F303">
            <v>37646911.340000004</v>
          </cell>
          <cell r="G303">
            <v>37646911.340000004</v>
          </cell>
          <cell r="H303">
            <v>37646911.340000004</v>
          </cell>
          <cell r="I303">
            <v>37646911.340000004</v>
          </cell>
          <cell r="J303">
            <v>37646911.340000004</v>
          </cell>
          <cell r="K303">
            <v>37646911.340000004</v>
          </cell>
          <cell r="L303">
            <v>37646911.340000004</v>
          </cell>
          <cell r="M303">
            <v>37353613.619999997</v>
          </cell>
          <cell r="N303">
            <v>37392883.619999997</v>
          </cell>
        </row>
        <row r="304">
          <cell r="A304">
            <v>198910</v>
          </cell>
          <cell r="B304" t="str">
            <v>TÍTULOS VALORES</v>
          </cell>
          <cell r="C304">
            <v>295545236.82999998</v>
          </cell>
          <cell r="D304">
            <v>295545236.82999998</v>
          </cell>
          <cell r="E304">
            <v>295545236.82999998</v>
          </cell>
          <cell r="F304">
            <v>295545236.82999998</v>
          </cell>
          <cell r="G304">
            <v>295545236.82999998</v>
          </cell>
          <cell r="H304">
            <v>275369573.87</v>
          </cell>
          <cell r="I304">
            <v>98089047.200000003</v>
          </cell>
          <cell r="J304">
            <v>98089047.200000003</v>
          </cell>
          <cell r="K304">
            <v>98089047.200000003</v>
          </cell>
          <cell r="L304">
            <v>98089047.200000003</v>
          </cell>
          <cell r="M304">
            <v>98089047.200000003</v>
          </cell>
          <cell r="N304">
            <v>0</v>
          </cell>
        </row>
        <row r="305">
          <cell r="A305">
            <v>198920</v>
          </cell>
          <cell r="B305" t="str">
            <v>CUENTAS POR COBRAR</v>
          </cell>
          <cell r="C305">
            <v>8601606673.7800007</v>
          </cell>
          <cell r="D305">
            <v>8601606673.7800007</v>
          </cell>
          <cell r="E305">
            <v>8600732293.8700008</v>
          </cell>
          <cell r="F305">
            <v>8600712493.8799992</v>
          </cell>
          <cell r="G305">
            <v>8600712493.8799992</v>
          </cell>
          <cell r="H305">
            <v>8603512493.8799992</v>
          </cell>
          <cell r="I305">
            <v>8603497493.8799992</v>
          </cell>
          <cell r="J305">
            <v>8603497493.8799992</v>
          </cell>
          <cell r="K305">
            <v>8603497493.8799992</v>
          </cell>
          <cell r="L305">
            <v>8603497493.8799992</v>
          </cell>
          <cell r="M305">
            <v>8603497493.8799992</v>
          </cell>
          <cell r="N305">
            <v>8650281245.3600006</v>
          </cell>
        </row>
        <row r="306">
          <cell r="A306">
            <v>198925</v>
          </cell>
          <cell r="B306" t="str">
            <v>BIENES DACIÓN EN PAGO</v>
          </cell>
          <cell r="C306">
            <v>64785592.219999999</v>
          </cell>
          <cell r="D306">
            <v>64785592.219999999</v>
          </cell>
          <cell r="E306">
            <v>64785592.219999999</v>
          </cell>
          <cell r="F306">
            <v>49741235.469999999</v>
          </cell>
          <cell r="G306">
            <v>49687235.469999999</v>
          </cell>
          <cell r="H306">
            <v>49687235.469999999</v>
          </cell>
          <cell r="I306">
            <v>49687235.469999999</v>
          </cell>
          <cell r="J306">
            <v>49683942.880000003</v>
          </cell>
          <cell r="K306">
            <v>49683942.880000003</v>
          </cell>
          <cell r="L306">
            <v>49746268.600000001</v>
          </cell>
          <cell r="M306">
            <v>49644010.170000002</v>
          </cell>
          <cell r="N306">
            <v>49644010.170000002</v>
          </cell>
        </row>
        <row r="307">
          <cell r="A307">
            <v>198930</v>
          </cell>
          <cell r="B307" t="str">
            <v>PROPIEDADES Y EQUIPO</v>
          </cell>
          <cell r="C307">
            <v>5384531.6900000004</v>
          </cell>
          <cell r="D307">
            <v>5384531.6900000004</v>
          </cell>
          <cell r="E307">
            <v>5384531.6900000004</v>
          </cell>
          <cell r="F307">
            <v>5384531.6900000004</v>
          </cell>
          <cell r="G307">
            <v>5384531.6900000004</v>
          </cell>
          <cell r="H307">
            <v>5384531.6900000004</v>
          </cell>
          <cell r="I307">
            <v>5384531.6900000004</v>
          </cell>
          <cell r="J307">
            <v>5384531.6900000004</v>
          </cell>
          <cell r="K307">
            <v>5384531.6900000004</v>
          </cell>
          <cell r="L307">
            <v>5384531.6900000004</v>
          </cell>
          <cell r="M307">
            <v>5384531.6900000004</v>
          </cell>
          <cell r="N307">
            <v>5384531.6900000004</v>
          </cell>
        </row>
        <row r="308">
          <cell r="A308">
            <v>198935</v>
          </cell>
          <cell r="B308" t="str">
            <v>OTROS ACTIVOS</v>
          </cell>
          <cell r="C308">
            <v>469787157.88</v>
          </cell>
          <cell r="D308">
            <v>473117185.17000002</v>
          </cell>
          <cell r="E308">
            <v>473115167.49000001</v>
          </cell>
          <cell r="F308">
            <v>473055568.73000002</v>
          </cell>
          <cell r="G308">
            <v>494914369.83999997</v>
          </cell>
          <cell r="H308">
            <v>494974071.62</v>
          </cell>
          <cell r="I308">
            <v>501656181.30000001</v>
          </cell>
          <cell r="J308">
            <v>503825172.94999999</v>
          </cell>
          <cell r="K308">
            <v>503825172.94999999</v>
          </cell>
          <cell r="L308">
            <v>504045541.10000002</v>
          </cell>
          <cell r="M308">
            <v>504050471.10000002</v>
          </cell>
          <cell r="N308">
            <v>504074827.20999998</v>
          </cell>
        </row>
        <row r="309">
          <cell r="A309">
            <v>199</v>
          </cell>
          <cell r="B309" t="str">
            <v>(PROVISIÓN PARA OTROS ACTIVOS)</v>
          </cell>
          <cell r="C309">
            <v>-11056924204.190001</v>
          </cell>
          <cell r="D309">
            <v>-11060460307.93</v>
          </cell>
          <cell r="E309">
            <v>-11056719252.24</v>
          </cell>
          <cell r="F309">
            <v>-11328455741.93</v>
          </cell>
          <cell r="G309">
            <v>-11348623961.93</v>
          </cell>
          <cell r="H309">
            <v>-11326487955.120001</v>
          </cell>
          <cell r="I309">
            <v>-11147962050.799999</v>
          </cell>
          <cell r="J309">
            <v>-10181910565.719999</v>
          </cell>
          <cell r="K309">
            <v>-10181902013.33</v>
          </cell>
          <cell r="L309">
            <v>-10182276732.280001</v>
          </cell>
          <cell r="M309">
            <v>-10182935133.23</v>
          </cell>
          <cell r="N309">
            <v>-10126225315.370001</v>
          </cell>
        </row>
        <row r="310">
          <cell r="A310">
            <v>2</v>
          </cell>
          <cell r="B310" t="str">
            <v>P A S I V O</v>
          </cell>
          <cell r="C310">
            <v>12967960557.030001</v>
          </cell>
          <cell r="D310">
            <v>13112842405.33</v>
          </cell>
          <cell r="E310">
            <v>12701740250.34</v>
          </cell>
          <cell r="F310">
            <v>12165880994.280001</v>
          </cell>
          <cell r="G310">
            <v>11744651982.870001</v>
          </cell>
          <cell r="H310">
            <v>13413294465.73</v>
          </cell>
          <cell r="I310">
            <v>13006757442.83</v>
          </cell>
          <cell r="J310">
            <v>12423108777.139999</v>
          </cell>
          <cell r="K310">
            <v>11145999199.08</v>
          </cell>
          <cell r="L310">
            <v>14091969123.92</v>
          </cell>
          <cell r="M310">
            <v>13294780544.049999</v>
          </cell>
          <cell r="N310">
            <v>11366320961.24</v>
          </cell>
        </row>
        <row r="311">
          <cell r="A311">
            <v>21</v>
          </cell>
          <cell r="B311" t="str">
            <v>PASIVOS INTERNACIONALES DE RESERVA</v>
          </cell>
          <cell r="C311">
            <v>910703949.91999996</v>
          </cell>
          <cell r="D311">
            <v>907156067.50999999</v>
          </cell>
          <cell r="E311">
            <v>908166346.40999997</v>
          </cell>
          <cell r="F311">
            <v>917955831.24000001</v>
          </cell>
          <cell r="G311">
            <v>926548872.20000005</v>
          </cell>
          <cell r="H311">
            <v>949476441.11000001</v>
          </cell>
          <cell r="I311">
            <v>942688059.35000002</v>
          </cell>
          <cell r="J311">
            <v>946228234.33000004</v>
          </cell>
          <cell r="K311">
            <v>946472747.13</v>
          </cell>
          <cell r="L311">
            <v>943009626.85000002</v>
          </cell>
          <cell r="M311">
            <v>958634755.91999996</v>
          </cell>
          <cell r="N311">
            <v>953681151.20000005</v>
          </cell>
        </row>
        <row r="312">
          <cell r="A312">
            <v>211</v>
          </cell>
          <cell r="B312" t="str">
            <v>OBLIGACIONES CON BANCOS E INSTITUCIONES FINANCIERAS DEL EXTERIOR</v>
          </cell>
          <cell r="C312">
            <v>240038.7</v>
          </cell>
          <cell r="D312">
            <v>240563.96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32714.720000000001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A313">
            <v>2111</v>
          </cell>
          <cell r="B313" t="str">
            <v>OBLIGACIONES CON BANCOS DEL EXTERIOR</v>
          </cell>
          <cell r="C313">
            <v>240038.7</v>
          </cell>
          <cell r="D313">
            <v>240563.96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32714.720000000001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A314">
            <v>2112</v>
          </cell>
          <cell r="B314" t="str">
            <v>OBLIGACIONES CON INSTITUCIONES FINANCIERAS DEL EXTERIOR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217</v>
          </cell>
          <cell r="B315" t="str">
            <v>OBLIGACIONES CON ORGANISMOS FINANCIEROS INTERNACIONALES</v>
          </cell>
          <cell r="C315">
            <v>909490981</v>
          </cell>
          <cell r="D315">
            <v>906914660.11000001</v>
          </cell>
          <cell r="E315">
            <v>908166015.96000004</v>
          </cell>
          <cell r="F315">
            <v>917648215.21000004</v>
          </cell>
          <cell r="G315">
            <v>926548232.84000003</v>
          </cell>
          <cell r="H315">
            <v>931279294.84000003</v>
          </cell>
          <cell r="I315">
            <v>942226985.70000005</v>
          </cell>
          <cell r="J315">
            <v>946001128.50999999</v>
          </cell>
          <cell r="K315">
            <v>945940902.83000004</v>
          </cell>
          <cell r="L315">
            <v>940179312.47000003</v>
          </cell>
          <cell r="M315">
            <v>947359552.25999999</v>
          </cell>
          <cell r="N315">
            <v>953188060.04999995</v>
          </cell>
        </row>
        <row r="316">
          <cell r="A316">
            <v>2171</v>
          </cell>
          <cell r="B316" t="str">
            <v>OBLIGACIONES FONDO MONETARIO INTERNACIONAL</v>
          </cell>
          <cell r="C316">
            <v>909294057</v>
          </cell>
          <cell r="D316">
            <v>906717736.11000001</v>
          </cell>
          <cell r="E316">
            <v>907969091.96000004</v>
          </cell>
          <cell r="F316">
            <v>917451291.21000004</v>
          </cell>
          <cell r="G316">
            <v>926351308.84000003</v>
          </cell>
          <cell r="H316">
            <v>931082370.84000003</v>
          </cell>
          <cell r="I316">
            <v>942030061.70000005</v>
          </cell>
          <cell r="J316">
            <v>945804204.50999999</v>
          </cell>
          <cell r="K316">
            <v>945743978.83000004</v>
          </cell>
          <cell r="L316">
            <v>939982388.47000003</v>
          </cell>
          <cell r="M316">
            <v>947162628.25999999</v>
          </cell>
          <cell r="N316">
            <v>952991136.04999995</v>
          </cell>
        </row>
        <row r="317">
          <cell r="A317">
            <v>2172</v>
          </cell>
          <cell r="B317" t="str">
            <v>OBLIGACIONES CON OTROS ORGANISMOS FINANCIEROS INTERNACIONALES</v>
          </cell>
          <cell r="C317">
            <v>196924</v>
          </cell>
          <cell r="D317">
            <v>196924</v>
          </cell>
          <cell r="E317">
            <v>196924</v>
          </cell>
          <cell r="F317">
            <v>196924</v>
          </cell>
          <cell r="G317">
            <v>196924</v>
          </cell>
          <cell r="H317">
            <v>196924</v>
          </cell>
          <cell r="I317">
            <v>196924</v>
          </cell>
          <cell r="J317">
            <v>196924</v>
          </cell>
          <cell r="K317">
            <v>196924</v>
          </cell>
          <cell r="L317">
            <v>196924</v>
          </cell>
          <cell r="M317">
            <v>196924</v>
          </cell>
          <cell r="N317">
            <v>196924</v>
          </cell>
        </row>
        <row r="318">
          <cell r="A318">
            <v>217205</v>
          </cell>
          <cell r="B318" t="str">
            <v>OBLIGACIONES BANCO INTERNACIONAL DE RECONSTRUCCIÓN Y FOMENTO (BIRF)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217215</v>
          </cell>
          <cell r="B319" t="str">
            <v>OBLIGACIONES ASOCIACIÓN INTERNACIONAL DE FOMENTO (AIF)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217220</v>
          </cell>
          <cell r="B320" t="str">
            <v>OBLIGACIONES BANCO INTERAMERICANO DE DESARROLLO (BID)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217230</v>
          </cell>
          <cell r="B321" t="str">
            <v>OBLIGACIONES FONDO LATINOAMERICANO DE RESERVAS (FLAR)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217240</v>
          </cell>
          <cell r="B322" t="str">
            <v>OBLIGACIONES AGENCIA MULTILATERAL DE GARANTÍA E INVERSIÓN (MIGA)</v>
          </cell>
          <cell r="C322">
            <v>196924</v>
          </cell>
          <cell r="D322">
            <v>196924</v>
          </cell>
          <cell r="E322">
            <v>196924</v>
          </cell>
          <cell r="F322">
            <v>196924</v>
          </cell>
          <cell r="G322">
            <v>196924</v>
          </cell>
          <cell r="H322">
            <v>196924</v>
          </cell>
          <cell r="I322">
            <v>196924</v>
          </cell>
          <cell r="J322">
            <v>196924</v>
          </cell>
          <cell r="K322">
            <v>196924</v>
          </cell>
          <cell r="L322">
            <v>196924</v>
          </cell>
          <cell r="M322">
            <v>196924</v>
          </cell>
          <cell r="N322">
            <v>196924</v>
          </cell>
        </row>
        <row r="323">
          <cell r="A323">
            <v>218</v>
          </cell>
          <cell r="B323" t="str">
            <v>ACUERDOS DE PAGO Y CONVENIOS DE CRÉDITOS RECÍPROCOS</v>
          </cell>
          <cell r="C323">
            <v>972930.22</v>
          </cell>
          <cell r="D323">
            <v>843.44</v>
          </cell>
          <cell r="E323">
            <v>330.45</v>
          </cell>
          <cell r="F323">
            <v>307616.03000000003</v>
          </cell>
          <cell r="G323">
            <v>639.36</v>
          </cell>
          <cell r="H323">
            <v>18197146.27</v>
          </cell>
          <cell r="I323">
            <v>428358.93</v>
          </cell>
          <cell r="J323">
            <v>227105.82</v>
          </cell>
          <cell r="K323">
            <v>531844.30000000005</v>
          </cell>
          <cell r="L323">
            <v>2830314.38</v>
          </cell>
          <cell r="M323">
            <v>11275203.66</v>
          </cell>
          <cell r="N323">
            <v>493091.15</v>
          </cell>
        </row>
        <row r="324">
          <cell r="A324">
            <v>2181</v>
          </cell>
          <cell r="B324" t="str">
            <v>ACUERDOS DE PAGO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2182</v>
          </cell>
          <cell r="B325" t="str">
            <v>CRÉDITOS RECÍPROCOS CUENTA "B"</v>
          </cell>
          <cell r="C325">
            <v>972930.22</v>
          </cell>
          <cell r="D325">
            <v>843.44</v>
          </cell>
          <cell r="E325">
            <v>330.45</v>
          </cell>
          <cell r="F325">
            <v>307616.03000000003</v>
          </cell>
          <cell r="G325">
            <v>639.36</v>
          </cell>
          <cell r="H325">
            <v>18197146.27</v>
          </cell>
          <cell r="I325">
            <v>428358.93</v>
          </cell>
          <cell r="J325">
            <v>227105.82</v>
          </cell>
          <cell r="K325">
            <v>531844.30000000005</v>
          </cell>
          <cell r="L325">
            <v>2830314.38</v>
          </cell>
          <cell r="M325">
            <v>11275203.66</v>
          </cell>
          <cell r="N325">
            <v>493091.15</v>
          </cell>
        </row>
        <row r="326">
          <cell r="A326">
            <v>219</v>
          </cell>
          <cell r="B326" t="str">
            <v>OTRAS OBLIGACIONES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2198</v>
          </cell>
          <cell r="B327" t="str">
            <v>OTROS PASIVOS INTERNACIONALES DE RESERVA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22</v>
          </cell>
          <cell r="B328" t="str">
            <v>PASIVOS MONETARIOS</v>
          </cell>
          <cell r="C328">
            <v>95341568.069999993</v>
          </cell>
          <cell r="D328">
            <v>96513394.469999999</v>
          </cell>
          <cell r="E328">
            <v>97838481.879999995</v>
          </cell>
          <cell r="F328">
            <v>99002821.280000001</v>
          </cell>
          <cell r="G328">
            <v>100189262.51000001</v>
          </cell>
          <cell r="H328">
            <v>100399255.29000001</v>
          </cell>
          <cell r="I328">
            <v>100694487.20999999</v>
          </cell>
          <cell r="J328">
            <v>101156905.98999999</v>
          </cell>
          <cell r="K328">
            <v>98922920.019999996</v>
          </cell>
          <cell r="L328">
            <v>99228870.340000004</v>
          </cell>
          <cell r="M328">
            <v>100575723.06</v>
          </cell>
          <cell r="N328">
            <v>99245753.379999995</v>
          </cell>
        </row>
        <row r="329">
          <cell r="A329">
            <v>222</v>
          </cell>
          <cell r="B329" t="str">
            <v>MONEDAS EMITIDAS</v>
          </cell>
          <cell r="C329">
            <v>90370246.689999998</v>
          </cell>
          <cell r="D329">
            <v>90370246.689999998</v>
          </cell>
          <cell r="E329">
            <v>90370246.689999998</v>
          </cell>
          <cell r="F329">
            <v>90370246.689999998</v>
          </cell>
          <cell r="G329">
            <v>90370246.689999998</v>
          </cell>
          <cell r="H329">
            <v>90370246.689999998</v>
          </cell>
          <cell r="I329">
            <v>90370246.689999998</v>
          </cell>
          <cell r="J329">
            <v>90370246.689999998</v>
          </cell>
          <cell r="K329">
            <v>90370246.689999998</v>
          </cell>
          <cell r="L329">
            <v>90370246.689999998</v>
          </cell>
          <cell r="M329">
            <v>90370246.689999998</v>
          </cell>
          <cell r="N329">
            <v>90370246.689999998</v>
          </cell>
        </row>
        <row r="330">
          <cell r="A330">
            <v>223</v>
          </cell>
          <cell r="B330" t="str">
            <v>DINERO ELECTRÓNICO</v>
          </cell>
          <cell r="C330">
            <v>4971321.38</v>
          </cell>
          <cell r="D330">
            <v>6143147.7800000003</v>
          </cell>
          <cell r="E330">
            <v>7468235.1900000004</v>
          </cell>
          <cell r="F330">
            <v>8632574.5899999999</v>
          </cell>
          <cell r="G330">
            <v>9819015.8200000003</v>
          </cell>
          <cell r="H330">
            <v>10029008.6</v>
          </cell>
          <cell r="I330">
            <v>10324240.52</v>
          </cell>
          <cell r="J330">
            <v>10786659.300000001</v>
          </cell>
          <cell r="K330">
            <v>8552673.3300000001</v>
          </cell>
          <cell r="L330">
            <v>8858623.6500000004</v>
          </cell>
          <cell r="M330">
            <v>10205476.369999999</v>
          </cell>
          <cell r="N330">
            <v>8875506.6899999995</v>
          </cell>
        </row>
        <row r="331">
          <cell r="A331">
            <v>23</v>
          </cell>
          <cell r="B331" t="str">
            <v>DEPÓSITOS MONETARIOS</v>
          </cell>
          <cell r="C331">
            <v>11152792867.5</v>
          </cell>
          <cell r="D331">
            <v>11292119966.940001</v>
          </cell>
          <cell r="E331">
            <v>10664695267.09</v>
          </cell>
          <cell r="F331">
            <v>10287419866.16</v>
          </cell>
          <cell r="G331">
            <v>9839306968.2800007</v>
          </cell>
          <cell r="H331">
            <v>11526504922.42</v>
          </cell>
          <cell r="I331">
            <v>11266424742.76</v>
          </cell>
          <cell r="J331">
            <v>10679139330.52</v>
          </cell>
          <cell r="K331">
            <v>9384034932.0799999</v>
          </cell>
          <cell r="L331">
            <v>12234410058.74</v>
          </cell>
          <cell r="M331">
            <v>11414664127.309999</v>
          </cell>
          <cell r="N331">
            <v>9555910706.9599991</v>
          </cell>
        </row>
        <row r="332">
          <cell r="A332">
            <v>231</v>
          </cell>
          <cell r="B332" t="str">
            <v>DEPÓSITOS MONETARIOS SECTOR PÚBLICO NO FINANCIERO</v>
          </cell>
          <cell r="C332">
            <v>5446364847.2600002</v>
          </cell>
          <cell r="D332">
            <v>5557753569.1999998</v>
          </cell>
          <cell r="E332">
            <v>4774964192.8500004</v>
          </cell>
          <cell r="F332">
            <v>4774596053.4799995</v>
          </cell>
          <cell r="G332">
            <v>5040128532.6999998</v>
          </cell>
          <cell r="H332">
            <v>6355550530.6700001</v>
          </cell>
          <cell r="I332">
            <v>6307748722.8900003</v>
          </cell>
          <cell r="J332">
            <v>5885555630.9300003</v>
          </cell>
          <cell r="K332">
            <v>4820718719.54</v>
          </cell>
          <cell r="L332">
            <v>7390684778.6099997</v>
          </cell>
          <cell r="M332">
            <v>6516636468.1899996</v>
          </cell>
          <cell r="N332">
            <v>4089069876.52</v>
          </cell>
        </row>
        <row r="333">
          <cell r="A333">
            <v>2311</v>
          </cell>
          <cell r="B333" t="str">
            <v>DEPÓSITOS MONETARIOS GOBIERNO CENTRAL</v>
          </cell>
          <cell r="C333">
            <v>1853690218.6400001</v>
          </cell>
          <cell r="D333">
            <v>1780834222.22</v>
          </cell>
          <cell r="E333">
            <v>1056593551.45</v>
          </cell>
          <cell r="F333">
            <v>1010717085.46</v>
          </cell>
          <cell r="G333">
            <v>895026923.07000005</v>
          </cell>
          <cell r="H333">
            <v>2047636058.5</v>
          </cell>
          <cell r="I333">
            <v>1857633340.0699999</v>
          </cell>
          <cell r="J333">
            <v>1386574977.02</v>
          </cell>
          <cell r="K333">
            <v>1156068540.5799999</v>
          </cell>
          <cell r="L333">
            <v>3291004198.2199998</v>
          </cell>
          <cell r="M333">
            <v>2189091814.8400002</v>
          </cell>
          <cell r="N333">
            <v>544335841.25</v>
          </cell>
        </row>
        <row r="334">
          <cell r="A334">
            <v>231105</v>
          </cell>
          <cell r="B334" t="str">
            <v>CUENTAS CORRIENTES GOBIERNO CENTRAL</v>
          </cell>
          <cell r="C334">
            <v>6630240.4500000002</v>
          </cell>
          <cell r="D334">
            <v>6458250.2999999998</v>
          </cell>
          <cell r="E334">
            <v>6692324.4100000001</v>
          </cell>
          <cell r="F334">
            <v>6451388.5499999998</v>
          </cell>
          <cell r="G334">
            <v>6552924.0899999999</v>
          </cell>
          <cell r="H334">
            <v>6485350.3600000003</v>
          </cell>
          <cell r="I334">
            <v>6593659.6100000003</v>
          </cell>
          <cell r="J334">
            <v>6408010.6399999997</v>
          </cell>
          <cell r="K334">
            <v>6493731.3399999999</v>
          </cell>
          <cell r="L334">
            <v>6660708.0800000001</v>
          </cell>
          <cell r="M334">
            <v>6532843.3399999999</v>
          </cell>
          <cell r="N334">
            <v>6576021.1900000004</v>
          </cell>
        </row>
        <row r="335">
          <cell r="A335">
            <v>231110</v>
          </cell>
          <cell r="B335" t="str">
            <v>CUENTAS CORRIENTES OTRAS ENTIDADES GOBIERNO CENTRAL</v>
          </cell>
          <cell r="C335">
            <v>711099439.86000001</v>
          </cell>
          <cell r="D335">
            <v>741787417.47000003</v>
          </cell>
          <cell r="E335">
            <v>569006563.30999994</v>
          </cell>
          <cell r="F335">
            <v>538368503.53999996</v>
          </cell>
          <cell r="G335">
            <v>588017441.82000005</v>
          </cell>
          <cell r="H335">
            <v>554026868.75999999</v>
          </cell>
          <cell r="I335">
            <v>606696297.82000005</v>
          </cell>
          <cell r="J335">
            <v>573968197.40999997</v>
          </cell>
          <cell r="K335">
            <v>563249731.90999997</v>
          </cell>
          <cell r="L335">
            <v>558577607.60000002</v>
          </cell>
          <cell r="M335">
            <v>600064110.37</v>
          </cell>
          <cell r="N335">
            <v>469401892.13</v>
          </cell>
        </row>
        <row r="336">
          <cell r="A336">
            <v>231115</v>
          </cell>
          <cell r="B336" t="str">
            <v>CUENTA CORRIENTE ÚNICA DEL TESORO NACIONAL</v>
          </cell>
          <cell r="C336">
            <v>1135960538.3299999</v>
          </cell>
          <cell r="D336">
            <v>1032588554.45</v>
          </cell>
          <cell r="E336">
            <v>480894663.73000002</v>
          </cell>
          <cell r="F336">
            <v>465897193.37</v>
          </cell>
          <cell r="G336">
            <v>300456557.16000003</v>
          </cell>
          <cell r="H336">
            <v>1487123839.3800001</v>
          </cell>
          <cell r="I336">
            <v>1244343382.6400001</v>
          </cell>
          <cell r="J336">
            <v>806198768.97000003</v>
          </cell>
          <cell r="K336">
            <v>586325077.33000004</v>
          </cell>
          <cell r="L336">
            <v>2725765882.54</v>
          </cell>
          <cell r="M336">
            <v>1582494861.1300001</v>
          </cell>
          <cell r="N336">
            <v>68357927.930000007</v>
          </cell>
        </row>
        <row r="337">
          <cell r="A337">
            <v>2312</v>
          </cell>
          <cell r="B337" t="str">
            <v>DEPÓSITOS MONETARIOS GOBIERNOS PROVINCIALES Y LOCALES</v>
          </cell>
          <cell r="C337">
            <v>1450753669.6199999</v>
          </cell>
          <cell r="D337">
            <v>1393920179.5699999</v>
          </cell>
          <cell r="E337">
            <v>1411585963.3</v>
          </cell>
          <cell r="F337">
            <v>1413562035.5799999</v>
          </cell>
          <cell r="G337">
            <v>1508072944.6700001</v>
          </cell>
          <cell r="H337">
            <v>1540322876.25</v>
          </cell>
          <cell r="I337">
            <v>1572817681.27</v>
          </cell>
          <cell r="J337">
            <v>1568486768.22</v>
          </cell>
          <cell r="K337">
            <v>1302340353.45</v>
          </cell>
          <cell r="L337">
            <v>1519951027.1099999</v>
          </cell>
          <cell r="M337">
            <v>1538300087.5</v>
          </cell>
          <cell r="N337">
            <v>1304224176.04</v>
          </cell>
        </row>
        <row r="338">
          <cell r="A338">
            <v>231205</v>
          </cell>
          <cell r="B338" t="str">
            <v>CUENTAS CORRIENTES CONSEJOS PROVINCIALES</v>
          </cell>
          <cell r="C338">
            <v>184805750.75999999</v>
          </cell>
          <cell r="D338">
            <v>179633281.81999999</v>
          </cell>
          <cell r="E338">
            <v>213253236.56</v>
          </cell>
          <cell r="F338">
            <v>211405777.22</v>
          </cell>
          <cell r="G338">
            <v>232271425.22999999</v>
          </cell>
          <cell r="H338">
            <v>199786127.38</v>
          </cell>
          <cell r="I338">
            <v>219251597.16</v>
          </cell>
          <cell r="J338">
            <v>228750766.31</v>
          </cell>
          <cell r="K338">
            <v>181689002.59999999</v>
          </cell>
          <cell r="L338">
            <v>238583082.05000001</v>
          </cell>
          <cell r="M338">
            <v>254290158.37</v>
          </cell>
          <cell r="N338">
            <v>203618788.81999999</v>
          </cell>
        </row>
        <row r="339">
          <cell r="A339">
            <v>231210</v>
          </cell>
          <cell r="B339" t="str">
            <v>CUENTAS CORRIENTES EMPRESAS PROVINCIALES</v>
          </cell>
          <cell r="C339">
            <v>31901160.899999999</v>
          </cell>
          <cell r="D339">
            <v>30461720.100000001</v>
          </cell>
          <cell r="E339">
            <v>27561422.579999998</v>
          </cell>
          <cell r="F339">
            <v>28388234.140000001</v>
          </cell>
          <cell r="G339">
            <v>27893730.98</v>
          </cell>
          <cell r="H339">
            <v>36854728.640000001</v>
          </cell>
          <cell r="I339">
            <v>32948029.030000001</v>
          </cell>
          <cell r="J339">
            <v>29417933.219999999</v>
          </cell>
          <cell r="K339">
            <v>30951398.559999999</v>
          </cell>
          <cell r="L339">
            <v>29109561.27</v>
          </cell>
          <cell r="M339">
            <v>28737584.920000002</v>
          </cell>
          <cell r="N339">
            <v>27930096.25</v>
          </cell>
        </row>
        <row r="340">
          <cell r="A340">
            <v>231215</v>
          </cell>
          <cell r="B340" t="str">
            <v>CUENTAS CORRIENTES CONCEJOS MUNICIPALES</v>
          </cell>
          <cell r="C340">
            <v>1032356630.34</v>
          </cell>
          <cell r="D340">
            <v>959624600.05999994</v>
          </cell>
          <cell r="E340">
            <v>951814341.96000004</v>
          </cell>
          <cell r="F340">
            <v>945447617.88999999</v>
          </cell>
          <cell r="G340">
            <v>1015300528.47</v>
          </cell>
          <cell r="H340">
            <v>1058524113.99</v>
          </cell>
          <cell r="I340">
            <v>1055465346.23</v>
          </cell>
          <cell r="J340">
            <v>1051756762.15</v>
          </cell>
          <cell r="K340">
            <v>841436383.09000003</v>
          </cell>
          <cell r="L340">
            <v>1002801509.74</v>
          </cell>
          <cell r="M340">
            <v>994773872.02999997</v>
          </cell>
          <cell r="N340">
            <v>843781053.15999997</v>
          </cell>
        </row>
        <row r="341">
          <cell r="A341">
            <v>231220</v>
          </cell>
          <cell r="B341" t="str">
            <v>CUENTAS CORRIENTES EMPRESAS MUNICIPALES</v>
          </cell>
          <cell r="C341">
            <v>201690127.62</v>
          </cell>
          <cell r="D341">
            <v>224200577.59</v>
          </cell>
          <cell r="E341">
            <v>218956962.19999999</v>
          </cell>
          <cell r="F341">
            <v>228320406.33000001</v>
          </cell>
          <cell r="G341">
            <v>232607259.99000001</v>
          </cell>
          <cell r="H341">
            <v>245157906.24000001</v>
          </cell>
          <cell r="I341">
            <v>265152708.84999999</v>
          </cell>
          <cell r="J341">
            <v>258561306.53999999</v>
          </cell>
          <cell r="K341">
            <v>248263569.19999999</v>
          </cell>
          <cell r="L341">
            <v>249456874.05000001</v>
          </cell>
          <cell r="M341">
            <v>260498472.18000001</v>
          </cell>
          <cell r="N341">
            <v>228894237.81</v>
          </cell>
        </row>
        <row r="342">
          <cell r="A342">
            <v>2313</v>
          </cell>
          <cell r="B342" t="str">
            <v>DEPÓSITOS MONETARIOS ENTIDADES OFICIALES</v>
          </cell>
          <cell r="C342">
            <v>2141920959</v>
          </cell>
          <cell r="D342">
            <v>2382999167.4099998</v>
          </cell>
          <cell r="E342">
            <v>2306784678.0999999</v>
          </cell>
          <cell r="F342">
            <v>2350316932.4400001</v>
          </cell>
          <cell r="G342">
            <v>2637028664.96</v>
          </cell>
          <cell r="H342">
            <v>2767591595.9200001</v>
          </cell>
          <cell r="I342">
            <v>2877297701.5500002</v>
          </cell>
          <cell r="J342">
            <v>2930493885.6900001</v>
          </cell>
          <cell r="K342">
            <v>2362309825.5100002</v>
          </cell>
          <cell r="L342">
            <v>2579729553.2800002</v>
          </cell>
          <cell r="M342">
            <v>2789244565.8499999</v>
          </cell>
          <cell r="N342">
            <v>2240509859.23</v>
          </cell>
        </row>
        <row r="343">
          <cell r="A343">
            <v>231305</v>
          </cell>
          <cell r="B343" t="str">
            <v>CUENTAS CORRIENTES EMPRESAS PÚBLICAS</v>
          </cell>
          <cell r="C343">
            <v>1069158600.51</v>
          </cell>
          <cell r="D343">
            <v>1043248501.03</v>
          </cell>
          <cell r="E343">
            <v>1061313977.89</v>
          </cell>
          <cell r="F343">
            <v>1146401362.95</v>
          </cell>
          <cell r="G343">
            <v>1213765092.6199999</v>
          </cell>
          <cell r="H343">
            <v>1322695695.73</v>
          </cell>
          <cell r="I343">
            <v>1394458495.1500001</v>
          </cell>
          <cell r="J343">
            <v>1420921772.4100001</v>
          </cell>
          <cell r="K343">
            <v>916947158.95000005</v>
          </cell>
          <cell r="L343">
            <v>1142230164.9200001</v>
          </cell>
          <cell r="M343">
            <v>1226916494</v>
          </cell>
          <cell r="N343">
            <v>952729797.48000002</v>
          </cell>
        </row>
        <row r="344">
          <cell r="A344">
            <v>231310</v>
          </cell>
          <cell r="B344" t="str">
            <v>CUENTAS CORRIENTES ENTIDADES CONTRALORAS</v>
          </cell>
          <cell r="C344">
            <v>28149799.440000001</v>
          </cell>
          <cell r="D344">
            <v>28108998.140000001</v>
          </cell>
          <cell r="E344">
            <v>27930456.82</v>
          </cell>
          <cell r="F344">
            <v>28374598.27</v>
          </cell>
          <cell r="G344">
            <v>28448461.079999998</v>
          </cell>
          <cell r="H344">
            <v>28669345.030000001</v>
          </cell>
          <cell r="I344">
            <v>28821720.489999998</v>
          </cell>
          <cell r="J344">
            <v>29014536.579999998</v>
          </cell>
          <cell r="K344">
            <v>29215702.780000001</v>
          </cell>
          <cell r="L344">
            <v>29353049.989999998</v>
          </cell>
          <cell r="M344">
            <v>29645059.73</v>
          </cell>
          <cell r="N344">
            <v>29662127.039999999</v>
          </cell>
        </row>
        <row r="345">
          <cell r="A345">
            <v>231315</v>
          </cell>
          <cell r="B345" t="str">
            <v>CUENTAS CORRIENTES ENTIDADES DESCENTRALIZADAS</v>
          </cell>
          <cell r="C345">
            <v>1044612559.05</v>
          </cell>
          <cell r="D345">
            <v>1311641668.24</v>
          </cell>
          <cell r="E345">
            <v>1217540243.3900001</v>
          </cell>
          <cell r="F345">
            <v>1175540971.22</v>
          </cell>
          <cell r="G345">
            <v>1394815111.26</v>
          </cell>
          <cell r="H345">
            <v>1416226555.1600001</v>
          </cell>
          <cell r="I345">
            <v>1454017485.9100001</v>
          </cell>
          <cell r="J345">
            <v>1480557576.7</v>
          </cell>
          <cell r="K345">
            <v>1416146963.78</v>
          </cell>
          <cell r="L345">
            <v>1408146338.3699999</v>
          </cell>
          <cell r="M345">
            <v>1532683012.1199999</v>
          </cell>
          <cell r="N345">
            <v>1258117934.71</v>
          </cell>
        </row>
        <row r="346">
          <cell r="A346">
            <v>232</v>
          </cell>
          <cell r="B346" t="str">
            <v>DEPÓSITOS MONETARIOS SECTOR FINANCIERO</v>
          </cell>
          <cell r="C346">
            <v>5335218849.0699997</v>
          </cell>
          <cell r="D346">
            <v>5417814655.6099997</v>
          </cell>
          <cell r="E346">
            <v>5626028318.7299995</v>
          </cell>
          <cell r="F346">
            <v>5253135638.5699997</v>
          </cell>
          <cell r="G346">
            <v>4479816082.2600002</v>
          </cell>
          <cell r="H346">
            <v>4920724808.0200005</v>
          </cell>
          <cell r="I346">
            <v>4695224990.7700005</v>
          </cell>
          <cell r="J346">
            <v>4414359939.2799997</v>
          </cell>
          <cell r="K346">
            <v>4250876516.1300001</v>
          </cell>
          <cell r="L346">
            <v>4507295928.9499998</v>
          </cell>
          <cell r="M346">
            <v>4654695207.6099997</v>
          </cell>
          <cell r="N346">
            <v>5243454800.4399996</v>
          </cell>
        </row>
        <row r="347">
          <cell r="A347">
            <v>2321</v>
          </cell>
          <cell r="B347" t="str">
            <v>DEPÓSITOS MONETARIOS BANCOS PRIVADOS</v>
          </cell>
          <cell r="C347">
            <v>3703246918.9499998</v>
          </cell>
          <cell r="D347">
            <v>3811623541.1100001</v>
          </cell>
          <cell r="E347">
            <v>4184251751.8699999</v>
          </cell>
          <cell r="F347">
            <v>3401844754.2800002</v>
          </cell>
          <cell r="G347">
            <v>2891005136.3200002</v>
          </cell>
          <cell r="H347">
            <v>3294934338.0100002</v>
          </cell>
          <cell r="I347">
            <v>3039699993.3600001</v>
          </cell>
          <cell r="J347">
            <v>2792137576.3400002</v>
          </cell>
          <cell r="K347">
            <v>2281897735.3000002</v>
          </cell>
          <cell r="L347">
            <v>2667129961.3800001</v>
          </cell>
          <cell r="M347">
            <v>2792689146.4499998</v>
          </cell>
          <cell r="N347">
            <v>3400822226.3200002</v>
          </cell>
        </row>
        <row r="348">
          <cell r="A348">
            <v>2322</v>
          </cell>
          <cell r="B348" t="str">
            <v>DEPÓSITOS MONETARIOS BANCO NACIONAL DE FOMENTO</v>
          </cell>
          <cell r="C348">
            <v>513998.6</v>
          </cell>
          <cell r="D348">
            <v>486673.63</v>
          </cell>
          <cell r="E348">
            <v>442021.65</v>
          </cell>
          <cell r="F348">
            <v>425076.9</v>
          </cell>
          <cell r="G348">
            <v>391776.61</v>
          </cell>
          <cell r="H348">
            <v>381823.28</v>
          </cell>
          <cell r="I348">
            <v>377372.31</v>
          </cell>
          <cell r="J348">
            <v>357680.12</v>
          </cell>
          <cell r="K348">
            <v>327593.81</v>
          </cell>
          <cell r="L348">
            <v>292880.99</v>
          </cell>
          <cell r="M348">
            <v>276146.08</v>
          </cell>
          <cell r="N348">
            <v>254340.49</v>
          </cell>
        </row>
        <row r="349">
          <cell r="A349">
            <v>2323</v>
          </cell>
          <cell r="B349" t="str">
            <v>DEPÓSITOS MONETARIOS INSTITUCIONES FINANCIERAS PÚBLICAS</v>
          </cell>
          <cell r="C349">
            <v>508849331.38999999</v>
          </cell>
          <cell r="D349">
            <v>563976801.59000003</v>
          </cell>
          <cell r="E349">
            <v>355094371.88999999</v>
          </cell>
          <cell r="F349">
            <v>709241682.49000001</v>
          </cell>
          <cell r="G349">
            <v>549999550.76999998</v>
          </cell>
          <cell r="H349">
            <v>594899624.70000005</v>
          </cell>
          <cell r="I349">
            <v>580795479.74000001</v>
          </cell>
          <cell r="J349">
            <v>523271914.06</v>
          </cell>
          <cell r="K349">
            <v>927628683.99000001</v>
          </cell>
          <cell r="L349">
            <v>805046058.88999999</v>
          </cell>
          <cell r="M349">
            <v>805527266.59000003</v>
          </cell>
          <cell r="N349">
            <v>804410483.38999999</v>
          </cell>
        </row>
        <row r="350">
          <cell r="A350">
            <v>2324</v>
          </cell>
          <cell r="B350" t="str">
            <v>DEPÓSITOS MONETARIOS INSTITUCIONES DEL SISTEMA FINANCIERO PRIVADO</v>
          </cell>
          <cell r="C350">
            <v>313617763.80000001</v>
          </cell>
          <cell r="D350">
            <v>342806792.82999998</v>
          </cell>
          <cell r="E350">
            <v>365412214.54000002</v>
          </cell>
          <cell r="F350">
            <v>349528419.81999999</v>
          </cell>
          <cell r="G350">
            <v>318154891.88</v>
          </cell>
          <cell r="H350">
            <v>322972846.85000002</v>
          </cell>
          <cell r="I350">
            <v>254989295.30000001</v>
          </cell>
          <cell r="J350">
            <v>282844594.32999998</v>
          </cell>
          <cell r="K350">
            <v>227434800.61000001</v>
          </cell>
          <cell r="L350">
            <v>230162361.22</v>
          </cell>
          <cell r="M350">
            <v>266430813.56</v>
          </cell>
          <cell r="N350">
            <v>280036002.52999997</v>
          </cell>
        </row>
        <row r="351">
          <cell r="A351">
            <v>2325</v>
          </cell>
          <cell r="B351" t="str">
            <v>TRANSFERENCIA A TRAVÉS DEL SISTEMA NACIONAL DE PAGOS</v>
          </cell>
          <cell r="C351">
            <v>189725236.25</v>
          </cell>
          <cell r="D351">
            <v>54976990.609999999</v>
          </cell>
          <cell r="E351">
            <v>59570867.420000002</v>
          </cell>
          <cell r="F351">
            <v>117546262.29000001</v>
          </cell>
          <cell r="G351">
            <v>70946165.849999994</v>
          </cell>
          <cell r="H351">
            <v>48330668.920000002</v>
          </cell>
          <cell r="I351">
            <v>95349264.790000007</v>
          </cell>
          <cell r="J351">
            <v>44746247.25</v>
          </cell>
          <cell r="K351">
            <v>116377602.48999999</v>
          </cell>
          <cell r="L351">
            <v>92553192.25</v>
          </cell>
          <cell r="M351">
            <v>54637651.170000002</v>
          </cell>
          <cell r="N351">
            <v>124157861.26000001</v>
          </cell>
        </row>
        <row r="352">
          <cell r="A352">
            <v>2326</v>
          </cell>
          <cell r="B352" t="str">
            <v>DEPÓSITOS MONETARIOS INTERMEDIARIOS FINANCIEROS</v>
          </cell>
          <cell r="C352">
            <v>613818051.15999997</v>
          </cell>
          <cell r="D352">
            <v>637845481.13999999</v>
          </cell>
          <cell r="E352">
            <v>654898448.40999997</v>
          </cell>
          <cell r="F352">
            <v>671483870.34000003</v>
          </cell>
          <cell r="G352">
            <v>645777135.08000004</v>
          </cell>
          <cell r="H352">
            <v>656514444.49000001</v>
          </cell>
          <cell r="I352">
            <v>719269633.13999999</v>
          </cell>
          <cell r="J352">
            <v>769534055.30999994</v>
          </cell>
          <cell r="K352">
            <v>695305939.67999995</v>
          </cell>
          <cell r="L352">
            <v>709046074.08000004</v>
          </cell>
          <cell r="M352">
            <v>733507092.54999995</v>
          </cell>
          <cell r="N352">
            <v>632948576.23000002</v>
          </cell>
        </row>
        <row r="353">
          <cell r="A353">
            <v>2327</v>
          </cell>
          <cell r="B353" t="str">
            <v>DEPÓSITOS MONETARIOS AUXILIARES FINANCIEROS</v>
          </cell>
          <cell r="C353">
            <v>5447548.9199999999</v>
          </cell>
          <cell r="D353">
            <v>6098374.7000000002</v>
          </cell>
          <cell r="E353">
            <v>6358642.9500000002</v>
          </cell>
          <cell r="F353">
            <v>3065572.45</v>
          </cell>
          <cell r="G353">
            <v>3541425.75</v>
          </cell>
          <cell r="H353">
            <v>2691061.77</v>
          </cell>
          <cell r="I353">
            <v>4743952.13</v>
          </cell>
          <cell r="J353">
            <v>1467871.87</v>
          </cell>
          <cell r="K353">
            <v>1904160.25</v>
          </cell>
          <cell r="L353">
            <v>3065400.14</v>
          </cell>
          <cell r="M353">
            <v>1627091.21</v>
          </cell>
          <cell r="N353">
            <v>825310.22</v>
          </cell>
        </row>
        <row r="354">
          <cell r="A354">
            <v>233</v>
          </cell>
          <cell r="B354" t="str">
            <v>DEPÓSITOS MONETARIOS SECTOR PRIVADO</v>
          </cell>
          <cell r="C354">
            <v>10734783.65</v>
          </cell>
          <cell r="D354">
            <v>33036914.289999999</v>
          </cell>
          <cell r="E354">
            <v>23471482.050000001</v>
          </cell>
          <cell r="F354">
            <v>22648195.66</v>
          </cell>
          <cell r="G354">
            <v>22349286.91</v>
          </cell>
          <cell r="H354">
            <v>21385363.09</v>
          </cell>
          <cell r="I354">
            <v>18884766.460000001</v>
          </cell>
          <cell r="J354">
            <v>15320220.779999999</v>
          </cell>
          <cell r="K354">
            <v>17531849.09</v>
          </cell>
          <cell r="L354">
            <v>19607663.09</v>
          </cell>
          <cell r="M354">
            <v>23833426.609999999</v>
          </cell>
          <cell r="N354">
            <v>73216101.049999997</v>
          </cell>
        </row>
        <row r="355">
          <cell r="A355">
            <v>2331</v>
          </cell>
          <cell r="B355" t="str">
            <v>CUENTAS CORRIENTES PARTICULARES</v>
          </cell>
          <cell r="C355">
            <v>10734783.65</v>
          </cell>
          <cell r="D355">
            <v>33036914.289999999</v>
          </cell>
          <cell r="E355">
            <v>23471482.050000001</v>
          </cell>
          <cell r="F355">
            <v>22648195.66</v>
          </cell>
          <cell r="G355">
            <v>22349286.91</v>
          </cell>
          <cell r="H355">
            <v>21385363.09</v>
          </cell>
          <cell r="I355">
            <v>18884766.460000001</v>
          </cell>
          <cell r="J355">
            <v>15320220.779999999</v>
          </cell>
          <cell r="K355">
            <v>17531849.09</v>
          </cell>
          <cell r="L355">
            <v>19607663.09</v>
          </cell>
          <cell r="M355">
            <v>23833426.609999999</v>
          </cell>
          <cell r="N355">
            <v>73216101.049999997</v>
          </cell>
        </row>
        <row r="356">
          <cell r="A356">
            <v>2339</v>
          </cell>
          <cell r="B356" t="str">
            <v>DEP MONETARIOS FONDOS FINANCIEROS (DESHABILITADO)</v>
          </cell>
          <cell r="C356" t="e">
            <v>#N/A</v>
          </cell>
          <cell r="D356" t="e">
            <v>#N/A</v>
          </cell>
          <cell r="E356" t="e">
            <v>#N/A</v>
          </cell>
          <cell r="F356" t="e">
            <v>#N/A</v>
          </cell>
          <cell r="G356" t="e">
            <v>#N/A</v>
          </cell>
          <cell r="H356" t="e">
            <v>#N/A</v>
          </cell>
          <cell r="I356" t="e">
            <v>#N/A</v>
          </cell>
          <cell r="J356" t="e">
            <v>#N/A</v>
          </cell>
          <cell r="K356" t="e">
            <v>#N/A</v>
          </cell>
          <cell r="L356" t="e">
            <v>#N/A</v>
          </cell>
          <cell r="M356" t="e">
            <v>#N/A</v>
          </cell>
          <cell r="N356" t="e">
            <v>#N/A</v>
          </cell>
        </row>
        <row r="357">
          <cell r="A357">
            <v>234</v>
          </cell>
          <cell r="B357" t="str">
            <v>OTROS DEPÓSITOS SECTOR PÚBLICO NO FINANCIERO.</v>
          </cell>
          <cell r="C357">
            <v>355523954.63</v>
          </cell>
          <cell r="D357">
            <v>278660179.30000001</v>
          </cell>
          <cell r="E357">
            <v>235320224.59</v>
          </cell>
          <cell r="F357">
            <v>232049566.5</v>
          </cell>
          <cell r="G357">
            <v>292080136.07999998</v>
          </cell>
          <cell r="H357">
            <v>223898924.47999999</v>
          </cell>
          <cell r="I357">
            <v>239699765</v>
          </cell>
          <cell r="J357">
            <v>358999768.25999999</v>
          </cell>
          <cell r="K357">
            <v>289836395.39999998</v>
          </cell>
          <cell r="L357">
            <v>311622358.88</v>
          </cell>
          <cell r="M357">
            <v>214559856.50999999</v>
          </cell>
          <cell r="N357">
            <v>145278827.61000001</v>
          </cell>
        </row>
        <row r="358">
          <cell r="A358">
            <v>2341</v>
          </cell>
          <cell r="B358" t="str">
            <v>OTROS DEPÓSITOS GOBIERNO CENTRAL</v>
          </cell>
          <cell r="C358">
            <v>14013290.630000001</v>
          </cell>
          <cell r="D358">
            <v>22363361.390000001</v>
          </cell>
          <cell r="E358">
            <v>62173312.119999997</v>
          </cell>
          <cell r="F358">
            <v>15103649.869999999</v>
          </cell>
          <cell r="G358">
            <v>15831848.039999999</v>
          </cell>
          <cell r="H358">
            <v>20958006.829999998</v>
          </cell>
          <cell r="I358">
            <v>31175616.739999998</v>
          </cell>
          <cell r="J358">
            <v>98360705.349999994</v>
          </cell>
          <cell r="K358">
            <v>13364196.699999999</v>
          </cell>
          <cell r="L358">
            <v>44994500.920000002</v>
          </cell>
          <cell r="M358">
            <v>12734660.93</v>
          </cell>
          <cell r="N358">
            <v>33796891.25</v>
          </cell>
        </row>
        <row r="359">
          <cell r="A359">
            <v>234105</v>
          </cell>
          <cell r="B359" t="str">
            <v>FONDOS TESORO NACIONAL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234110</v>
          </cell>
          <cell r="B360" t="str">
            <v>PRESUPUESTO EN LIQUIDACIÓN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234115</v>
          </cell>
          <cell r="B361" t="str">
            <v>ASIGNACIONES PARA CUBRIR CRÉDITOS GOBIERNO CENTRAL</v>
          </cell>
          <cell r="C361">
            <v>5680.07</v>
          </cell>
          <cell r="D361">
            <v>5680.07</v>
          </cell>
          <cell r="E361">
            <v>5680.07</v>
          </cell>
          <cell r="F361">
            <v>5680.07</v>
          </cell>
          <cell r="G361">
            <v>5680.07</v>
          </cell>
          <cell r="H361">
            <v>5680.07</v>
          </cell>
          <cell r="I361">
            <v>5680.07</v>
          </cell>
          <cell r="J361">
            <v>5680.07</v>
          </cell>
          <cell r="K361">
            <v>5680.07</v>
          </cell>
          <cell r="L361">
            <v>5680.07</v>
          </cell>
          <cell r="M361">
            <v>5680.07</v>
          </cell>
          <cell r="N361">
            <v>5680.07</v>
          </cell>
        </row>
        <row r="362">
          <cell r="A362">
            <v>234120</v>
          </cell>
          <cell r="B362" t="str">
            <v>CAUCIONES GOBIERNO CENTRAL</v>
          </cell>
          <cell r="C362">
            <v>156.54</v>
          </cell>
          <cell r="D362">
            <v>156.54</v>
          </cell>
          <cell r="E362">
            <v>156.54</v>
          </cell>
          <cell r="F362">
            <v>156.54</v>
          </cell>
          <cell r="G362">
            <v>156.54</v>
          </cell>
          <cell r="H362">
            <v>156.54</v>
          </cell>
          <cell r="I362">
            <v>156.54</v>
          </cell>
          <cell r="J362">
            <v>156.54</v>
          </cell>
          <cell r="K362">
            <v>156.54</v>
          </cell>
          <cell r="L362">
            <v>156.54</v>
          </cell>
          <cell r="M362">
            <v>156.54</v>
          </cell>
          <cell r="N362">
            <v>156.54</v>
          </cell>
        </row>
        <row r="363">
          <cell r="A363">
            <v>234125</v>
          </cell>
          <cell r="B363" t="str">
            <v>CUENTAS ESPECIALES GOBIERNO CENTRAL</v>
          </cell>
          <cell r="C363">
            <v>10606.65</v>
          </cell>
          <cell r="D363">
            <v>10606.65</v>
          </cell>
          <cell r="E363">
            <v>10606.65</v>
          </cell>
          <cell r="F363">
            <v>10606.65</v>
          </cell>
          <cell r="G363">
            <v>10606.65</v>
          </cell>
          <cell r="H363">
            <v>10606.65</v>
          </cell>
          <cell r="I363">
            <v>10606.65</v>
          </cell>
          <cell r="J363">
            <v>10606.65</v>
          </cell>
          <cell r="K363">
            <v>10606.65</v>
          </cell>
          <cell r="L363">
            <v>10606.65</v>
          </cell>
          <cell r="M363">
            <v>10606.65</v>
          </cell>
          <cell r="N363">
            <v>10606.65</v>
          </cell>
        </row>
        <row r="364">
          <cell r="A364">
            <v>234189</v>
          </cell>
          <cell r="B364" t="str">
            <v>OTRAS OBLIGACIONES GOBIERNO CENTRAL</v>
          </cell>
          <cell r="C364">
            <v>13996847.369999999</v>
          </cell>
          <cell r="D364">
            <v>22346918.129999999</v>
          </cell>
          <cell r="E364">
            <v>62156868.859999999</v>
          </cell>
          <cell r="F364">
            <v>15087206.609999999</v>
          </cell>
          <cell r="G364">
            <v>15815404.779999999</v>
          </cell>
          <cell r="H364">
            <v>20941563.57</v>
          </cell>
          <cell r="I364">
            <v>31159173.48</v>
          </cell>
          <cell r="J364">
            <v>98344262.090000004</v>
          </cell>
          <cell r="K364">
            <v>13347753.439999999</v>
          </cell>
          <cell r="L364">
            <v>44978057.659999996</v>
          </cell>
          <cell r="M364">
            <v>12718217.67</v>
          </cell>
          <cell r="N364">
            <v>33780447.990000002</v>
          </cell>
        </row>
        <row r="365">
          <cell r="A365">
            <v>2342</v>
          </cell>
          <cell r="B365" t="str">
            <v>OTROS DEPÓSITOS GOBIERNOS PROVINCIALES Y LOCALES</v>
          </cell>
          <cell r="C365">
            <v>5013175.41</v>
          </cell>
          <cell r="D365">
            <v>4971071.82</v>
          </cell>
          <cell r="E365">
            <v>6081325.54</v>
          </cell>
          <cell r="F365">
            <v>15985338.67</v>
          </cell>
          <cell r="G365">
            <v>10807957.26</v>
          </cell>
          <cell r="H365">
            <v>3726361.24</v>
          </cell>
          <cell r="I365">
            <v>5221592.29</v>
          </cell>
          <cell r="J365">
            <v>3109442.55</v>
          </cell>
          <cell r="K365">
            <v>12226350.199999999</v>
          </cell>
          <cell r="L365">
            <v>7428281.0099999998</v>
          </cell>
          <cell r="M365">
            <v>11133120.470000001</v>
          </cell>
          <cell r="N365">
            <v>8232617.7000000002</v>
          </cell>
        </row>
        <row r="366">
          <cell r="A366">
            <v>234205</v>
          </cell>
          <cell r="B366" t="str">
            <v>ASIGNACIONES PARA CUBRIR CRÉDITOS GOBIERNO PROVINCIALES Y LOCALES.</v>
          </cell>
          <cell r="C366">
            <v>3408177.97</v>
          </cell>
          <cell r="D366">
            <v>3672350.97</v>
          </cell>
          <cell r="E366">
            <v>4596904.34</v>
          </cell>
          <cell r="F366">
            <v>6607847.5800000001</v>
          </cell>
          <cell r="G366">
            <v>9661404.6600000001</v>
          </cell>
          <cell r="H366">
            <v>2364492.9300000002</v>
          </cell>
          <cell r="I366">
            <v>3856057.82</v>
          </cell>
          <cell r="J366">
            <v>2184179.7200000002</v>
          </cell>
          <cell r="K366">
            <v>4196929.76</v>
          </cell>
          <cell r="L366">
            <v>6157373.7199999997</v>
          </cell>
          <cell r="M366">
            <v>9897532.8399999999</v>
          </cell>
          <cell r="N366">
            <v>7143271.8499999996</v>
          </cell>
        </row>
        <row r="367">
          <cell r="A367">
            <v>234210</v>
          </cell>
          <cell r="B367" t="str">
            <v>CAUCIONES GOBIERNOS PROVINCIALES Y LOCALES</v>
          </cell>
          <cell r="C367">
            <v>53.2</v>
          </cell>
          <cell r="D367">
            <v>53.2</v>
          </cell>
          <cell r="E367">
            <v>53.2</v>
          </cell>
          <cell r="F367">
            <v>53.2</v>
          </cell>
          <cell r="G367">
            <v>53.2</v>
          </cell>
          <cell r="H367">
            <v>53.2</v>
          </cell>
          <cell r="I367">
            <v>53.2</v>
          </cell>
          <cell r="J367">
            <v>53.2</v>
          </cell>
          <cell r="K367">
            <v>53.2</v>
          </cell>
          <cell r="L367">
            <v>53.2</v>
          </cell>
          <cell r="M367">
            <v>53.2</v>
          </cell>
          <cell r="N367">
            <v>53.2</v>
          </cell>
        </row>
        <row r="368">
          <cell r="A368">
            <v>234215</v>
          </cell>
          <cell r="B368" t="str">
            <v>RENTAS RECAUDADAS POR DISTRIBUIR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234289</v>
          </cell>
          <cell r="B369" t="str">
            <v>OTRAS OBLIGACIONES GOBIERNOS PROVINCIALES Y LOCALES</v>
          </cell>
          <cell r="C369">
            <v>1604944.24</v>
          </cell>
          <cell r="D369">
            <v>1298667.6499999999</v>
          </cell>
          <cell r="E369">
            <v>1484368</v>
          </cell>
          <cell r="F369">
            <v>9377437.8900000006</v>
          </cell>
          <cell r="G369">
            <v>1146499.3999999999</v>
          </cell>
          <cell r="H369">
            <v>1361815.11</v>
          </cell>
          <cell r="I369">
            <v>1365481.27</v>
          </cell>
          <cell r="J369">
            <v>925209.63</v>
          </cell>
          <cell r="K369">
            <v>8029367.2400000002</v>
          </cell>
          <cell r="L369">
            <v>1270854.0900000001</v>
          </cell>
          <cell r="M369">
            <v>1235534.43</v>
          </cell>
          <cell r="N369">
            <v>1089292.6499999999</v>
          </cell>
        </row>
        <row r="370">
          <cell r="A370">
            <v>2343</v>
          </cell>
          <cell r="B370" t="str">
            <v>OTROS DEPÓSITOS ENTIDADES OFICIALES</v>
          </cell>
          <cell r="C370">
            <v>336497488.58999997</v>
          </cell>
          <cell r="D370">
            <v>251325746.09</v>
          </cell>
          <cell r="E370">
            <v>167065586.93000001</v>
          </cell>
          <cell r="F370">
            <v>200960577.96000001</v>
          </cell>
          <cell r="G370">
            <v>265440330.78</v>
          </cell>
          <cell r="H370">
            <v>199214556.41</v>
          </cell>
          <cell r="I370">
            <v>203302555.97</v>
          </cell>
          <cell r="J370">
            <v>257529620.36000001</v>
          </cell>
          <cell r="K370">
            <v>264245848.5</v>
          </cell>
          <cell r="L370">
            <v>259199576.94999999</v>
          </cell>
          <cell r="M370">
            <v>190692075.11000001</v>
          </cell>
          <cell r="N370">
            <v>103249318.66</v>
          </cell>
        </row>
        <row r="371">
          <cell r="A371">
            <v>234305</v>
          </cell>
          <cell r="B371" t="str">
            <v>ASIGNACIONES PARA CUBRIR CRÉDITOS ENTIDADES OFICIALES</v>
          </cell>
          <cell r="C371">
            <v>1714519.91</v>
          </cell>
          <cell r="D371">
            <v>1714391.91</v>
          </cell>
          <cell r="E371">
            <v>1714457.52</v>
          </cell>
          <cell r="F371">
            <v>1714563.08</v>
          </cell>
          <cell r="G371">
            <v>1714752.71</v>
          </cell>
          <cell r="H371">
            <v>1714854.49</v>
          </cell>
          <cell r="I371">
            <v>1726855.05</v>
          </cell>
          <cell r="J371">
            <v>1715110.55</v>
          </cell>
          <cell r="K371">
            <v>3118933.9</v>
          </cell>
          <cell r="L371">
            <v>1714982.33</v>
          </cell>
          <cell r="M371">
            <v>1715128.88</v>
          </cell>
          <cell r="N371">
            <v>4085529.69</v>
          </cell>
        </row>
        <row r="372">
          <cell r="A372">
            <v>234310</v>
          </cell>
          <cell r="B372" t="str">
            <v>CAUCIONES ENTIDADES OFICIALES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234389</v>
          </cell>
          <cell r="B373" t="str">
            <v>OTRAS OBLIGACIONES ENTIDADES OFICIALES</v>
          </cell>
          <cell r="C373">
            <v>334782968.68000001</v>
          </cell>
          <cell r="D373">
            <v>249611354.18000001</v>
          </cell>
          <cell r="E373">
            <v>165351129.41</v>
          </cell>
          <cell r="F373">
            <v>199246014.88</v>
          </cell>
          <cell r="G373">
            <v>263725578.06999999</v>
          </cell>
          <cell r="H373">
            <v>197499701.91999999</v>
          </cell>
          <cell r="I373">
            <v>201575700.91999999</v>
          </cell>
          <cell r="J373">
            <v>255814509.81</v>
          </cell>
          <cell r="K373">
            <v>261126914.59999999</v>
          </cell>
          <cell r="L373">
            <v>257484594.62</v>
          </cell>
          <cell r="M373">
            <v>188976946.22999999</v>
          </cell>
          <cell r="N373">
            <v>99163788.969999999</v>
          </cell>
        </row>
        <row r="374">
          <cell r="A374">
            <v>235</v>
          </cell>
          <cell r="B374" t="str">
            <v>OTROS DEPÓSITOS SECTOR FINANCIERO</v>
          </cell>
          <cell r="C374">
            <v>1065654.47</v>
          </cell>
          <cell r="D374">
            <v>978189.63</v>
          </cell>
          <cell r="E374">
            <v>959975.38</v>
          </cell>
          <cell r="F374">
            <v>943387.43</v>
          </cell>
          <cell r="G374">
            <v>957347.72</v>
          </cell>
          <cell r="H374">
            <v>1078255.55</v>
          </cell>
          <cell r="I374">
            <v>974544.42</v>
          </cell>
          <cell r="J374">
            <v>1029157.69</v>
          </cell>
          <cell r="K374">
            <v>1109634.24</v>
          </cell>
          <cell r="L374">
            <v>1159047.49</v>
          </cell>
          <cell r="M374">
            <v>1039872.24</v>
          </cell>
          <cell r="N374">
            <v>1007864.16</v>
          </cell>
        </row>
        <row r="375">
          <cell r="A375">
            <v>2351</v>
          </cell>
          <cell r="B375" t="str">
            <v>OTROS DEPÓSITOS BANCOS PRIVADOS</v>
          </cell>
          <cell r="C375">
            <v>868467.39</v>
          </cell>
          <cell r="D375">
            <v>967466.7</v>
          </cell>
          <cell r="E375">
            <v>949252.45</v>
          </cell>
          <cell r="F375">
            <v>932664.5</v>
          </cell>
          <cell r="G375">
            <v>947012.79</v>
          </cell>
          <cell r="H375">
            <v>1067920.6200000001</v>
          </cell>
          <cell r="I375">
            <v>964209.49</v>
          </cell>
          <cell r="J375">
            <v>1018822.76</v>
          </cell>
          <cell r="K375">
            <v>1099299.31</v>
          </cell>
          <cell r="L375">
            <v>1148712.56</v>
          </cell>
          <cell r="M375">
            <v>1029537.31</v>
          </cell>
          <cell r="N375">
            <v>997529.23</v>
          </cell>
        </row>
        <row r="376">
          <cell r="A376">
            <v>2352</v>
          </cell>
          <cell r="B376" t="str">
            <v>OTROS DEPÓSITOS BANCO NACIONAL DE FOMENTO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2353</v>
          </cell>
          <cell r="B377" t="str">
            <v>OTROS DEPÓSITOS INSTITUCIONES FINANCIERAS PÚBLICAS</v>
          </cell>
          <cell r="C377">
            <v>195801.32</v>
          </cell>
          <cell r="D377">
            <v>10167.17</v>
          </cell>
          <cell r="E377">
            <v>10167.17</v>
          </cell>
          <cell r="F377">
            <v>10167.17</v>
          </cell>
          <cell r="G377">
            <v>10167.17</v>
          </cell>
          <cell r="H377">
            <v>10167.17</v>
          </cell>
          <cell r="I377">
            <v>10167.17</v>
          </cell>
          <cell r="J377">
            <v>10167.17</v>
          </cell>
          <cell r="K377">
            <v>10167.17</v>
          </cell>
          <cell r="L377">
            <v>10167.17</v>
          </cell>
          <cell r="M377">
            <v>10167.17</v>
          </cell>
          <cell r="N377">
            <v>10167.17</v>
          </cell>
        </row>
        <row r="378">
          <cell r="A378">
            <v>2354</v>
          </cell>
          <cell r="B378" t="str">
            <v>OTROS DEPÓSITOS INSTITUCIONES DEL SISTEMA FINANCIERO PRIVADO</v>
          </cell>
          <cell r="C378">
            <v>1385.76</v>
          </cell>
          <cell r="D378">
            <v>555.76</v>
          </cell>
          <cell r="E378">
            <v>555.76</v>
          </cell>
          <cell r="F378">
            <v>555.76</v>
          </cell>
          <cell r="G378">
            <v>167.76</v>
          </cell>
          <cell r="H378">
            <v>167.76</v>
          </cell>
          <cell r="I378">
            <v>167.76</v>
          </cell>
          <cell r="J378">
            <v>167.76</v>
          </cell>
          <cell r="K378">
            <v>167.76</v>
          </cell>
          <cell r="L378">
            <v>167.76</v>
          </cell>
          <cell r="M378">
            <v>167.76</v>
          </cell>
          <cell r="N378">
            <v>167.76</v>
          </cell>
        </row>
        <row r="379">
          <cell r="A379">
            <v>236</v>
          </cell>
          <cell r="B379" t="str">
            <v>OTROS DEPÓSITOS SECTOR PRIVADO</v>
          </cell>
          <cell r="C379">
            <v>3791085.19</v>
          </cell>
          <cell r="D379">
            <v>3782765.68</v>
          </cell>
          <cell r="E379">
            <v>3857380.26</v>
          </cell>
          <cell r="F379">
            <v>3953331.29</v>
          </cell>
          <cell r="G379">
            <v>3881889.38</v>
          </cell>
          <cell r="H379">
            <v>3773347.38</v>
          </cell>
          <cell r="I379">
            <v>3798259.99</v>
          </cell>
          <cell r="J379">
            <v>3780920.35</v>
          </cell>
          <cell r="K379">
            <v>3868124.45</v>
          </cell>
          <cell r="L379">
            <v>3946588.49</v>
          </cell>
          <cell r="M379">
            <v>3805602.92</v>
          </cell>
          <cell r="N379">
            <v>3789543.95</v>
          </cell>
        </row>
        <row r="380">
          <cell r="A380">
            <v>2361</v>
          </cell>
          <cell r="B380" t="str">
            <v>OTROS DEPÓSITOS PARTICULARES</v>
          </cell>
          <cell r="C380">
            <v>3791085.19</v>
          </cell>
          <cell r="D380">
            <v>3782765.68</v>
          </cell>
          <cell r="E380">
            <v>3857380.26</v>
          </cell>
          <cell r="F380">
            <v>3953331.29</v>
          </cell>
          <cell r="G380">
            <v>3881889.38</v>
          </cell>
          <cell r="H380">
            <v>3773347.38</v>
          </cell>
          <cell r="I380">
            <v>3798259.99</v>
          </cell>
          <cell r="J380">
            <v>3780920.35</v>
          </cell>
          <cell r="K380">
            <v>3868124.45</v>
          </cell>
          <cell r="L380">
            <v>3946588.49</v>
          </cell>
          <cell r="M380">
            <v>3805602.92</v>
          </cell>
          <cell r="N380">
            <v>3789543.95</v>
          </cell>
        </row>
        <row r="381">
          <cell r="A381">
            <v>236189</v>
          </cell>
          <cell r="B381" t="str">
            <v>OTRAS OBLIGACIONES PARTICULARES</v>
          </cell>
          <cell r="C381">
            <v>3791085.19</v>
          </cell>
          <cell r="D381">
            <v>3782765.68</v>
          </cell>
          <cell r="E381">
            <v>3857380.26</v>
          </cell>
          <cell r="F381">
            <v>3953331.29</v>
          </cell>
          <cell r="G381">
            <v>3881889.38</v>
          </cell>
          <cell r="H381">
            <v>3773347.38</v>
          </cell>
          <cell r="I381">
            <v>3798259.99</v>
          </cell>
          <cell r="J381">
            <v>3780920.35</v>
          </cell>
          <cell r="K381">
            <v>3868124.45</v>
          </cell>
          <cell r="L381">
            <v>3946588.49</v>
          </cell>
          <cell r="M381">
            <v>3805602.92</v>
          </cell>
          <cell r="N381">
            <v>3789543.95</v>
          </cell>
        </row>
        <row r="382">
          <cell r="A382">
            <v>238</v>
          </cell>
          <cell r="B382" t="str">
            <v>DEPOSITOS POR CONFIRMAR</v>
          </cell>
          <cell r="C382" t="e">
            <v>#N/A</v>
          </cell>
          <cell r="D382" t="e">
            <v>#N/A</v>
          </cell>
          <cell r="E382" t="e">
            <v>#N/A</v>
          </cell>
          <cell r="F382" t="e">
            <v>#N/A</v>
          </cell>
          <cell r="G382" t="e">
            <v>#N/A</v>
          </cell>
          <cell r="H382" t="e">
            <v>#N/A</v>
          </cell>
          <cell r="I382" t="e">
            <v>#N/A</v>
          </cell>
          <cell r="J382" t="e">
            <v>#N/A</v>
          </cell>
          <cell r="K382" t="e">
            <v>#N/A</v>
          </cell>
          <cell r="L382" t="e">
            <v>#N/A</v>
          </cell>
          <cell r="M382" t="e">
            <v>#N/A</v>
          </cell>
          <cell r="N382" t="e">
            <v>#N/A</v>
          </cell>
        </row>
        <row r="383">
          <cell r="A383">
            <v>2381</v>
          </cell>
          <cell r="B383" t="str">
            <v>DEP.CONFIR.CH.OTRAS PLS.GBN.CENTRA</v>
          </cell>
          <cell r="C383" t="e">
            <v>#N/A</v>
          </cell>
          <cell r="D383" t="e">
            <v>#N/A</v>
          </cell>
          <cell r="E383" t="e">
            <v>#N/A</v>
          </cell>
          <cell r="F383" t="e">
            <v>#N/A</v>
          </cell>
          <cell r="G383" t="e">
            <v>#N/A</v>
          </cell>
          <cell r="H383" t="e">
            <v>#N/A</v>
          </cell>
          <cell r="I383" t="e">
            <v>#N/A</v>
          </cell>
          <cell r="J383" t="e">
            <v>#N/A</v>
          </cell>
          <cell r="K383" t="e">
            <v>#N/A</v>
          </cell>
          <cell r="L383" t="e">
            <v>#N/A</v>
          </cell>
          <cell r="M383" t="e">
            <v>#N/A</v>
          </cell>
          <cell r="N383" t="e">
            <v>#N/A</v>
          </cell>
        </row>
        <row r="384">
          <cell r="A384">
            <v>2382</v>
          </cell>
          <cell r="B384" t="str">
            <v>DEP.CONFIR.CH.OTRAS PLS.GNOS.PROV.L</v>
          </cell>
          <cell r="C384" t="e">
            <v>#N/A</v>
          </cell>
          <cell r="D384" t="e">
            <v>#N/A</v>
          </cell>
          <cell r="E384" t="e">
            <v>#N/A</v>
          </cell>
          <cell r="F384" t="e">
            <v>#N/A</v>
          </cell>
          <cell r="G384" t="e">
            <v>#N/A</v>
          </cell>
          <cell r="H384" t="e">
            <v>#N/A</v>
          </cell>
          <cell r="I384" t="e">
            <v>#N/A</v>
          </cell>
          <cell r="J384" t="e">
            <v>#N/A</v>
          </cell>
          <cell r="K384" t="e">
            <v>#N/A</v>
          </cell>
          <cell r="L384" t="e">
            <v>#N/A</v>
          </cell>
          <cell r="M384" t="e">
            <v>#N/A</v>
          </cell>
          <cell r="N384" t="e">
            <v>#N/A</v>
          </cell>
        </row>
        <row r="385">
          <cell r="A385">
            <v>2383</v>
          </cell>
          <cell r="B385" t="str">
            <v>DEP.CONFIR.CH.OTRAS PLS.ENTID.OFIC.</v>
          </cell>
          <cell r="C385" t="e">
            <v>#N/A</v>
          </cell>
          <cell r="D385" t="e">
            <v>#N/A</v>
          </cell>
          <cell r="E385" t="e">
            <v>#N/A</v>
          </cell>
          <cell r="F385" t="e">
            <v>#N/A</v>
          </cell>
          <cell r="G385" t="e">
            <v>#N/A</v>
          </cell>
          <cell r="H385" t="e">
            <v>#N/A</v>
          </cell>
          <cell r="I385" t="e">
            <v>#N/A</v>
          </cell>
          <cell r="J385" t="e">
            <v>#N/A</v>
          </cell>
          <cell r="K385" t="e">
            <v>#N/A</v>
          </cell>
          <cell r="L385" t="e">
            <v>#N/A</v>
          </cell>
          <cell r="M385" t="e">
            <v>#N/A</v>
          </cell>
          <cell r="N385" t="e">
            <v>#N/A</v>
          </cell>
        </row>
        <row r="386">
          <cell r="A386">
            <v>2384</v>
          </cell>
          <cell r="B386" t="str">
            <v>DEP.CONFIR.CH.OTRAS PLS.BCOS.PRIVAD</v>
          </cell>
          <cell r="C386" t="e">
            <v>#N/A</v>
          </cell>
          <cell r="D386" t="e">
            <v>#N/A</v>
          </cell>
          <cell r="E386" t="e">
            <v>#N/A</v>
          </cell>
          <cell r="F386" t="e">
            <v>#N/A</v>
          </cell>
          <cell r="G386" t="e">
            <v>#N/A</v>
          </cell>
          <cell r="H386" t="e">
            <v>#N/A</v>
          </cell>
          <cell r="I386" t="e">
            <v>#N/A</v>
          </cell>
          <cell r="J386" t="e">
            <v>#N/A</v>
          </cell>
          <cell r="K386" t="e">
            <v>#N/A</v>
          </cell>
          <cell r="L386" t="e">
            <v>#N/A</v>
          </cell>
          <cell r="M386" t="e">
            <v>#N/A</v>
          </cell>
          <cell r="N386" t="e">
            <v>#N/A</v>
          </cell>
        </row>
        <row r="387">
          <cell r="A387">
            <v>2385</v>
          </cell>
          <cell r="B387" t="str">
            <v>DEP.CONFIR.CH.OTRAS PLS.BCO.NAC.FOM</v>
          </cell>
          <cell r="C387" t="e">
            <v>#N/A</v>
          </cell>
          <cell r="D387" t="e">
            <v>#N/A</v>
          </cell>
          <cell r="E387" t="e">
            <v>#N/A</v>
          </cell>
          <cell r="F387" t="e">
            <v>#N/A</v>
          </cell>
          <cell r="G387" t="e">
            <v>#N/A</v>
          </cell>
          <cell r="H387" t="e">
            <v>#N/A</v>
          </cell>
          <cell r="I387" t="e">
            <v>#N/A</v>
          </cell>
          <cell r="J387" t="e">
            <v>#N/A</v>
          </cell>
          <cell r="K387" t="e">
            <v>#N/A</v>
          </cell>
          <cell r="L387" t="e">
            <v>#N/A</v>
          </cell>
          <cell r="M387" t="e">
            <v>#N/A</v>
          </cell>
          <cell r="N387" t="e">
            <v>#N/A</v>
          </cell>
        </row>
        <row r="388">
          <cell r="A388">
            <v>2386</v>
          </cell>
          <cell r="B388" t="str">
            <v>DEP.CONFIR.CH.OTRAS PLS.INST.FIN.PU</v>
          </cell>
          <cell r="C388" t="e">
            <v>#N/A</v>
          </cell>
          <cell r="D388" t="e">
            <v>#N/A</v>
          </cell>
          <cell r="E388" t="e">
            <v>#N/A</v>
          </cell>
          <cell r="F388" t="e">
            <v>#N/A</v>
          </cell>
          <cell r="G388" t="e">
            <v>#N/A</v>
          </cell>
          <cell r="H388" t="e">
            <v>#N/A</v>
          </cell>
          <cell r="I388" t="e">
            <v>#N/A</v>
          </cell>
          <cell r="J388" t="e">
            <v>#N/A</v>
          </cell>
          <cell r="K388" t="e">
            <v>#N/A</v>
          </cell>
          <cell r="L388" t="e">
            <v>#N/A</v>
          </cell>
          <cell r="M388" t="e">
            <v>#N/A</v>
          </cell>
          <cell r="N388" t="e">
            <v>#N/A</v>
          </cell>
        </row>
        <row r="389">
          <cell r="A389">
            <v>2387</v>
          </cell>
          <cell r="B389" t="str">
            <v>DEP.CONFIR.CH.PLS.INST.SIST.FIN.PRI</v>
          </cell>
          <cell r="C389" t="e">
            <v>#N/A</v>
          </cell>
          <cell r="D389" t="e">
            <v>#N/A</v>
          </cell>
          <cell r="E389" t="e">
            <v>#N/A</v>
          </cell>
          <cell r="F389" t="e">
            <v>#N/A</v>
          </cell>
          <cell r="G389" t="e">
            <v>#N/A</v>
          </cell>
          <cell r="H389" t="e">
            <v>#N/A</v>
          </cell>
          <cell r="I389" t="e">
            <v>#N/A</v>
          </cell>
          <cell r="J389" t="e">
            <v>#N/A</v>
          </cell>
          <cell r="K389" t="e">
            <v>#N/A</v>
          </cell>
          <cell r="L389" t="e">
            <v>#N/A</v>
          </cell>
          <cell r="M389" t="e">
            <v>#N/A</v>
          </cell>
          <cell r="N389" t="e">
            <v>#N/A</v>
          </cell>
        </row>
        <row r="390">
          <cell r="A390">
            <v>2388</v>
          </cell>
          <cell r="B390" t="str">
            <v>DEP.CONFIR.CH.OTRAS PLAZAS PARTIC.</v>
          </cell>
          <cell r="C390" t="e">
            <v>#N/A</v>
          </cell>
          <cell r="D390" t="e">
            <v>#N/A</v>
          </cell>
          <cell r="E390" t="e">
            <v>#N/A</v>
          </cell>
          <cell r="F390" t="e">
            <v>#N/A</v>
          </cell>
          <cell r="G390" t="e">
            <v>#N/A</v>
          </cell>
          <cell r="H390" t="e">
            <v>#N/A</v>
          </cell>
          <cell r="I390" t="e">
            <v>#N/A</v>
          </cell>
          <cell r="J390" t="e">
            <v>#N/A</v>
          </cell>
          <cell r="K390" t="e">
            <v>#N/A</v>
          </cell>
          <cell r="L390" t="e">
            <v>#N/A</v>
          </cell>
          <cell r="M390" t="e">
            <v>#N/A</v>
          </cell>
          <cell r="N390" t="e">
            <v>#N/A</v>
          </cell>
        </row>
        <row r="391">
          <cell r="A391">
            <v>239</v>
          </cell>
          <cell r="B391" t="str">
            <v>CHEQUES CERTIFICADOS</v>
          </cell>
          <cell r="C391">
            <v>93693.23</v>
          </cell>
          <cell r="D391">
            <v>93693.23</v>
          </cell>
          <cell r="E391">
            <v>93693.23</v>
          </cell>
          <cell r="F391">
            <v>93693.23</v>
          </cell>
          <cell r="G391">
            <v>93693.23</v>
          </cell>
          <cell r="H391">
            <v>93693.23</v>
          </cell>
          <cell r="I391">
            <v>93693.23</v>
          </cell>
          <cell r="J391">
            <v>93693.23</v>
          </cell>
          <cell r="K391">
            <v>93693.23</v>
          </cell>
          <cell r="L391">
            <v>93693.23</v>
          </cell>
          <cell r="M391">
            <v>93693.23</v>
          </cell>
          <cell r="N391">
            <v>93693.23</v>
          </cell>
        </row>
        <row r="392">
          <cell r="A392">
            <v>24</v>
          </cell>
          <cell r="B392" t="str">
            <v>DEPÓSITOS A PLAZO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241</v>
          </cell>
          <cell r="B393" t="str">
            <v>DEPÓSITOS A PLAZO SECTOR PÚBLICO NO FINANCIERO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2411</v>
          </cell>
          <cell r="B394" t="str">
            <v>DEPÓSITOS A PLAZO GOBIERNO CENTRAL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241105</v>
          </cell>
          <cell r="B395" t="str">
            <v>DEPÓSITOS A PLAZO ENTIDADES GOBIERNO CENTRAL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241110</v>
          </cell>
          <cell r="B396" t="str">
            <v>DEPÓSITOS A PLAZO OTRAS ENTIDADES DEL GOBIERNO CENTRAL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241115</v>
          </cell>
          <cell r="B397" t="str">
            <v>DEPÓSITOS A PLAZO MINISTERIO DE FINANZAS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2412</v>
          </cell>
          <cell r="B398" t="str">
            <v>DEPÓSITOS A PLAZO GOBIERNOS PROVINCIALES Y LOCALES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241205</v>
          </cell>
          <cell r="B399" t="str">
            <v>DEPÓSITOS A PLAZO CONSEJOS PROVINCIALES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241210</v>
          </cell>
          <cell r="B400" t="str">
            <v>DEPÓSITOS A PLAZO EMPRESAS PROVINCIALES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241215</v>
          </cell>
          <cell r="B401" t="str">
            <v>DEPÓSITOS A PLAZO CONCEJOS MUNICIPALES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241220</v>
          </cell>
          <cell r="B402" t="str">
            <v>DEPÓSITOS A PLAZO EMPRESAS MUNICIPALES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2413</v>
          </cell>
          <cell r="B403" t="str">
            <v>DEPÓSITOS A PLAZO ENTIDADES OFICIALES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241315</v>
          </cell>
          <cell r="B404" t="str">
            <v>DEPÓSITOS A PLAZO ENTIDADES DESCENTRALIZADAS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25</v>
          </cell>
          <cell r="B405" t="str">
            <v>TÍTULOS VALORES EN CIRCULACIÓN</v>
          </cell>
          <cell r="C405">
            <v>81371816.400000006</v>
          </cell>
          <cell r="D405">
            <v>91105662.819999993</v>
          </cell>
          <cell r="E405">
            <v>309085198.45999998</v>
          </cell>
          <cell r="F405">
            <v>135043184.71000001</v>
          </cell>
          <cell r="G405">
            <v>147364339.72</v>
          </cell>
          <cell r="H405">
            <v>103144638.84999999</v>
          </cell>
          <cell r="I405">
            <v>48899887.460000001</v>
          </cell>
          <cell r="J405">
            <v>48899887.460000001</v>
          </cell>
          <cell r="K405">
            <v>67986485.049999997</v>
          </cell>
          <cell r="L405">
            <v>168915615.66999999</v>
          </cell>
          <cell r="M405">
            <v>168915615.66999999</v>
          </cell>
          <cell r="N405">
            <v>98855651.540000007</v>
          </cell>
        </row>
        <row r="406">
          <cell r="A406">
            <v>251</v>
          </cell>
          <cell r="B406" t="str">
            <v>BONOS DE ESTABILIZACIÓN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2511</v>
          </cell>
          <cell r="B407" t="str">
            <v>VALOR NOMINAL BONOS DE ESTABILIZACIÓN.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251105</v>
          </cell>
          <cell r="B408" t="str">
            <v>SECTOR FINANCIERO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251110</v>
          </cell>
          <cell r="B409" t="str">
            <v>SECTOR PRIVADO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2512</v>
          </cell>
          <cell r="B410" t="str">
            <v>(DESCUENTO BONOS DE ESTABILIZACIÓN)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251205</v>
          </cell>
          <cell r="B411" t="str">
            <v>(SECTOR FINANCIERO)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251210</v>
          </cell>
          <cell r="B412" t="str">
            <v>(SECTOR PRIVADO)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2513</v>
          </cell>
          <cell r="B413" t="str">
            <v>(BONOS DE ESTABILIZACIÓN PAGADOS DE OTRAS OFICINAS)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251305</v>
          </cell>
          <cell r="B414" t="str">
            <v>(SECTOR FINANCIERO)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251310</v>
          </cell>
          <cell r="B415" t="str">
            <v>(SECTOR PRIVADO)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2514</v>
          </cell>
          <cell r="B416" t="str">
            <v>(BONOS DE ESTABILIZACIÓN RECOMPRADOS)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251405</v>
          </cell>
          <cell r="B417" t="str">
            <v>(SECTOR FINANCIERO)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251410</v>
          </cell>
          <cell r="B418" t="str">
            <v>(SECTOR PRIVADO)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252</v>
          </cell>
          <cell r="B419" t="str">
            <v>TÍTULOS DEL BANCO CENTRAL DEL ECUADOR</v>
          </cell>
          <cell r="C419">
            <v>81371816.400000006</v>
          </cell>
          <cell r="D419">
            <v>91105662.819999993</v>
          </cell>
          <cell r="E419">
            <v>309085198.45999998</v>
          </cell>
          <cell r="F419">
            <v>135043184.71000001</v>
          </cell>
          <cell r="G419">
            <v>147364339.72</v>
          </cell>
          <cell r="H419">
            <v>103144638.84999999</v>
          </cell>
          <cell r="I419">
            <v>48899887.460000001</v>
          </cell>
          <cell r="J419">
            <v>48899887.460000001</v>
          </cell>
          <cell r="K419">
            <v>67986485.049999997</v>
          </cell>
          <cell r="L419">
            <v>168915615.66999999</v>
          </cell>
          <cell r="M419">
            <v>168915615.66999999</v>
          </cell>
          <cell r="N419">
            <v>98855651.540000007</v>
          </cell>
        </row>
        <row r="420">
          <cell r="A420">
            <v>2521</v>
          </cell>
          <cell r="B420" t="str">
            <v>VALOR NOMINAL TÍTULOS DEL BANCO CENTRAL DEL ECUADOR</v>
          </cell>
          <cell r="C420">
            <v>81371816.400000006</v>
          </cell>
          <cell r="D420">
            <v>91105662.819999993</v>
          </cell>
          <cell r="E420">
            <v>309085198.45999998</v>
          </cell>
          <cell r="F420">
            <v>135043184.71000001</v>
          </cell>
          <cell r="G420">
            <v>147364339.72</v>
          </cell>
          <cell r="H420">
            <v>103144638.84999999</v>
          </cell>
          <cell r="I420">
            <v>48899887.460000001</v>
          </cell>
          <cell r="J420">
            <v>48899887.460000001</v>
          </cell>
          <cell r="K420">
            <v>67986485.049999997</v>
          </cell>
          <cell r="L420">
            <v>168915615.66999999</v>
          </cell>
          <cell r="M420">
            <v>168915615.66999999</v>
          </cell>
          <cell r="N420">
            <v>98855651.540000007</v>
          </cell>
        </row>
        <row r="421">
          <cell r="A421">
            <v>252105</v>
          </cell>
          <cell r="B421" t="str">
            <v>SECTOR FINANCIERO</v>
          </cell>
          <cell r="C421">
            <v>0</v>
          </cell>
          <cell r="D421">
            <v>0</v>
          </cell>
          <cell r="E421">
            <v>209983667.94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252110</v>
          </cell>
          <cell r="B422" t="str">
            <v>SECTOR PÚBLICO NO FINANCIERO</v>
          </cell>
          <cell r="C422">
            <v>81371816.400000006</v>
          </cell>
          <cell r="D422">
            <v>91105662.819999993</v>
          </cell>
          <cell r="E422">
            <v>99101530.519999996</v>
          </cell>
          <cell r="F422">
            <v>135043184.71000001</v>
          </cell>
          <cell r="G422">
            <v>147364339.72</v>
          </cell>
          <cell r="H422">
            <v>103144638.84999999</v>
          </cell>
          <cell r="I422">
            <v>48899887.460000001</v>
          </cell>
          <cell r="J422">
            <v>48899887.460000001</v>
          </cell>
          <cell r="K422">
            <v>67986485.049999997</v>
          </cell>
          <cell r="L422">
            <v>168915615.66999999</v>
          </cell>
          <cell r="M422">
            <v>168915615.66999999</v>
          </cell>
          <cell r="N422">
            <v>98855651.540000007</v>
          </cell>
        </row>
        <row r="423">
          <cell r="A423">
            <v>2522</v>
          </cell>
          <cell r="B423" t="str">
            <v>(DESCUENTO EN TÍTULOS BANCO CENTRAL DEL ECUADOR)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252205</v>
          </cell>
          <cell r="B424" t="str">
            <v>(SECTOR FINANCIERO)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252210</v>
          </cell>
          <cell r="B425" t="str">
            <v>(SECTOR PÚBLICO NO FINANCIERO)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2523</v>
          </cell>
          <cell r="B426" t="str">
            <v>VALOR NOMINAL OBLIGACIONES DEL BANCO CENTRAL DEL ECUADOR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252305</v>
          </cell>
          <cell r="B427" t="str">
            <v>SECTOR FINANCIERO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252310</v>
          </cell>
          <cell r="B428" t="str">
            <v>SECTOR PÚBLICO NO FINANCIERO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2524</v>
          </cell>
          <cell r="B429" t="str">
            <v>(DESCUENTOS OBLIGACIONES DEL  BANCO CENTRAL DEL ECUADOR)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252405</v>
          </cell>
          <cell r="B430" t="str">
            <v>(SECTOR FINANCIERO)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252410</v>
          </cell>
          <cell r="B431" t="str">
            <v>(SECTOR PÚBLICO NO FINANCIERO)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26</v>
          </cell>
          <cell r="B432" t="str">
            <v>CUENTAS POR PAGAR</v>
          </cell>
          <cell r="C432">
            <v>257177217.63</v>
          </cell>
          <cell r="D432">
            <v>257912261.63999999</v>
          </cell>
          <cell r="E432">
            <v>253678562.65000001</v>
          </cell>
          <cell r="F432">
            <v>254853485.75</v>
          </cell>
          <cell r="G432">
            <v>257748055.28999999</v>
          </cell>
          <cell r="H432">
            <v>258608735.66999999</v>
          </cell>
          <cell r="I432">
            <v>168962568.53</v>
          </cell>
          <cell r="J432">
            <v>168523431.77000001</v>
          </cell>
          <cell r="K432">
            <v>169019954.55000001</v>
          </cell>
          <cell r="L432">
            <v>169156366.97999999</v>
          </cell>
          <cell r="M432">
            <v>173782505.18000001</v>
          </cell>
          <cell r="N432">
            <v>178147836.31999999</v>
          </cell>
        </row>
        <row r="433">
          <cell r="A433">
            <v>261</v>
          </cell>
          <cell r="B433" t="str">
            <v>FONDOS RECIBIDOS EN ADMINISTRACION</v>
          </cell>
          <cell r="C433" t="e">
            <v>#N/A</v>
          </cell>
          <cell r="D433" t="e">
            <v>#N/A</v>
          </cell>
          <cell r="E433" t="e">
            <v>#N/A</v>
          </cell>
          <cell r="F433" t="e">
            <v>#N/A</v>
          </cell>
          <cell r="G433" t="e">
            <v>#N/A</v>
          </cell>
          <cell r="H433" t="e">
            <v>#N/A</v>
          </cell>
          <cell r="I433" t="e">
            <v>#N/A</v>
          </cell>
          <cell r="J433" t="e">
            <v>#N/A</v>
          </cell>
          <cell r="K433" t="e">
            <v>#N/A</v>
          </cell>
          <cell r="L433" t="e">
            <v>#N/A</v>
          </cell>
          <cell r="M433" t="e">
            <v>#N/A</v>
          </cell>
          <cell r="N433" t="e">
            <v>#N/A</v>
          </cell>
        </row>
        <row r="434">
          <cell r="A434">
            <v>2611</v>
          </cell>
          <cell r="B434" t="str">
            <v>OBLIG.FONDO DE RESERVA EMPLEADOS</v>
          </cell>
          <cell r="C434" t="e">
            <v>#N/A</v>
          </cell>
          <cell r="D434" t="e">
            <v>#N/A</v>
          </cell>
          <cell r="E434" t="e">
            <v>#N/A</v>
          </cell>
          <cell r="F434" t="e">
            <v>#N/A</v>
          </cell>
          <cell r="G434" t="e">
            <v>#N/A</v>
          </cell>
          <cell r="H434" t="e">
            <v>#N/A</v>
          </cell>
          <cell r="I434" t="e">
            <v>#N/A</v>
          </cell>
          <cell r="J434" t="e">
            <v>#N/A</v>
          </cell>
          <cell r="K434" t="e">
            <v>#N/A</v>
          </cell>
          <cell r="L434" t="e">
            <v>#N/A</v>
          </cell>
          <cell r="M434" t="e">
            <v>#N/A</v>
          </cell>
          <cell r="N434" t="e">
            <v>#N/A</v>
          </cell>
        </row>
        <row r="435">
          <cell r="A435">
            <v>261105</v>
          </cell>
          <cell r="B435" t="str">
            <v>FONDO DE RESERVA EMPLEADOS FRE</v>
          </cell>
          <cell r="C435" t="e">
            <v>#N/A</v>
          </cell>
          <cell r="D435" t="e">
            <v>#N/A</v>
          </cell>
          <cell r="E435" t="e">
            <v>#N/A</v>
          </cell>
          <cell r="F435" t="e">
            <v>#N/A</v>
          </cell>
          <cell r="G435" t="e">
            <v>#N/A</v>
          </cell>
          <cell r="H435" t="e">
            <v>#N/A</v>
          </cell>
          <cell r="I435" t="e">
            <v>#N/A</v>
          </cell>
          <cell r="J435" t="e">
            <v>#N/A</v>
          </cell>
          <cell r="K435" t="e">
            <v>#N/A</v>
          </cell>
          <cell r="L435" t="e">
            <v>#N/A</v>
          </cell>
          <cell r="M435" t="e">
            <v>#N/A</v>
          </cell>
          <cell r="N435" t="e">
            <v>#N/A</v>
          </cell>
        </row>
        <row r="436">
          <cell r="A436">
            <v>261110</v>
          </cell>
          <cell r="B436" t="str">
            <v>REVALORIZACION FDO.DE RESERVA EMPLE</v>
          </cell>
          <cell r="C436" t="e">
            <v>#N/A</v>
          </cell>
          <cell r="D436" t="e">
            <v>#N/A</v>
          </cell>
          <cell r="E436" t="e">
            <v>#N/A</v>
          </cell>
          <cell r="F436" t="e">
            <v>#N/A</v>
          </cell>
          <cell r="G436" t="e">
            <v>#N/A</v>
          </cell>
          <cell r="H436" t="e">
            <v>#N/A</v>
          </cell>
          <cell r="I436" t="e">
            <v>#N/A</v>
          </cell>
          <cell r="J436" t="e">
            <v>#N/A</v>
          </cell>
          <cell r="K436" t="e">
            <v>#N/A</v>
          </cell>
          <cell r="L436" t="e">
            <v>#N/A</v>
          </cell>
          <cell r="M436" t="e">
            <v>#N/A</v>
          </cell>
          <cell r="N436" t="e">
            <v>#N/A</v>
          </cell>
        </row>
        <row r="437">
          <cell r="A437">
            <v>2612</v>
          </cell>
          <cell r="B437" t="str">
            <v>OBLIGACIONES PENSIONES JUBILARES</v>
          </cell>
          <cell r="C437" t="e">
            <v>#N/A</v>
          </cell>
          <cell r="D437" t="e">
            <v>#N/A</v>
          </cell>
          <cell r="E437" t="e">
            <v>#N/A</v>
          </cell>
          <cell r="F437" t="e">
            <v>#N/A</v>
          </cell>
          <cell r="G437" t="e">
            <v>#N/A</v>
          </cell>
          <cell r="H437" t="e">
            <v>#N/A</v>
          </cell>
          <cell r="I437" t="e">
            <v>#N/A</v>
          </cell>
          <cell r="J437" t="e">
            <v>#N/A</v>
          </cell>
          <cell r="K437" t="e">
            <v>#N/A</v>
          </cell>
          <cell r="L437" t="e">
            <v>#N/A</v>
          </cell>
          <cell r="M437" t="e">
            <v>#N/A</v>
          </cell>
          <cell r="N437" t="e">
            <v>#N/A</v>
          </cell>
        </row>
        <row r="438">
          <cell r="A438">
            <v>261205</v>
          </cell>
          <cell r="B438" t="str">
            <v>FONDO DE PENSIONES</v>
          </cell>
          <cell r="C438" t="e">
            <v>#N/A</v>
          </cell>
          <cell r="D438" t="e">
            <v>#N/A</v>
          </cell>
          <cell r="E438" t="e">
            <v>#N/A</v>
          </cell>
          <cell r="F438" t="e">
            <v>#N/A</v>
          </cell>
          <cell r="G438" t="e">
            <v>#N/A</v>
          </cell>
          <cell r="H438" t="e">
            <v>#N/A</v>
          </cell>
          <cell r="I438" t="e">
            <v>#N/A</v>
          </cell>
          <cell r="J438" t="e">
            <v>#N/A</v>
          </cell>
          <cell r="K438" t="e">
            <v>#N/A</v>
          </cell>
          <cell r="L438" t="e">
            <v>#N/A</v>
          </cell>
          <cell r="M438" t="e">
            <v>#N/A</v>
          </cell>
          <cell r="N438" t="e">
            <v>#N/A</v>
          </cell>
        </row>
        <row r="439">
          <cell r="A439">
            <v>261210</v>
          </cell>
          <cell r="B439" t="str">
            <v>FONDO SEGURO DE SALDOS</v>
          </cell>
          <cell r="C439" t="e">
            <v>#N/A</v>
          </cell>
          <cell r="D439" t="e">
            <v>#N/A</v>
          </cell>
          <cell r="E439" t="e">
            <v>#N/A</v>
          </cell>
          <cell r="F439" t="e">
            <v>#N/A</v>
          </cell>
          <cell r="G439" t="e">
            <v>#N/A</v>
          </cell>
          <cell r="H439" t="e">
            <v>#N/A</v>
          </cell>
          <cell r="I439" t="e">
            <v>#N/A</v>
          </cell>
          <cell r="J439" t="e">
            <v>#N/A</v>
          </cell>
          <cell r="K439" t="e">
            <v>#N/A</v>
          </cell>
          <cell r="L439" t="e">
            <v>#N/A</v>
          </cell>
          <cell r="M439" t="e">
            <v>#N/A</v>
          </cell>
          <cell r="N439" t="e">
            <v>#N/A</v>
          </cell>
        </row>
        <row r="440">
          <cell r="A440">
            <v>2613</v>
          </cell>
          <cell r="B440" t="str">
            <v>OBLIGACIONES FONDO DE SALUD</v>
          </cell>
          <cell r="C440" t="e">
            <v>#N/A</v>
          </cell>
          <cell r="D440" t="e">
            <v>#N/A</v>
          </cell>
          <cell r="E440" t="e">
            <v>#N/A</v>
          </cell>
          <cell r="F440" t="e">
            <v>#N/A</v>
          </cell>
          <cell r="G440" t="e">
            <v>#N/A</v>
          </cell>
          <cell r="H440" t="e">
            <v>#N/A</v>
          </cell>
          <cell r="I440" t="e">
            <v>#N/A</v>
          </cell>
          <cell r="J440" t="e">
            <v>#N/A</v>
          </cell>
          <cell r="K440" t="e">
            <v>#N/A</v>
          </cell>
          <cell r="L440" t="e">
            <v>#N/A</v>
          </cell>
          <cell r="M440" t="e">
            <v>#N/A</v>
          </cell>
          <cell r="N440" t="e">
            <v>#N/A</v>
          </cell>
        </row>
        <row r="441">
          <cell r="A441">
            <v>2614</v>
          </cell>
          <cell r="B441" t="str">
            <v>OBLIGACIONES CON EMPLEADOS</v>
          </cell>
          <cell r="C441" t="e">
            <v>#N/A</v>
          </cell>
          <cell r="D441" t="e">
            <v>#N/A</v>
          </cell>
          <cell r="E441" t="e">
            <v>#N/A</v>
          </cell>
          <cell r="F441" t="e">
            <v>#N/A</v>
          </cell>
          <cell r="G441" t="e">
            <v>#N/A</v>
          </cell>
          <cell r="H441" t="e">
            <v>#N/A</v>
          </cell>
          <cell r="I441" t="e">
            <v>#N/A</v>
          </cell>
          <cell r="J441" t="e">
            <v>#N/A</v>
          </cell>
          <cell r="K441" t="e">
            <v>#N/A</v>
          </cell>
          <cell r="L441" t="e">
            <v>#N/A</v>
          </cell>
          <cell r="M441" t="e">
            <v>#N/A</v>
          </cell>
          <cell r="N441" t="e">
            <v>#N/A</v>
          </cell>
        </row>
        <row r="442">
          <cell r="A442">
            <v>262</v>
          </cell>
          <cell r="B442" t="str">
            <v>OBLIGACIONES POR ASIGNACIONES EN UNIDADES DE CUENTA</v>
          </cell>
          <cell r="C442">
            <v>85551473.069999993</v>
          </cell>
          <cell r="D442">
            <v>85419736.420000002</v>
          </cell>
          <cell r="E442">
            <v>85476353.650000006</v>
          </cell>
          <cell r="F442">
            <v>85940477.579999998</v>
          </cell>
          <cell r="G442">
            <v>86373473.280000001</v>
          </cell>
          <cell r="H442">
            <v>86606281.310000002</v>
          </cell>
          <cell r="I442">
            <v>87135079.75</v>
          </cell>
          <cell r="J442">
            <v>87315839.310000002</v>
          </cell>
          <cell r="K442">
            <v>87310395.700000003</v>
          </cell>
          <cell r="L442">
            <v>87021917.010000005</v>
          </cell>
          <cell r="M442">
            <v>87370285.180000007</v>
          </cell>
          <cell r="N442">
            <v>87652136.769999996</v>
          </cell>
        </row>
        <row r="443">
          <cell r="A443">
            <v>2621</v>
          </cell>
          <cell r="B443" t="str">
            <v>DERECHOS ESPECIALES DE GIRO</v>
          </cell>
          <cell r="C443">
            <v>44744913.07</v>
          </cell>
          <cell r="D443">
            <v>44618136.420000002</v>
          </cell>
          <cell r="E443">
            <v>44679713.649999999</v>
          </cell>
          <cell r="F443">
            <v>45146317.579999998</v>
          </cell>
          <cell r="G443">
            <v>45584273.280000001</v>
          </cell>
          <cell r="H443">
            <v>45817081.310000002</v>
          </cell>
          <cell r="I443">
            <v>46355799.75</v>
          </cell>
          <cell r="J443">
            <v>46541519.310000002</v>
          </cell>
          <cell r="K443">
            <v>46538555.700000003</v>
          </cell>
          <cell r="L443">
            <v>46255037.009999998</v>
          </cell>
          <cell r="M443">
            <v>46608365.18</v>
          </cell>
          <cell r="N443">
            <v>46895176.770000003</v>
          </cell>
        </row>
        <row r="444">
          <cell r="A444">
            <v>2622</v>
          </cell>
          <cell r="B444" t="str">
            <v>PESOS ANDINOS</v>
          </cell>
          <cell r="C444">
            <v>10000000</v>
          </cell>
          <cell r="D444">
            <v>10000000</v>
          </cell>
          <cell r="E444">
            <v>10000000</v>
          </cell>
          <cell r="F444">
            <v>10000000</v>
          </cell>
          <cell r="G444">
            <v>10000000</v>
          </cell>
          <cell r="H444">
            <v>10000000</v>
          </cell>
          <cell r="I444">
            <v>10000000</v>
          </cell>
          <cell r="J444">
            <v>10000000</v>
          </cell>
          <cell r="K444">
            <v>10000000</v>
          </cell>
          <cell r="L444">
            <v>10000000</v>
          </cell>
          <cell r="M444">
            <v>10000000</v>
          </cell>
          <cell r="N444">
            <v>10000000</v>
          </cell>
        </row>
        <row r="445">
          <cell r="A445">
            <v>2623</v>
          </cell>
          <cell r="B445" t="str">
            <v>S.U.C.R.E.</v>
          </cell>
          <cell r="C445">
            <v>30806560</v>
          </cell>
          <cell r="D445">
            <v>30801600</v>
          </cell>
          <cell r="E445">
            <v>30796640</v>
          </cell>
          <cell r="F445">
            <v>30794160</v>
          </cell>
          <cell r="G445">
            <v>30789200</v>
          </cell>
          <cell r="H445">
            <v>30789200</v>
          </cell>
          <cell r="I445">
            <v>30779280</v>
          </cell>
          <cell r="J445">
            <v>30774320</v>
          </cell>
          <cell r="K445">
            <v>30771840</v>
          </cell>
          <cell r="L445">
            <v>30766880</v>
          </cell>
          <cell r="M445">
            <v>30761920</v>
          </cell>
          <cell r="N445">
            <v>30756960</v>
          </cell>
        </row>
        <row r="446">
          <cell r="A446">
            <v>263</v>
          </cell>
          <cell r="B446" t="str">
            <v>OBLIGACIONES CON ORGANISMOS FINANCIEROS INTERNACIONALES</v>
          </cell>
          <cell r="C446">
            <v>1392445.67</v>
          </cell>
          <cell r="D446">
            <v>1398798.68</v>
          </cell>
          <cell r="E446">
            <v>2195662.65</v>
          </cell>
          <cell r="F446">
            <v>2402446.2200000002</v>
          </cell>
          <cell r="G446">
            <v>2422196.14</v>
          </cell>
          <cell r="H446">
            <v>2422196.14</v>
          </cell>
          <cell r="I446">
            <v>2612676.71</v>
          </cell>
          <cell r="J446">
            <v>2618980.0099999998</v>
          </cell>
          <cell r="K446">
            <v>3414034.92</v>
          </cell>
          <cell r="L446">
            <v>3617303.87</v>
          </cell>
          <cell r="M446">
            <v>3617436.24</v>
          </cell>
          <cell r="N446">
            <v>3632044.53</v>
          </cell>
        </row>
        <row r="447">
          <cell r="A447">
            <v>2631</v>
          </cell>
          <cell r="B447" t="str">
            <v>OBLIGACIONES CON OTROS ORGANISMOS FINANCIEROS INTERNACIONALES</v>
          </cell>
          <cell r="C447">
            <v>1392445.67</v>
          </cell>
          <cell r="D447">
            <v>1398798.68</v>
          </cell>
          <cell r="E447">
            <v>2195662.65</v>
          </cell>
          <cell r="F447">
            <v>2402446.2200000002</v>
          </cell>
          <cell r="G447">
            <v>2422196.14</v>
          </cell>
          <cell r="H447">
            <v>2422196.14</v>
          </cell>
          <cell r="I447">
            <v>2612676.71</v>
          </cell>
          <cell r="J447">
            <v>2618980.0099999998</v>
          </cell>
          <cell r="K447">
            <v>3414034.92</v>
          </cell>
          <cell r="L447">
            <v>3617303.87</v>
          </cell>
          <cell r="M447">
            <v>3617436.24</v>
          </cell>
          <cell r="N447">
            <v>3632044.53</v>
          </cell>
        </row>
        <row r="448">
          <cell r="A448">
            <v>263105</v>
          </cell>
          <cell r="B448" t="str">
            <v>OBLIGACIONES BANCO INTERNACIONAL DE RECONSTRUCCIÓN Y FOMENTO - BIRF</v>
          </cell>
          <cell r="C448">
            <v>27314.14</v>
          </cell>
          <cell r="D448">
            <v>27314.14</v>
          </cell>
          <cell r="E448">
            <v>27314.14</v>
          </cell>
          <cell r="F448">
            <v>27314.14</v>
          </cell>
          <cell r="G448">
            <v>27314.14</v>
          </cell>
          <cell r="H448">
            <v>27314.14</v>
          </cell>
          <cell r="I448">
            <v>27314.14</v>
          </cell>
          <cell r="J448">
            <v>27314.14</v>
          </cell>
          <cell r="K448">
            <v>27314.14</v>
          </cell>
          <cell r="L448">
            <v>27314.14</v>
          </cell>
          <cell r="M448">
            <v>27314.14</v>
          </cell>
          <cell r="N448">
            <v>27314.14</v>
          </cell>
        </row>
        <row r="449">
          <cell r="A449">
            <v>263115</v>
          </cell>
          <cell r="B449" t="str">
            <v>OBLIGACIONES ASOCIACIÓN INTERNACIONAL DE FOMENTO - AIF.</v>
          </cell>
          <cell r="C449">
            <v>86768.85</v>
          </cell>
          <cell r="D449">
            <v>86768.85</v>
          </cell>
          <cell r="E449">
            <v>86768.85</v>
          </cell>
          <cell r="F449">
            <v>86768.85</v>
          </cell>
          <cell r="G449">
            <v>86768.85</v>
          </cell>
          <cell r="H449">
            <v>86768.85</v>
          </cell>
          <cell r="I449">
            <v>86768.85</v>
          </cell>
          <cell r="J449">
            <v>86768.85</v>
          </cell>
          <cell r="K449">
            <v>86768.85</v>
          </cell>
          <cell r="L449">
            <v>86768.85</v>
          </cell>
          <cell r="M449">
            <v>86768.85</v>
          </cell>
          <cell r="N449">
            <v>86768.85</v>
          </cell>
        </row>
        <row r="450">
          <cell r="A450">
            <v>263120</v>
          </cell>
          <cell r="B450" t="str">
            <v>OBLIGACIONES BANCO INTERAMERICANO DE DESARROLLO - BID</v>
          </cell>
          <cell r="C450">
            <v>1278362.68</v>
          </cell>
          <cell r="D450">
            <v>1284715.69</v>
          </cell>
          <cell r="E450">
            <v>2081579.66</v>
          </cell>
          <cell r="F450">
            <v>2288363.23</v>
          </cell>
          <cell r="G450">
            <v>2308113.15</v>
          </cell>
          <cell r="H450">
            <v>2308113.15</v>
          </cell>
          <cell r="I450">
            <v>2498593.7200000002</v>
          </cell>
          <cell r="J450">
            <v>2504897.02</v>
          </cell>
          <cell r="K450">
            <v>3299951.93</v>
          </cell>
          <cell r="L450">
            <v>3503220.88</v>
          </cell>
          <cell r="M450">
            <v>3503353.25</v>
          </cell>
          <cell r="N450">
            <v>3517961.54</v>
          </cell>
        </row>
        <row r="451">
          <cell r="A451">
            <v>263140</v>
          </cell>
          <cell r="B451" t="str">
            <v>OBLIGACIONES AGENCIA MULTILATERAL DE GARANTÍA E INVERSIÓN MIGA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264</v>
          </cell>
          <cell r="B452" t="str">
            <v>OBLIGACIONES POR CRÉDITOS ESPECIALES</v>
          </cell>
          <cell r="C452">
            <v>116211.91</v>
          </cell>
          <cell r="D452">
            <v>116211.91</v>
          </cell>
          <cell r="E452">
            <v>116211.91</v>
          </cell>
          <cell r="F452">
            <v>116211.91</v>
          </cell>
          <cell r="G452">
            <v>116211.91</v>
          </cell>
          <cell r="H452">
            <v>116211.91</v>
          </cell>
          <cell r="I452">
            <v>116211.91</v>
          </cell>
          <cell r="J452">
            <v>116211.91</v>
          </cell>
          <cell r="K452">
            <v>116211.91</v>
          </cell>
          <cell r="L452">
            <v>116211.91</v>
          </cell>
          <cell r="M452">
            <v>116211.91</v>
          </cell>
          <cell r="N452">
            <v>116211.91</v>
          </cell>
        </row>
        <row r="453">
          <cell r="A453">
            <v>2641</v>
          </cell>
          <cell r="B453" t="str">
            <v>INTERESES POR PAGAR AL EXTERIOR</v>
          </cell>
          <cell r="C453">
            <v>89792.6</v>
          </cell>
          <cell r="D453">
            <v>89792.6</v>
          </cell>
          <cell r="E453">
            <v>89792.6</v>
          </cell>
          <cell r="F453">
            <v>89792.6</v>
          </cell>
          <cell r="G453">
            <v>89792.6</v>
          </cell>
          <cell r="H453">
            <v>89792.6</v>
          </cell>
          <cell r="I453">
            <v>89792.6</v>
          </cell>
          <cell r="J453">
            <v>89792.6</v>
          </cell>
          <cell r="K453">
            <v>89792.6</v>
          </cell>
          <cell r="L453">
            <v>89792.6</v>
          </cell>
          <cell r="M453">
            <v>89792.6</v>
          </cell>
          <cell r="N453">
            <v>89792.6</v>
          </cell>
        </row>
        <row r="454">
          <cell r="A454">
            <v>2642</v>
          </cell>
          <cell r="B454" t="str">
            <v>SERVICIOS TÉCNICOS RECAUDADOS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2643</v>
          </cell>
          <cell r="B455" t="str">
            <v>RECUPERACIONES CRÉDITOS RECURSOS INTERNOS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2644</v>
          </cell>
          <cell r="B456" t="str">
            <v>RECUPERACIONES CRÉDITOS RECURSOS EXTERNOS</v>
          </cell>
          <cell r="C456">
            <v>26399.83</v>
          </cell>
          <cell r="D456">
            <v>26399.83</v>
          </cell>
          <cell r="E456">
            <v>26399.83</v>
          </cell>
          <cell r="F456">
            <v>26399.83</v>
          </cell>
          <cell r="G456">
            <v>26399.83</v>
          </cell>
          <cell r="H456">
            <v>26399.83</v>
          </cell>
          <cell r="I456">
            <v>26399.83</v>
          </cell>
          <cell r="J456">
            <v>26399.83</v>
          </cell>
          <cell r="K456">
            <v>26399.83</v>
          </cell>
          <cell r="L456">
            <v>26399.83</v>
          </cell>
          <cell r="M456">
            <v>26399.83</v>
          </cell>
          <cell r="N456">
            <v>26399.83</v>
          </cell>
        </row>
        <row r="457">
          <cell r="A457">
            <v>2648</v>
          </cell>
          <cell r="B457" t="str">
            <v>OTROS CONCEPTOS POR DISTRIBUIR</v>
          </cell>
          <cell r="C457">
            <v>19.48</v>
          </cell>
          <cell r="D457">
            <v>19.48</v>
          </cell>
          <cell r="E457">
            <v>19.48</v>
          </cell>
          <cell r="F457">
            <v>19.48</v>
          </cell>
          <cell r="G457">
            <v>19.48</v>
          </cell>
          <cell r="H457">
            <v>19.48</v>
          </cell>
          <cell r="I457">
            <v>19.48</v>
          </cell>
          <cell r="J457">
            <v>19.48</v>
          </cell>
          <cell r="K457">
            <v>19.48</v>
          </cell>
          <cell r="L457">
            <v>19.48</v>
          </cell>
          <cell r="M457">
            <v>19.48</v>
          </cell>
          <cell r="N457">
            <v>19.48</v>
          </cell>
        </row>
        <row r="458">
          <cell r="A458">
            <v>265</v>
          </cell>
          <cell r="B458" t="str">
            <v>SERVICIOS POR PAGAR</v>
          </cell>
          <cell r="C458">
            <v>3468335.2</v>
          </cell>
          <cell r="D458">
            <v>3207860.05</v>
          </cell>
          <cell r="E458">
            <v>1688758.51</v>
          </cell>
          <cell r="F458">
            <v>1730356.66</v>
          </cell>
          <cell r="G458">
            <v>1789563.83</v>
          </cell>
          <cell r="H458">
            <v>1843403.98</v>
          </cell>
          <cell r="I458">
            <v>1702612.34</v>
          </cell>
          <cell r="J458">
            <v>1791462.68</v>
          </cell>
          <cell r="K458">
            <v>1856163.61</v>
          </cell>
          <cell r="L458">
            <v>1910076.56</v>
          </cell>
          <cell r="M458">
            <v>1248341.8999999999</v>
          </cell>
          <cell r="N458">
            <v>3911735.19</v>
          </cell>
        </row>
        <row r="459">
          <cell r="A459">
            <v>2651</v>
          </cell>
          <cell r="B459" t="str">
            <v>SERVICIOS POR PAGAR</v>
          </cell>
          <cell r="C459">
            <v>3468335.2</v>
          </cell>
          <cell r="D459">
            <v>3207860.05</v>
          </cell>
          <cell r="E459">
            <v>1688758.51</v>
          </cell>
          <cell r="F459">
            <v>1730356.66</v>
          </cell>
          <cell r="G459">
            <v>1789563.83</v>
          </cell>
          <cell r="H459">
            <v>1843403.98</v>
          </cell>
          <cell r="I459">
            <v>1702612.34</v>
          </cell>
          <cell r="J459">
            <v>1791462.68</v>
          </cell>
          <cell r="K459">
            <v>1856163.61</v>
          </cell>
          <cell r="L459">
            <v>1910076.56</v>
          </cell>
          <cell r="M459">
            <v>1248341.8999999999</v>
          </cell>
          <cell r="N459">
            <v>3911735.19</v>
          </cell>
        </row>
        <row r="460">
          <cell r="A460">
            <v>266</v>
          </cell>
          <cell r="B460" t="str">
            <v>PROVISIÓN PARA OPERACIONES CONTINGENTES</v>
          </cell>
          <cell r="C460">
            <v>5840858.4699999997</v>
          </cell>
          <cell r="D460">
            <v>5684439.1299999999</v>
          </cell>
          <cell r="E460">
            <v>5296995.2699999996</v>
          </cell>
          <cell r="F460">
            <v>5414752.2999999998</v>
          </cell>
          <cell r="G460">
            <v>5419349.8899999997</v>
          </cell>
          <cell r="H460">
            <v>5467539.3899999997</v>
          </cell>
          <cell r="I460">
            <v>5540310.6500000004</v>
          </cell>
          <cell r="J460">
            <v>5541086.5800000001</v>
          </cell>
          <cell r="K460">
            <v>5544399.2400000002</v>
          </cell>
          <cell r="L460">
            <v>5541231.96</v>
          </cell>
          <cell r="M460">
            <v>5540558.6399999997</v>
          </cell>
          <cell r="N460">
            <v>5544237.1600000001</v>
          </cell>
        </row>
        <row r="461">
          <cell r="A461">
            <v>268</v>
          </cell>
          <cell r="B461" t="str">
            <v>CUENTAS POR PAGAR VARIAS</v>
          </cell>
          <cell r="C461">
            <v>160807893.31</v>
          </cell>
          <cell r="D461">
            <v>162085215.44999999</v>
          </cell>
          <cell r="E461">
            <v>158904580.66</v>
          </cell>
          <cell r="F461">
            <v>159249241.08000001</v>
          </cell>
          <cell r="G461">
            <v>161627260.24000001</v>
          </cell>
          <cell r="H461">
            <v>162153102.94</v>
          </cell>
          <cell r="I461">
            <v>71855677.170000002</v>
          </cell>
          <cell r="J461">
            <v>71139851.280000001</v>
          </cell>
          <cell r="K461">
            <v>70778749.170000002</v>
          </cell>
          <cell r="L461">
            <v>70949625.670000002</v>
          </cell>
          <cell r="M461">
            <v>75889671.310000002</v>
          </cell>
          <cell r="N461">
            <v>77291470.760000005</v>
          </cell>
        </row>
        <row r="462">
          <cell r="A462">
            <v>2681</v>
          </cell>
          <cell r="B462" t="str">
            <v>VARIOS ACREEDORES</v>
          </cell>
          <cell r="C462">
            <v>160807893.31</v>
          </cell>
          <cell r="D462">
            <v>162085215.44999999</v>
          </cell>
          <cell r="E462">
            <v>158904580.66</v>
          </cell>
          <cell r="F462">
            <v>159249241.08000001</v>
          </cell>
          <cell r="G462">
            <v>161627260.24000001</v>
          </cell>
          <cell r="H462">
            <v>162153102.94</v>
          </cell>
          <cell r="I462">
            <v>71855677.170000002</v>
          </cell>
          <cell r="J462">
            <v>71139851.280000001</v>
          </cell>
          <cell r="K462">
            <v>70778749.170000002</v>
          </cell>
          <cell r="L462">
            <v>70949625.670000002</v>
          </cell>
          <cell r="M462">
            <v>75889671.310000002</v>
          </cell>
          <cell r="N462">
            <v>77291470.760000005</v>
          </cell>
        </row>
        <row r="463">
          <cell r="A463">
            <v>27</v>
          </cell>
          <cell r="B463" t="str">
            <v>ENDEUDAMIENTO EXTERNO</v>
          </cell>
          <cell r="C463">
            <v>355932314.60000002</v>
          </cell>
          <cell r="D463">
            <v>354924684.01999998</v>
          </cell>
          <cell r="E463">
            <v>355414114.13999999</v>
          </cell>
          <cell r="F463">
            <v>359121704.07999998</v>
          </cell>
          <cell r="G463">
            <v>362601909.08999997</v>
          </cell>
          <cell r="H463">
            <v>364451899.45999998</v>
          </cell>
          <cell r="I463">
            <v>368732775.17000002</v>
          </cell>
          <cell r="J463">
            <v>370208469.76999998</v>
          </cell>
          <cell r="K463">
            <v>370184824.10000002</v>
          </cell>
          <cell r="L463">
            <v>367931933.08999997</v>
          </cell>
          <cell r="M463">
            <v>370739629.52999997</v>
          </cell>
          <cell r="N463">
            <v>373018571.81</v>
          </cell>
        </row>
        <row r="464">
          <cell r="A464">
            <v>271</v>
          </cell>
          <cell r="B464" t="str">
            <v>PROPIO DEL BANCO CENTRAL DEL ECUADOR</v>
          </cell>
          <cell r="C464">
            <v>355510692.89999998</v>
          </cell>
          <cell r="D464">
            <v>354503417.39999998</v>
          </cell>
          <cell r="E464">
            <v>354992665.5</v>
          </cell>
          <cell r="F464">
            <v>358699962.60000002</v>
          </cell>
          <cell r="G464">
            <v>362179641.60000002</v>
          </cell>
          <cell r="H464">
            <v>364029365.69999999</v>
          </cell>
          <cell r="I464">
            <v>368309632.5</v>
          </cell>
          <cell r="J464">
            <v>369785225.69999999</v>
          </cell>
          <cell r="K464">
            <v>369761679</v>
          </cell>
          <cell r="L464">
            <v>367509044.69999999</v>
          </cell>
          <cell r="M464">
            <v>370316334.60000002</v>
          </cell>
          <cell r="N464">
            <v>372595131.89999998</v>
          </cell>
        </row>
        <row r="465">
          <cell r="A465">
            <v>2711</v>
          </cell>
          <cell r="B465" t="str">
            <v>ENDEUDAMIENTO CORRIENTE</v>
          </cell>
          <cell r="C465">
            <v>355510692.89999998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>
            <v>271105</v>
          </cell>
          <cell r="B466" t="str">
            <v>FINANCIAMIENTO BALANZA DE PAGOS</v>
          </cell>
          <cell r="C466">
            <v>355510692.89999998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>
            <v>2712</v>
          </cell>
          <cell r="B467" t="str">
            <v>ENDEUDAMIENTO NO CORRIENTE</v>
          </cell>
          <cell r="C467" t="e">
            <v>#N/A</v>
          </cell>
          <cell r="D467">
            <v>354503417.39999998</v>
          </cell>
          <cell r="E467">
            <v>354992665.5</v>
          </cell>
          <cell r="F467">
            <v>358699962.60000002</v>
          </cell>
          <cell r="G467">
            <v>362179641.60000002</v>
          </cell>
          <cell r="H467">
            <v>364029365.69999999</v>
          </cell>
          <cell r="I467">
            <v>368309632.5</v>
          </cell>
          <cell r="J467">
            <v>369785225.69999999</v>
          </cell>
          <cell r="K467">
            <v>369761679</v>
          </cell>
          <cell r="L467">
            <v>367509044.69999999</v>
          </cell>
          <cell r="M467">
            <v>370316334.60000002</v>
          </cell>
          <cell r="N467">
            <v>372595131.89999998</v>
          </cell>
        </row>
        <row r="468">
          <cell r="A468">
            <v>271205</v>
          </cell>
          <cell r="B468" t="str">
            <v>FINANCIAMIENTO DE LIQUIDEZ</v>
          </cell>
          <cell r="C468" t="e">
            <v>#N/A</v>
          </cell>
          <cell r="D468">
            <v>354503417.39999998</v>
          </cell>
          <cell r="E468">
            <v>354992665.5</v>
          </cell>
          <cell r="F468">
            <v>358699962.60000002</v>
          </cell>
          <cell r="G468">
            <v>362179641.60000002</v>
          </cell>
          <cell r="H468">
            <v>364029365.69999999</v>
          </cell>
          <cell r="I468">
            <v>368309632.5</v>
          </cell>
          <cell r="J468">
            <v>369785225.69999999</v>
          </cell>
          <cell r="K468">
            <v>369761679</v>
          </cell>
          <cell r="L468">
            <v>367509044.69999999</v>
          </cell>
          <cell r="M468">
            <v>370316334.60000002</v>
          </cell>
          <cell r="N468">
            <v>372595131.89999998</v>
          </cell>
        </row>
        <row r="469">
          <cell r="A469">
            <v>272</v>
          </cell>
          <cell r="B469" t="str">
            <v>POR CUENTA DEL GOBIERNO NACIONAL</v>
          </cell>
          <cell r="C469">
            <v>421621.7</v>
          </cell>
          <cell r="D469">
            <v>421266.62</v>
          </cell>
          <cell r="E469">
            <v>421448.64</v>
          </cell>
          <cell r="F469">
            <v>421741.48</v>
          </cell>
          <cell r="G469">
            <v>422267.49</v>
          </cell>
          <cell r="H469">
            <v>422533.76</v>
          </cell>
          <cell r="I469">
            <v>423142.67</v>
          </cell>
          <cell r="J469">
            <v>423244.07</v>
          </cell>
          <cell r="K469">
            <v>423145.1</v>
          </cell>
          <cell r="L469">
            <v>422888.39</v>
          </cell>
          <cell r="M469">
            <v>423294.93</v>
          </cell>
          <cell r="N469">
            <v>423439.91</v>
          </cell>
        </row>
        <row r="470">
          <cell r="A470">
            <v>2721</v>
          </cell>
          <cell r="B470" t="str">
            <v>ENDEUDAMIENTO CORRIENTE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272105</v>
          </cell>
          <cell r="B471" t="str">
            <v>FINANCIAMIENTO BALANZA DE PAGOS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272110</v>
          </cell>
          <cell r="B472" t="str">
            <v>DEUDA EXTERNA PÚBLICA REESTRUCTURADA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>
            <v>272115</v>
          </cell>
          <cell r="B473" t="str">
            <v>DEUDA EXTERNA PRIVADA REFINANCIADA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2722</v>
          </cell>
          <cell r="B474" t="str">
            <v>ENDEUDAMIENTO NO CORRIENTE</v>
          </cell>
          <cell r="C474">
            <v>421621.7</v>
          </cell>
          <cell r="D474">
            <v>421266.62</v>
          </cell>
          <cell r="E474">
            <v>421448.64</v>
          </cell>
          <cell r="F474">
            <v>421741.48</v>
          </cell>
          <cell r="G474">
            <v>422267.49</v>
          </cell>
          <cell r="H474">
            <v>422533.76</v>
          </cell>
          <cell r="I474">
            <v>423142.67</v>
          </cell>
          <cell r="J474">
            <v>423244.07</v>
          </cell>
          <cell r="K474">
            <v>423145.1</v>
          </cell>
          <cell r="L474">
            <v>422888.39</v>
          </cell>
          <cell r="M474">
            <v>423294.93</v>
          </cell>
          <cell r="N474">
            <v>423439.91</v>
          </cell>
        </row>
        <row r="475">
          <cell r="A475">
            <v>272205</v>
          </cell>
          <cell r="B475" t="str">
            <v>FINANCIAMIENTO BALANZA DE PAGOS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>
            <v>272210</v>
          </cell>
          <cell r="B476" t="str">
            <v>DEUDA EXTERNA PÚBLICA REESTRUCTURADA</v>
          </cell>
          <cell r="C476">
            <v>16409.099999999999</v>
          </cell>
          <cell r="D476">
            <v>16054.02</v>
          </cell>
          <cell r="E476">
            <v>16236.04</v>
          </cell>
          <cell r="F476">
            <v>16528.88</v>
          </cell>
          <cell r="G476">
            <v>17054.89</v>
          </cell>
          <cell r="H476">
            <v>17321.16</v>
          </cell>
          <cell r="I476">
            <v>17930.07</v>
          </cell>
          <cell r="J476">
            <v>18031.47</v>
          </cell>
          <cell r="K476">
            <v>17932.5</v>
          </cell>
          <cell r="L476">
            <v>17675.79</v>
          </cell>
          <cell r="M476">
            <v>18082.330000000002</v>
          </cell>
          <cell r="N476">
            <v>18227.310000000001</v>
          </cell>
        </row>
        <row r="477">
          <cell r="A477">
            <v>272215</v>
          </cell>
          <cell r="B477" t="str">
            <v>DEUDA EXTERNA PRIVADA REFINANCIADA</v>
          </cell>
          <cell r="C477">
            <v>405212.6</v>
          </cell>
          <cell r="D477">
            <v>405212.6</v>
          </cell>
          <cell r="E477">
            <v>405212.6</v>
          </cell>
          <cell r="F477">
            <v>405212.6</v>
          </cell>
          <cell r="G477">
            <v>405212.6</v>
          </cell>
          <cell r="H477">
            <v>405212.6</v>
          </cell>
          <cell r="I477">
            <v>405212.6</v>
          </cell>
          <cell r="J477">
            <v>405212.6</v>
          </cell>
          <cell r="K477">
            <v>405212.6</v>
          </cell>
          <cell r="L477">
            <v>405212.6</v>
          </cell>
          <cell r="M477">
            <v>405212.6</v>
          </cell>
          <cell r="N477">
            <v>405212.6</v>
          </cell>
        </row>
        <row r="478">
          <cell r="A478">
            <v>28</v>
          </cell>
          <cell r="B478" t="str">
            <v>PASIVOS</v>
          </cell>
          <cell r="C478" t="e">
            <v>#N/A</v>
          </cell>
          <cell r="D478" t="e">
            <v>#N/A</v>
          </cell>
          <cell r="E478" t="e">
            <v>#N/A</v>
          </cell>
          <cell r="F478" t="e">
            <v>#N/A</v>
          </cell>
          <cell r="G478" t="e">
            <v>#N/A</v>
          </cell>
          <cell r="H478" t="e">
            <v>#N/A</v>
          </cell>
          <cell r="I478" t="e">
            <v>#N/A</v>
          </cell>
          <cell r="J478" t="e">
            <v>#N/A</v>
          </cell>
          <cell r="K478" t="e">
            <v>#N/A</v>
          </cell>
          <cell r="L478" t="e">
            <v>#N/A</v>
          </cell>
          <cell r="M478" t="e">
            <v>#N/A</v>
          </cell>
          <cell r="N478" t="e">
            <v>#N/A</v>
          </cell>
        </row>
        <row r="479">
          <cell r="A479">
            <v>281</v>
          </cell>
          <cell r="B479" t="str">
            <v>SISTEMAS CONTABLES</v>
          </cell>
          <cell r="C479" t="e">
            <v>#N/A</v>
          </cell>
          <cell r="D479" t="e">
            <v>#N/A</v>
          </cell>
          <cell r="E479" t="e">
            <v>#N/A</v>
          </cell>
          <cell r="F479" t="e">
            <v>#N/A</v>
          </cell>
          <cell r="G479" t="e">
            <v>#N/A</v>
          </cell>
          <cell r="H479" t="e">
            <v>#N/A</v>
          </cell>
          <cell r="I479" t="e">
            <v>#N/A</v>
          </cell>
          <cell r="J479" t="e">
            <v>#N/A</v>
          </cell>
          <cell r="K479" t="e">
            <v>#N/A</v>
          </cell>
          <cell r="L479" t="e">
            <v>#N/A</v>
          </cell>
          <cell r="M479" t="e">
            <v>#N/A</v>
          </cell>
          <cell r="N479" t="e">
            <v>#N/A</v>
          </cell>
        </row>
        <row r="480">
          <cell r="A480">
            <v>2811</v>
          </cell>
          <cell r="B480" t="str">
            <v>SISTEMA DE CANJE</v>
          </cell>
          <cell r="C480" t="e">
            <v>#N/A</v>
          </cell>
          <cell r="D480" t="e">
            <v>#N/A</v>
          </cell>
          <cell r="E480" t="e">
            <v>#N/A</v>
          </cell>
          <cell r="F480" t="e">
            <v>#N/A</v>
          </cell>
          <cell r="G480" t="e">
            <v>#N/A</v>
          </cell>
          <cell r="H480" t="e">
            <v>#N/A</v>
          </cell>
          <cell r="I480" t="e">
            <v>#N/A</v>
          </cell>
          <cell r="J480" t="e">
            <v>#N/A</v>
          </cell>
          <cell r="K480" t="e">
            <v>#N/A</v>
          </cell>
          <cell r="L480" t="e">
            <v>#N/A</v>
          </cell>
          <cell r="M480" t="e">
            <v>#N/A</v>
          </cell>
          <cell r="N480" t="e">
            <v>#N/A</v>
          </cell>
        </row>
        <row r="481">
          <cell r="A481">
            <v>281101</v>
          </cell>
          <cell r="B481" t="str">
            <v>ESPECIES MONETARIAS EMITIDAS EN CIRCULACION</v>
          </cell>
          <cell r="C481" t="e">
            <v>#N/A</v>
          </cell>
          <cell r="D481" t="e">
            <v>#N/A</v>
          </cell>
          <cell r="E481" t="e">
            <v>#N/A</v>
          </cell>
          <cell r="F481" t="e">
            <v>#N/A</v>
          </cell>
          <cell r="G481" t="e">
            <v>#N/A</v>
          </cell>
          <cell r="H481" t="e">
            <v>#N/A</v>
          </cell>
          <cell r="I481" t="e">
            <v>#N/A</v>
          </cell>
          <cell r="J481" t="e">
            <v>#N/A</v>
          </cell>
          <cell r="K481" t="e">
            <v>#N/A</v>
          </cell>
          <cell r="L481" t="e">
            <v>#N/A</v>
          </cell>
          <cell r="M481" t="e">
            <v>#N/A</v>
          </cell>
          <cell r="N481" t="e">
            <v>#N/A</v>
          </cell>
        </row>
        <row r="482">
          <cell r="A482">
            <v>2812</v>
          </cell>
          <cell r="B482" t="str">
            <v>SISTEMA DE RESERVAS FINANCIERAS</v>
          </cell>
          <cell r="C482" t="e">
            <v>#N/A</v>
          </cell>
          <cell r="D482" t="e">
            <v>#N/A</v>
          </cell>
          <cell r="E482" t="e">
            <v>#N/A</v>
          </cell>
          <cell r="F482" t="e">
            <v>#N/A</v>
          </cell>
          <cell r="G482" t="e">
            <v>#N/A</v>
          </cell>
          <cell r="H482" t="e">
            <v>#N/A</v>
          </cell>
          <cell r="I482" t="e">
            <v>#N/A</v>
          </cell>
          <cell r="J482" t="e">
            <v>#N/A</v>
          </cell>
          <cell r="K482" t="e">
            <v>#N/A</v>
          </cell>
          <cell r="L482" t="e">
            <v>#N/A</v>
          </cell>
          <cell r="M482" t="e">
            <v>#N/A</v>
          </cell>
          <cell r="N482" t="e">
            <v>#N/A</v>
          </cell>
        </row>
        <row r="483">
          <cell r="A483">
            <v>281201</v>
          </cell>
          <cell r="B483" t="str">
            <v>DEPOSITOS SECTOR FINANCIERO</v>
          </cell>
          <cell r="C483" t="e">
            <v>#N/A</v>
          </cell>
          <cell r="D483" t="e">
            <v>#N/A</v>
          </cell>
          <cell r="E483" t="e">
            <v>#N/A</v>
          </cell>
          <cell r="F483" t="e">
            <v>#N/A</v>
          </cell>
          <cell r="G483" t="e">
            <v>#N/A</v>
          </cell>
          <cell r="H483" t="e">
            <v>#N/A</v>
          </cell>
          <cell r="I483" t="e">
            <v>#N/A</v>
          </cell>
          <cell r="J483" t="e">
            <v>#N/A</v>
          </cell>
          <cell r="K483" t="e">
            <v>#N/A</v>
          </cell>
          <cell r="L483" t="e">
            <v>#N/A</v>
          </cell>
          <cell r="M483" t="e">
            <v>#N/A</v>
          </cell>
          <cell r="N483" t="e">
            <v>#N/A</v>
          </cell>
        </row>
        <row r="484">
          <cell r="A484">
            <v>281202</v>
          </cell>
          <cell r="B484" t="str">
            <v>BONOS DE ESTABILIZACION (MENOS REPOS B.E.M)</v>
          </cell>
          <cell r="C484" t="e">
            <v>#N/A</v>
          </cell>
          <cell r="D484" t="e">
            <v>#N/A</v>
          </cell>
          <cell r="E484" t="e">
            <v>#N/A</v>
          </cell>
          <cell r="F484" t="e">
            <v>#N/A</v>
          </cell>
          <cell r="G484" t="e">
            <v>#N/A</v>
          </cell>
          <cell r="H484" t="e">
            <v>#N/A</v>
          </cell>
          <cell r="I484" t="e">
            <v>#N/A</v>
          </cell>
          <cell r="J484" t="e">
            <v>#N/A</v>
          </cell>
          <cell r="K484" t="e">
            <v>#N/A</v>
          </cell>
          <cell r="L484" t="e">
            <v>#N/A</v>
          </cell>
          <cell r="M484" t="e">
            <v>#N/A</v>
          </cell>
          <cell r="N484" t="e">
            <v>#N/A</v>
          </cell>
        </row>
        <row r="485">
          <cell r="A485">
            <v>2813</v>
          </cell>
          <cell r="B485" t="str">
            <v>SISTEMA DE OPERACIONES</v>
          </cell>
          <cell r="C485" t="e">
            <v>#N/A</v>
          </cell>
          <cell r="D485" t="e">
            <v>#N/A</v>
          </cell>
          <cell r="E485" t="e">
            <v>#N/A</v>
          </cell>
          <cell r="F485" t="e">
            <v>#N/A</v>
          </cell>
          <cell r="G485" t="e">
            <v>#N/A</v>
          </cell>
          <cell r="H485" t="e">
            <v>#N/A</v>
          </cell>
          <cell r="I485" t="e">
            <v>#N/A</v>
          </cell>
          <cell r="J485" t="e">
            <v>#N/A</v>
          </cell>
          <cell r="K485" t="e">
            <v>#N/A</v>
          </cell>
          <cell r="L485" t="e">
            <v>#N/A</v>
          </cell>
          <cell r="M485" t="e">
            <v>#N/A</v>
          </cell>
          <cell r="N485" t="e">
            <v>#N/A</v>
          </cell>
        </row>
        <row r="486">
          <cell r="A486">
            <v>281301</v>
          </cell>
          <cell r="B486" t="str">
            <v>DEPOSITOS SECTOR PUBLICO NO FINANCIERO</v>
          </cell>
          <cell r="C486" t="e">
            <v>#N/A</v>
          </cell>
          <cell r="D486" t="e">
            <v>#N/A</v>
          </cell>
          <cell r="E486" t="e">
            <v>#N/A</v>
          </cell>
          <cell r="F486" t="e">
            <v>#N/A</v>
          </cell>
          <cell r="G486" t="e">
            <v>#N/A</v>
          </cell>
          <cell r="H486" t="e">
            <v>#N/A</v>
          </cell>
          <cell r="I486" t="e">
            <v>#N/A</v>
          </cell>
          <cell r="J486" t="e">
            <v>#N/A</v>
          </cell>
          <cell r="K486" t="e">
            <v>#N/A</v>
          </cell>
          <cell r="L486" t="e">
            <v>#N/A</v>
          </cell>
          <cell r="M486" t="e">
            <v>#N/A</v>
          </cell>
          <cell r="N486" t="e">
            <v>#N/A</v>
          </cell>
        </row>
        <row r="487">
          <cell r="A487">
            <v>281302</v>
          </cell>
          <cell r="B487" t="str">
            <v>DEPOSITOS SECTOR PRIVADO</v>
          </cell>
          <cell r="C487" t="e">
            <v>#N/A</v>
          </cell>
          <cell r="D487" t="e">
            <v>#N/A</v>
          </cell>
          <cell r="E487" t="e">
            <v>#N/A</v>
          </cell>
          <cell r="F487" t="e">
            <v>#N/A</v>
          </cell>
          <cell r="G487" t="e">
            <v>#N/A</v>
          </cell>
          <cell r="H487" t="e">
            <v>#N/A</v>
          </cell>
          <cell r="I487" t="e">
            <v>#N/A</v>
          </cell>
          <cell r="J487" t="e">
            <v>#N/A</v>
          </cell>
          <cell r="K487" t="e">
            <v>#N/A</v>
          </cell>
          <cell r="L487" t="e">
            <v>#N/A</v>
          </cell>
          <cell r="M487" t="e">
            <v>#N/A</v>
          </cell>
          <cell r="N487" t="e">
            <v>#N/A</v>
          </cell>
        </row>
        <row r="488">
          <cell r="A488">
            <v>281303</v>
          </cell>
          <cell r="B488" t="str">
            <v>ENDEUDAMIENTO SECTOR EXTERNO BCE</v>
          </cell>
          <cell r="C488" t="e">
            <v>#N/A</v>
          </cell>
          <cell r="D488" t="e">
            <v>#N/A</v>
          </cell>
          <cell r="E488" t="e">
            <v>#N/A</v>
          </cell>
          <cell r="F488" t="e">
            <v>#N/A</v>
          </cell>
          <cell r="G488" t="e">
            <v>#N/A</v>
          </cell>
          <cell r="H488" t="e">
            <v>#N/A</v>
          </cell>
          <cell r="I488" t="e">
            <v>#N/A</v>
          </cell>
          <cell r="J488" t="e">
            <v>#N/A</v>
          </cell>
          <cell r="K488" t="e">
            <v>#N/A</v>
          </cell>
          <cell r="L488" t="e">
            <v>#N/A</v>
          </cell>
          <cell r="M488" t="e">
            <v>#N/A</v>
          </cell>
          <cell r="N488" t="e">
            <v>#N/A</v>
          </cell>
        </row>
        <row r="489">
          <cell r="A489">
            <v>281304</v>
          </cell>
          <cell r="B489" t="str">
            <v>TITULOS DEL BANCO CENTRAL DEL ECUADOR</v>
          </cell>
          <cell r="C489" t="e">
            <v>#N/A</v>
          </cell>
          <cell r="D489" t="e">
            <v>#N/A</v>
          </cell>
          <cell r="E489" t="e">
            <v>#N/A</v>
          </cell>
          <cell r="F489" t="e">
            <v>#N/A</v>
          </cell>
          <cell r="G489" t="e">
            <v>#N/A</v>
          </cell>
          <cell r="H489" t="e">
            <v>#N/A</v>
          </cell>
          <cell r="I489" t="e">
            <v>#N/A</v>
          </cell>
          <cell r="J489" t="e">
            <v>#N/A</v>
          </cell>
          <cell r="K489" t="e">
            <v>#N/A</v>
          </cell>
          <cell r="L489" t="e">
            <v>#N/A</v>
          </cell>
          <cell r="M489" t="e">
            <v>#N/A</v>
          </cell>
          <cell r="N489" t="e">
            <v>#N/A</v>
          </cell>
        </row>
        <row r="490">
          <cell r="A490">
            <v>2814</v>
          </cell>
          <cell r="B490" t="str">
            <v>SISTEMA DE OTRAS OPERACIONES DEL BCE</v>
          </cell>
          <cell r="C490" t="e">
            <v>#N/A</v>
          </cell>
          <cell r="D490" t="e">
            <v>#N/A</v>
          </cell>
          <cell r="E490" t="e">
            <v>#N/A</v>
          </cell>
          <cell r="F490" t="e">
            <v>#N/A</v>
          </cell>
          <cell r="G490" t="e">
            <v>#N/A</v>
          </cell>
          <cell r="H490" t="e">
            <v>#N/A</v>
          </cell>
          <cell r="I490" t="e">
            <v>#N/A</v>
          </cell>
          <cell r="J490" t="e">
            <v>#N/A</v>
          </cell>
          <cell r="K490" t="e">
            <v>#N/A</v>
          </cell>
          <cell r="L490" t="e">
            <v>#N/A</v>
          </cell>
          <cell r="M490" t="e">
            <v>#N/A</v>
          </cell>
          <cell r="N490" t="e">
            <v>#N/A</v>
          </cell>
        </row>
        <row r="491">
          <cell r="A491">
            <v>281401</v>
          </cell>
          <cell r="B491" t="str">
            <v>PASIVOS EXTERNOS</v>
          </cell>
          <cell r="C491" t="e">
            <v>#N/A</v>
          </cell>
          <cell r="D491" t="e">
            <v>#N/A</v>
          </cell>
          <cell r="E491" t="e">
            <v>#N/A</v>
          </cell>
          <cell r="F491" t="e">
            <v>#N/A</v>
          </cell>
          <cell r="G491" t="e">
            <v>#N/A</v>
          </cell>
          <cell r="H491" t="e">
            <v>#N/A</v>
          </cell>
          <cell r="I491" t="e">
            <v>#N/A</v>
          </cell>
          <cell r="J491" t="e">
            <v>#N/A</v>
          </cell>
          <cell r="K491" t="e">
            <v>#N/A</v>
          </cell>
          <cell r="L491" t="e">
            <v>#N/A</v>
          </cell>
          <cell r="M491" t="e">
            <v>#N/A</v>
          </cell>
          <cell r="N491" t="e">
            <v>#N/A</v>
          </cell>
        </row>
        <row r="492">
          <cell r="A492">
            <v>281402</v>
          </cell>
          <cell r="B492" t="str">
            <v>CUENTAS POR PAGAR</v>
          </cell>
          <cell r="C492" t="e">
            <v>#N/A</v>
          </cell>
          <cell r="D492" t="e">
            <v>#N/A</v>
          </cell>
          <cell r="E492" t="e">
            <v>#N/A</v>
          </cell>
          <cell r="F492" t="e">
            <v>#N/A</v>
          </cell>
          <cell r="G492" t="e">
            <v>#N/A</v>
          </cell>
          <cell r="H492" t="e">
            <v>#N/A</v>
          </cell>
          <cell r="I492" t="e">
            <v>#N/A</v>
          </cell>
          <cell r="J492" t="e">
            <v>#N/A</v>
          </cell>
          <cell r="K492" t="e">
            <v>#N/A</v>
          </cell>
          <cell r="L492" t="e">
            <v>#N/A</v>
          </cell>
          <cell r="M492" t="e">
            <v>#N/A</v>
          </cell>
          <cell r="N492" t="e">
            <v>#N/A</v>
          </cell>
        </row>
        <row r="493">
          <cell r="A493">
            <v>281403</v>
          </cell>
          <cell r="B493" t="str">
            <v>ENDEUDAMIENTO EXTERNO (DESHABILITADO)</v>
          </cell>
          <cell r="C493" t="e">
            <v>#N/A</v>
          </cell>
          <cell r="D493" t="e">
            <v>#N/A</v>
          </cell>
          <cell r="E493" t="e">
            <v>#N/A</v>
          </cell>
          <cell r="F493" t="e">
            <v>#N/A</v>
          </cell>
          <cell r="G493" t="e">
            <v>#N/A</v>
          </cell>
          <cell r="H493" t="e">
            <v>#N/A</v>
          </cell>
          <cell r="I493" t="e">
            <v>#N/A</v>
          </cell>
          <cell r="J493" t="e">
            <v>#N/A</v>
          </cell>
          <cell r="K493" t="e">
            <v>#N/A</v>
          </cell>
          <cell r="L493" t="e">
            <v>#N/A</v>
          </cell>
          <cell r="M493" t="e">
            <v>#N/A</v>
          </cell>
          <cell r="N493" t="e">
            <v>#N/A</v>
          </cell>
        </row>
        <row r="494">
          <cell r="A494">
            <v>281404</v>
          </cell>
          <cell r="B494" t="str">
            <v>OTROS PASIVOS</v>
          </cell>
          <cell r="C494" t="e">
            <v>#N/A</v>
          </cell>
          <cell r="D494" t="e">
            <v>#N/A</v>
          </cell>
          <cell r="E494" t="e">
            <v>#N/A</v>
          </cell>
          <cell r="F494" t="e">
            <v>#N/A</v>
          </cell>
          <cell r="G494" t="e">
            <v>#N/A</v>
          </cell>
          <cell r="H494" t="e">
            <v>#N/A</v>
          </cell>
          <cell r="I494" t="e">
            <v>#N/A</v>
          </cell>
          <cell r="J494" t="e">
            <v>#N/A</v>
          </cell>
          <cell r="K494" t="e">
            <v>#N/A</v>
          </cell>
          <cell r="L494" t="e">
            <v>#N/A</v>
          </cell>
          <cell r="M494" t="e">
            <v>#N/A</v>
          </cell>
          <cell r="N494" t="e">
            <v>#N/A</v>
          </cell>
        </row>
        <row r="495">
          <cell r="A495">
            <v>281405</v>
          </cell>
          <cell r="B495" t="str">
            <v>INGRESOS</v>
          </cell>
          <cell r="C495" t="e">
            <v>#N/A</v>
          </cell>
          <cell r="D495" t="e">
            <v>#N/A</v>
          </cell>
          <cell r="E495" t="e">
            <v>#N/A</v>
          </cell>
          <cell r="F495" t="e">
            <v>#N/A</v>
          </cell>
          <cell r="G495" t="e">
            <v>#N/A</v>
          </cell>
          <cell r="H495" t="e">
            <v>#N/A</v>
          </cell>
          <cell r="I495" t="e">
            <v>#N/A</v>
          </cell>
          <cell r="J495" t="e">
            <v>#N/A</v>
          </cell>
          <cell r="K495" t="e">
            <v>#N/A</v>
          </cell>
          <cell r="L495" t="e">
            <v>#N/A</v>
          </cell>
          <cell r="M495" t="e">
            <v>#N/A</v>
          </cell>
          <cell r="N495" t="e">
            <v>#N/A</v>
          </cell>
        </row>
        <row r="496">
          <cell r="A496">
            <v>281406</v>
          </cell>
          <cell r="B496" t="str">
            <v>PATRIMONIO</v>
          </cell>
          <cell r="C496" t="e">
            <v>#N/A</v>
          </cell>
          <cell r="D496" t="e">
            <v>#N/A</v>
          </cell>
          <cell r="E496" t="e">
            <v>#N/A</v>
          </cell>
          <cell r="F496" t="e">
            <v>#N/A</v>
          </cell>
          <cell r="G496" t="e">
            <v>#N/A</v>
          </cell>
          <cell r="H496" t="e">
            <v>#N/A</v>
          </cell>
          <cell r="I496" t="e">
            <v>#N/A</v>
          </cell>
          <cell r="J496" t="e">
            <v>#N/A</v>
          </cell>
          <cell r="K496" t="e">
            <v>#N/A</v>
          </cell>
          <cell r="L496" t="e">
            <v>#N/A</v>
          </cell>
          <cell r="M496" t="e">
            <v>#N/A</v>
          </cell>
          <cell r="N496" t="e">
            <v>#N/A</v>
          </cell>
        </row>
        <row r="497">
          <cell r="A497">
            <v>29</v>
          </cell>
          <cell r="B497" t="str">
            <v>OTROS PASIVOS</v>
          </cell>
          <cell r="C497">
            <v>114640822.91</v>
          </cell>
          <cell r="D497">
            <v>113110367.93000001</v>
          </cell>
          <cell r="E497">
            <v>112862279.70999999</v>
          </cell>
          <cell r="F497">
            <v>112484101.06</v>
          </cell>
          <cell r="G497">
            <v>110892575.78</v>
          </cell>
          <cell r="H497">
            <v>110708572.93000001</v>
          </cell>
          <cell r="I497">
            <v>110354922.34999999</v>
          </cell>
          <cell r="J497">
            <v>108952517.3</v>
          </cell>
          <cell r="K497">
            <v>109377336.15000001</v>
          </cell>
          <cell r="L497">
            <v>109316652.25</v>
          </cell>
          <cell r="M497">
            <v>107468187.38</v>
          </cell>
          <cell r="N497">
            <v>107461290.03</v>
          </cell>
        </row>
        <row r="498">
          <cell r="A498">
            <v>291</v>
          </cell>
          <cell r="B498" t="str">
            <v>PASIVOS DIFERIDOS</v>
          </cell>
          <cell r="C498">
            <v>7593290.0800000001</v>
          </cell>
          <cell r="D498">
            <v>7484394.8600000003</v>
          </cell>
          <cell r="E498">
            <v>7379341.4699999997</v>
          </cell>
          <cell r="F498">
            <v>7158949.2800000003</v>
          </cell>
          <cell r="G498">
            <v>6950911.2800000003</v>
          </cell>
          <cell r="H498">
            <v>6911743.3600000003</v>
          </cell>
          <cell r="I498">
            <v>6854556.3700000001</v>
          </cell>
          <cell r="J498">
            <v>6777082.2199999997</v>
          </cell>
          <cell r="K498">
            <v>6681447.3200000003</v>
          </cell>
          <cell r="L498">
            <v>6621020.6299999999</v>
          </cell>
          <cell r="M498">
            <v>6590728.71</v>
          </cell>
          <cell r="N498">
            <v>6538092.2300000004</v>
          </cell>
        </row>
        <row r="499">
          <cell r="A499">
            <v>293</v>
          </cell>
          <cell r="B499" t="str">
            <v>INTERESES POR PAGAR</v>
          </cell>
          <cell r="C499">
            <v>1008043.22</v>
          </cell>
          <cell r="D499">
            <v>218885.94</v>
          </cell>
          <cell r="E499">
            <v>573069.56999999995</v>
          </cell>
          <cell r="F499">
            <v>935185.5</v>
          </cell>
          <cell r="G499">
            <v>66189.460000000006</v>
          </cell>
          <cell r="H499">
            <v>437831.5</v>
          </cell>
          <cell r="I499">
            <v>814916</v>
          </cell>
          <cell r="J499">
            <v>4455.63</v>
          </cell>
          <cell r="K499">
            <v>1034795.96</v>
          </cell>
          <cell r="L499">
            <v>1547983.1</v>
          </cell>
          <cell r="M499">
            <v>552773.03</v>
          </cell>
          <cell r="N499">
            <v>1096331.3400000001</v>
          </cell>
        </row>
        <row r="500">
          <cell r="A500">
            <v>2931</v>
          </cell>
          <cell r="B500" t="str">
            <v>INTERESES CRÉDITOS EXTERNOS  BANCO CENTRAL DEL ECUADOR</v>
          </cell>
          <cell r="C500">
            <v>1008043.22</v>
          </cell>
          <cell r="D500">
            <v>218885.94</v>
          </cell>
          <cell r="E500">
            <v>573069.56999999995</v>
          </cell>
          <cell r="F500">
            <v>935185.5</v>
          </cell>
          <cell r="G500">
            <v>66189.460000000006</v>
          </cell>
          <cell r="H500">
            <v>437831.5</v>
          </cell>
          <cell r="I500">
            <v>814916</v>
          </cell>
          <cell r="J500">
            <v>4455.63</v>
          </cell>
          <cell r="K500">
            <v>1034795.96</v>
          </cell>
          <cell r="L500">
            <v>1547983.1</v>
          </cell>
          <cell r="M500">
            <v>552773.03</v>
          </cell>
          <cell r="N500">
            <v>1096331.3400000001</v>
          </cell>
        </row>
        <row r="501">
          <cell r="A501">
            <v>2932</v>
          </cell>
          <cell r="B501" t="str">
            <v>INTERESES CRÉDITOS EXTERNOS GOBIERNO NACIONAL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>
            <v>2939</v>
          </cell>
          <cell r="B502" t="str">
            <v>OTROS INTERESES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A503">
            <v>295</v>
          </cell>
          <cell r="B503" t="str">
            <v>RESULTADOS EFECTIVOS DE POLIT.MONET</v>
          </cell>
          <cell r="C503" t="e">
            <v>#N/A</v>
          </cell>
          <cell r="D503" t="e">
            <v>#N/A</v>
          </cell>
          <cell r="E503" t="e">
            <v>#N/A</v>
          </cell>
          <cell r="F503" t="e">
            <v>#N/A</v>
          </cell>
          <cell r="G503" t="e">
            <v>#N/A</v>
          </cell>
          <cell r="H503" t="e">
            <v>#N/A</v>
          </cell>
          <cell r="I503" t="e">
            <v>#N/A</v>
          </cell>
          <cell r="J503" t="e">
            <v>#N/A</v>
          </cell>
          <cell r="K503" t="e">
            <v>#N/A</v>
          </cell>
          <cell r="L503" t="e">
            <v>#N/A</v>
          </cell>
          <cell r="M503" t="e">
            <v>#N/A</v>
          </cell>
          <cell r="N503" t="e">
            <v>#N/A</v>
          </cell>
        </row>
        <row r="504">
          <cell r="A504">
            <v>2952</v>
          </cell>
          <cell r="B504" t="str">
            <v>UTILIDADES MESA DE DINERO</v>
          </cell>
          <cell r="C504" t="e">
            <v>#N/A</v>
          </cell>
          <cell r="D504" t="e">
            <v>#N/A</v>
          </cell>
          <cell r="E504" t="e">
            <v>#N/A</v>
          </cell>
          <cell r="F504" t="e">
            <v>#N/A</v>
          </cell>
          <cell r="G504" t="e">
            <v>#N/A</v>
          </cell>
          <cell r="H504" t="e">
            <v>#N/A</v>
          </cell>
          <cell r="I504" t="e">
            <v>#N/A</v>
          </cell>
          <cell r="J504" t="e">
            <v>#N/A</v>
          </cell>
          <cell r="K504" t="e">
            <v>#N/A</v>
          </cell>
          <cell r="L504" t="e">
            <v>#N/A</v>
          </cell>
          <cell r="M504" t="e">
            <v>#N/A</v>
          </cell>
          <cell r="N504" t="e">
            <v>#N/A</v>
          </cell>
        </row>
        <row r="505">
          <cell r="A505">
            <v>2953</v>
          </cell>
          <cell r="B505" t="str">
            <v>UTILIDADES MESA DE CAMBIO</v>
          </cell>
          <cell r="C505" t="e">
            <v>#N/A</v>
          </cell>
          <cell r="D505" t="e">
            <v>#N/A</v>
          </cell>
          <cell r="E505" t="e">
            <v>#N/A</v>
          </cell>
          <cell r="F505" t="e">
            <v>#N/A</v>
          </cell>
          <cell r="G505" t="e">
            <v>#N/A</v>
          </cell>
          <cell r="H505" t="e">
            <v>#N/A</v>
          </cell>
          <cell r="I505" t="e">
            <v>#N/A</v>
          </cell>
          <cell r="J505" t="e">
            <v>#N/A</v>
          </cell>
          <cell r="K505" t="e">
            <v>#N/A</v>
          </cell>
          <cell r="L505" t="e">
            <v>#N/A</v>
          </cell>
          <cell r="M505" t="e">
            <v>#N/A</v>
          </cell>
          <cell r="N505" t="e">
            <v>#N/A</v>
          </cell>
        </row>
        <row r="506">
          <cell r="A506">
            <v>2954</v>
          </cell>
          <cell r="B506" t="str">
            <v>DESMONETIZACION ESPECIES MONETARIAS</v>
          </cell>
          <cell r="C506" t="e">
            <v>#N/A</v>
          </cell>
          <cell r="D506" t="e">
            <v>#N/A</v>
          </cell>
          <cell r="E506" t="e">
            <v>#N/A</v>
          </cell>
          <cell r="F506" t="e">
            <v>#N/A</v>
          </cell>
          <cell r="G506" t="e">
            <v>#N/A</v>
          </cell>
          <cell r="H506" t="e">
            <v>#N/A</v>
          </cell>
          <cell r="I506" t="e">
            <v>#N/A</v>
          </cell>
          <cell r="J506" t="e">
            <v>#N/A</v>
          </cell>
          <cell r="K506" t="e">
            <v>#N/A</v>
          </cell>
          <cell r="L506" t="e">
            <v>#N/A</v>
          </cell>
          <cell r="M506" t="e">
            <v>#N/A</v>
          </cell>
          <cell r="N506" t="e">
            <v>#N/A</v>
          </cell>
        </row>
        <row r="507">
          <cell r="A507">
            <v>2955</v>
          </cell>
          <cell r="B507" t="str">
            <v>DIFERENCIAS EFECTIVAS EN CAMBIOS</v>
          </cell>
          <cell r="C507" t="e">
            <v>#N/A</v>
          </cell>
          <cell r="D507" t="e">
            <v>#N/A</v>
          </cell>
          <cell r="E507" t="e">
            <v>#N/A</v>
          </cell>
          <cell r="F507" t="e">
            <v>#N/A</v>
          </cell>
          <cell r="G507" t="e">
            <v>#N/A</v>
          </cell>
          <cell r="H507" t="e">
            <v>#N/A</v>
          </cell>
          <cell r="I507" t="e">
            <v>#N/A</v>
          </cell>
          <cell r="J507" t="e">
            <v>#N/A</v>
          </cell>
          <cell r="K507" t="e">
            <v>#N/A</v>
          </cell>
          <cell r="L507" t="e">
            <v>#N/A</v>
          </cell>
          <cell r="M507" t="e">
            <v>#N/A</v>
          </cell>
          <cell r="N507" t="e">
            <v>#N/A</v>
          </cell>
        </row>
        <row r="508">
          <cell r="A508">
            <v>2956</v>
          </cell>
          <cell r="B508" t="str">
            <v>INTERESES POR CREDITOS</v>
          </cell>
          <cell r="C508" t="e">
            <v>#N/A</v>
          </cell>
          <cell r="D508" t="e">
            <v>#N/A</v>
          </cell>
          <cell r="E508" t="e">
            <v>#N/A</v>
          </cell>
          <cell r="F508" t="e">
            <v>#N/A</v>
          </cell>
          <cell r="G508" t="e">
            <v>#N/A</v>
          </cell>
          <cell r="H508" t="e">
            <v>#N/A</v>
          </cell>
          <cell r="I508" t="e">
            <v>#N/A</v>
          </cell>
          <cell r="J508" t="e">
            <v>#N/A</v>
          </cell>
          <cell r="K508" t="e">
            <v>#N/A</v>
          </cell>
          <cell r="L508" t="e">
            <v>#N/A</v>
          </cell>
          <cell r="M508" t="e">
            <v>#N/A</v>
          </cell>
          <cell r="N508" t="e">
            <v>#N/A</v>
          </cell>
        </row>
        <row r="509">
          <cell r="A509">
            <v>295605</v>
          </cell>
          <cell r="B509" t="str">
            <v>INTERESES CREDITOS DE LIQUIDEZ</v>
          </cell>
          <cell r="C509" t="e">
            <v>#N/A</v>
          </cell>
          <cell r="D509" t="e">
            <v>#N/A</v>
          </cell>
          <cell r="E509" t="e">
            <v>#N/A</v>
          </cell>
          <cell r="F509" t="e">
            <v>#N/A</v>
          </cell>
          <cell r="G509" t="e">
            <v>#N/A</v>
          </cell>
          <cell r="H509" t="e">
            <v>#N/A</v>
          </cell>
          <cell r="I509" t="e">
            <v>#N/A</v>
          </cell>
          <cell r="J509" t="e">
            <v>#N/A</v>
          </cell>
          <cell r="K509" t="e">
            <v>#N/A</v>
          </cell>
          <cell r="L509" t="e">
            <v>#N/A</v>
          </cell>
          <cell r="M509" t="e">
            <v>#N/A</v>
          </cell>
          <cell r="N509" t="e">
            <v>#N/A</v>
          </cell>
        </row>
        <row r="510">
          <cell r="A510">
            <v>295610</v>
          </cell>
          <cell r="B510" t="str">
            <v>INTERESES PRESTAMOS POR RETIRO DEPO</v>
          </cell>
          <cell r="C510" t="e">
            <v>#N/A</v>
          </cell>
          <cell r="D510" t="e">
            <v>#N/A</v>
          </cell>
          <cell r="E510" t="e">
            <v>#N/A</v>
          </cell>
          <cell r="F510" t="e">
            <v>#N/A</v>
          </cell>
          <cell r="G510" t="e">
            <v>#N/A</v>
          </cell>
          <cell r="H510" t="e">
            <v>#N/A</v>
          </cell>
          <cell r="I510" t="e">
            <v>#N/A</v>
          </cell>
          <cell r="J510" t="e">
            <v>#N/A</v>
          </cell>
          <cell r="K510" t="e">
            <v>#N/A</v>
          </cell>
          <cell r="L510" t="e">
            <v>#N/A</v>
          </cell>
          <cell r="M510" t="e">
            <v>#N/A</v>
          </cell>
          <cell r="N510" t="e">
            <v>#N/A</v>
          </cell>
        </row>
        <row r="511">
          <cell r="A511">
            <v>295615</v>
          </cell>
          <cell r="B511" t="str">
            <v>INTERESES PRESTAMOS DE EMERGENCIA</v>
          </cell>
          <cell r="C511" t="e">
            <v>#N/A</v>
          </cell>
          <cell r="D511" t="e">
            <v>#N/A</v>
          </cell>
          <cell r="E511" t="e">
            <v>#N/A</v>
          </cell>
          <cell r="F511" t="e">
            <v>#N/A</v>
          </cell>
          <cell r="G511" t="e">
            <v>#N/A</v>
          </cell>
          <cell r="H511" t="e">
            <v>#N/A</v>
          </cell>
          <cell r="I511" t="e">
            <v>#N/A</v>
          </cell>
          <cell r="J511" t="e">
            <v>#N/A</v>
          </cell>
          <cell r="K511" t="e">
            <v>#N/A</v>
          </cell>
          <cell r="L511" t="e">
            <v>#N/A</v>
          </cell>
          <cell r="M511" t="e">
            <v>#N/A</v>
          </cell>
          <cell r="N511" t="e">
            <v>#N/A</v>
          </cell>
        </row>
        <row r="512">
          <cell r="A512">
            <v>2958</v>
          </cell>
          <cell r="B512" t="str">
            <v>OTROS INGRESOS DE POLITICA MONETARI</v>
          </cell>
          <cell r="C512" t="e">
            <v>#N/A</v>
          </cell>
          <cell r="D512" t="e">
            <v>#N/A</v>
          </cell>
          <cell r="E512" t="e">
            <v>#N/A</v>
          </cell>
          <cell r="F512" t="e">
            <v>#N/A</v>
          </cell>
          <cell r="G512" t="e">
            <v>#N/A</v>
          </cell>
          <cell r="H512" t="e">
            <v>#N/A</v>
          </cell>
          <cell r="I512" t="e">
            <v>#N/A</v>
          </cell>
          <cell r="J512" t="e">
            <v>#N/A</v>
          </cell>
          <cell r="K512" t="e">
            <v>#N/A</v>
          </cell>
          <cell r="L512" t="e">
            <v>#N/A</v>
          </cell>
          <cell r="M512" t="e">
            <v>#N/A</v>
          </cell>
          <cell r="N512" t="e">
            <v>#N/A</v>
          </cell>
        </row>
        <row r="513">
          <cell r="A513">
            <v>297</v>
          </cell>
          <cell r="B513" t="str">
            <v>EX FONDO DE PENSIONES BANCO CENTRAL DEL ECUADOR</v>
          </cell>
          <cell r="C513">
            <v>106039489.61</v>
          </cell>
          <cell r="D513">
            <v>105407087.13</v>
          </cell>
          <cell r="E513">
            <v>104909868.67</v>
          </cell>
          <cell r="F513">
            <v>104389966.28</v>
          </cell>
          <cell r="G513">
            <v>103875475.04000001</v>
          </cell>
          <cell r="H513">
            <v>103358998.06999999</v>
          </cell>
          <cell r="I513">
            <v>102685449.98</v>
          </cell>
          <cell r="J513">
            <v>102170979.45</v>
          </cell>
          <cell r="K513">
            <v>101661092.87</v>
          </cell>
          <cell r="L513">
            <v>101147648.52</v>
          </cell>
          <cell r="M513">
            <v>100324685.64</v>
          </cell>
          <cell r="N513">
            <v>99826866.459999993</v>
          </cell>
        </row>
        <row r="514">
          <cell r="A514">
            <v>2971</v>
          </cell>
          <cell r="B514" t="str">
            <v>OTROS ACREEDORES</v>
          </cell>
          <cell r="C514">
            <v>3069367.74</v>
          </cell>
          <cell r="D514">
            <v>3073869.96</v>
          </cell>
          <cell r="E514">
            <v>3078176.57</v>
          </cell>
          <cell r="F514">
            <v>3076783.32</v>
          </cell>
          <cell r="G514">
            <v>3080875.32</v>
          </cell>
          <cell r="H514">
            <v>3083669.79</v>
          </cell>
          <cell r="I514">
            <v>3087277.97</v>
          </cell>
          <cell r="J514">
            <v>3091072.75</v>
          </cell>
          <cell r="K514">
            <v>3093149.77</v>
          </cell>
          <cell r="L514">
            <v>3096037.31</v>
          </cell>
          <cell r="M514">
            <v>3099233.65</v>
          </cell>
          <cell r="N514">
            <v>3096010.61</v>
          </cell>
        </row>
        <row r="515">
          <cell r="A515">
            <v>2972</v>
          </cell>
          <cell r="B515" t="str">
            <v>FONDO DE PENSIONES</v>
          </cell>
          <cell r="C515" t="e">
            <v>#N/A</v>
          </cell>
          <cell r="D515" t="e">
            <v>#N/A</v>
          </cell>
          <cell r="E515" t="e">
            <v>#N/A</v>
          </cell>
          <cell r="F515" t="e">
            <v>#N/A</v>
          </cell>
          <cell r="G515" t="e">
            <v>#N/A</v>
          </cell>
          <cell r="H515" t="e">
            <v>#N/A</v>
          </cell>
          <cell r="I515" t="e">
            <v>#N/A</v>
          </cell>
          <cell r="J515" t="e">
            <v>#N/A</v>
          </cell>
          <cell r="K515" t="e">
            <v>#N/A</v>
          </cell>
          <cell r="L515" t="e">
            <v>#N/A</v>
          </cell>
          <cell r="M515" t="e">
            <v>#N/A</v>
          </cell>
          <cell r="N515" t="e">
            <v>#N/A</v>
          </cell>
        </row>
        <row r="516">
          <cell r="A516">
            <v>2973</v>
          </cell>
          <cell r="B516" t="str">
            <v>PASIVO LABORAL</v>
          </cell>
          <cell r="C516">
            <v>102970121.87</v>
          </cell>
          <cell r="D516">
            <v>102333217.17</v>
          </cell>
          <cell r="E516">
            <v>101831692.09999999</v>
          </cell>
          <cell r="F516">
            <v>101313182.95999999</v>
          </cell>
          <cell r="G516">
            <v>100794599.72</v>
          </cell>
          <cell r="H516">
            <v>100275328.28</v>
          </cell>
          <cell r="I516">
            <v>99598172.010000005</v>
          </cell>
          <cell r="J516">
            <v>99079906.700000003</v>
          </cell>
          <cell r="K516">
            <v>98567943.099999994</v>
          </cell>
          <cell r="L516">
            <v>98051611.209999993</v>
          </cell>
          <cell r="M516">
            <v>97225451.989999995</v>
          </cell>
          <cell r="N516">
            <v>96730855.849999994</v>
          </cell>
        </row>
        <row r="517">
          <cell r="A517">
            <v>298</v>
          </cell>
          <cell r="B517" t="str">
            <v>OTRAS CUENTAS DEL PASIVO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>
            <v>3</v>
          </cell>
          <cell r="B518" t="str">
            <v>PATRIMONIO</v>
          </cell>
          <cell r="C518">
            <v>556357518.65999997</v>
          </cell>
          <cell r="D518">
            <v>600069262.38</v>
          </cell>
          <cell r="E518">
            <v>591265714.14999998</v>
          </cell>
          <cell r="F518">
            <v>605337343.39999998</v>
          </cell>
          <cell r="G518">
            <v>601207751.51999998</v>
          </cell>
          <cell r="H518">
            <v>839693745.38999999</v>
          </cell>
          <cell r="I518">
            <v>857060780.12</v>
          </cell>
          <cell r="J518">
            <v>882037052.34000003</v>
          </cell>
          <cell r="K518">
            <v>954984256.46000004</v>
          </cell>
          <cell r="L518">
            <v>919967291.05999994</v>
          </cell>
          <cell r="M518">
            <v>932819805.42999995</v>
          </cell>
          <cell r="N518">
            <v>1148939901</v>
          </cell>
        </row>
        <row r="519">
          <cell r="A519">
            <v>31</v>
          </cell>
          <cell r="B519" t="str">
            <v>CAPITAL</v>
          </cell>
          <cell r="C519">
            <v>2483272.2000000002</v>
          </cell>
          <cell r="D519">
            <v>2483272.2000000002</v>
          </cell>
          <cell r="E519">
            <v>2483272.2000000002</v>
          </cell>
          <cell r="F519">
            <v>2483272.2000000002</v>
          </cell>
          <cell r="G519">
            <v>2483272.2000000002</v>
          </cell>
          <cell r="H519">
            <v>2483272.2000000002</v>
          </cell>
          <cell r="I519">
            <v>2483272.2000000002</v>
          </cell>
          <cell r="J519">
            <v>2483272.2000000002</v>
          </cell>
          <cell r="K519">
            <v>2483272.2000000002</v>
          </cell>
          <cell r="L519">
            <v>2483272.2000000002</v>
          </cell>
          <cell r="M519">
            <v>2483272.2000000002</v>
          </cell>
          <cell r="N519">
            <v>2483272.2000000002</v>
          </cell>
        </row>
        <row r="520">
          <cell r="A520">
            <v>32</v>
          </cell>
          <cell r="B520" t="str">
            <v>RESERVAS</v>
          </cell>
          <cell r="C520">
            <v>507157633.39999998</v>
          </cell>
          <cell r="D520">
            <v>550869377.12</v>
          </cell>
          <cell r="E520">
            <v>542065828.88999999</v>
          </cell>
          <cell r="F520">
            <v>556137458.13999999</v>
          </cell>
          <cell r="G520">
            <v>552007866.25999999</v>
          </cell>
          <cell r="H520">
            <v>790493860.13</v>
          </cell>
          <cell r="I520">
            <v>807860894.86000001</v>
          </cell>
          <cell r="J520">
            <v>832837167.08000004</v>
          </cell>
          <cell r="K520">
            <v>905784371.20000005</v>
          </cell>
          <cell r="L520">
            <v>870767405.79999995</v>
          </cell>
          <cell r="M520">
            <v>883619920.16999996</v>
          </cell>
          <cell r="N520">
            <v>903803045.63</v>
          </cell>
        </row>
        <row r="521">
          <cell r="A521">
            <v>322</v>
          </cell>
          <cell r="B521" t="str">
            <v>FONDO DE RESERVA GENERAL</v>
          </cell>
          <cell r="C521">
            <v>169539935.84</v>
          </cell>
          <cell r="D521">
            <v>169539935.84</v>
          </cell>
          <cell r="E521">
            <v>169539935.84</v>
          </cell>
          <cell r="F521">
            <v>169539935.84</v>
          </cell>
          <cell r="G521">
            <v>169539935.84</v>
          </cell>
          <cell r="H521">
            <v>169539935.84</v>
          </cell>
          <cell r="I521">
            <v>169539935.84</v>
          </cell>
          <cell r="J521">
            <v>169539935.84</v>
          </cell>
          <cell r="K521">
            <v>169539935.84</v>
          </cell>
          <cell r="L521">
            <v>169539935.84</v>
          </cell>
          <cell r="M521">
            <v>169539935.84</v>
          </cell>
          <cell r="N521">
            <v>169539935.84</v>
          </cell>
        </row>
        <row r="522">
          <cell r="A522">
            <v>323</v>
          </cell>
          <cell r="B522" t="str">
            <v>RESERVAS ESPECIALES</v>
          </cell>
          <cell r="C522">
            <v>362619688.16000003</v>
          </cell>
          <cell r="D522">
            <v>356985624.82999998</v>
          </cell>
          <cell r="E522">
            <v>348675563.85000002</v>
          </cell>
          <cell r="F522">
            <v>366255356.85000002</v>
          </cell>
          <cell r="G522">
            <v>365392310.06</v>
          </cell>
          <cell r="H522">
            <v>344500986.43000001</v>
          </cell>
          <cell r="I522">
            <v>365283878.48000002</v>
          </cell>
          <cell r="J522">
            <v>401988629.60000002</v>
          </cell>
          <cell r="K522">
            <v>377277052.20999998</v>
          </cell>
          <cell r="L522">
            <v>372084509.87</v>
          </cell>
          <cell r="M522">
            <v>376988682.92000002</v>
          </cell>
          <cell r="N522">
            <v>385323090.73000002</v>
          </cell>
        </row>
        <row r="523">
          <cell r="A523">
            <v>3231</v>
          </cell>
          <cell r="B523" t="str">
            <v>RESERVA PARTIC.ORGAN.FINAN.INTERNC.</v>
          </cell>
          <cell r="C523" t="e">
            <v>#N/A</v>
          </cell>
          <cell r="D523" t="e">
            <v>#N/A</v>
          </cell>
          <cell r="E523" t="e">
            <v>#N/A</v>
          </cell>
          <cell r="F523" t="e">
            <v>#N/A</v>
          </cell>
          <cell r="G523" t="e">
            <v>#N/A</v>
          </cell>
          <cell r="H523" t="e">
            <v>#N/A</v>
          </cell>
          <cell r="I523" t="e">
            <v>#N/A</v>
          </cell>
          <cell r="J523" t="e">
            <v>#N/A</v>
          </cell>
          <cell r="K523" t="e">
            <v>#N/A</v>
          </cell>
          <cell r="L523" t="e">
            <v>#N/A</v>
          </cell>
          <cell r="M523" t="e">
            <v>#N/A</v>
          </cell>
          <cell r="N523" t="e">
            <v>#N/A</v>
          </cell>
        </row>
        <row r="524">
          <cell r="A524">
            <v>3238</v>
          </cell>
          <cell r="B524" t="str">
            <v>OTRAS RESERVAS ESPECIALES</v>
          </cell>
          <cell r="C524">
            <v>362619688.16000003</v>
          </cell>
          <cell r="D524">
            <v>356985624.82999998</v>
          </cell>
          <cell r="E524">
            <v>348675563.85000002</v>
          </cell>
          <cell r="F524">
            <v>366255356.85000002</v>
          </cell>
          <cell r="G524">
            <v>365392310.06</v>
          </cell>
          <cell r="H524">
            <v>344500986.43000001</v>
          </cell>
          <cell r="I524">
            <v>365283878.48000002</v>
          </cell>
          <cell r="J524">
            <v>401988629.60000002</v>
          </cell>
          <cell r="K524">
            <v>377277052.20999998</v>
          </cell>
          <cell r="L524">
            <v>372084509.87</v>
          </cell>
          <cell r="M524">
            <v>376988682.92000002</v>
          </cell>
          <cell r="N524">
            <v>385323090.73000002</v>
          </cell>
        </row>
        <row r="525">
          <cell r="A525">
            <v>325</v>
          </cell>
          <cell r="B525" t="str">
            <v>RESERVA POR REVALORIZACIÓN DEL PATRIMONIO</v>
          </cell>
          <cell r="C525">
            <v>17014422.050000001</v>
          </cell>
          <cell r="D525">
            <v>17014422.050000001</v>
          </cell>
          <cell r="E525">
            <v>17014422.050000001</v>
          </cell>
          <cell r="F525">
            <v>17014422.050000001</v>
          </cell>
          <cell r="G525">
            <v>17014422.050000001</v>
          </cell>
          <cell r="H525">
            <v>17014422.050000001</v>
          </cell>
          <cell r="I525">
            <v>17014422.050000001</v>
          </cell>
          <cell r="J525">
            <v>17014422.050000001</v>
          </cell>
          <cell r="K525">
            <v>17014422.050000001</v>
          </cell>
          <cell r="L525">
            <v>17014422.050000001</v>
          </cell>
          <cell r="M525">
            <v>17014422.050000001</v>
          </cell>
          <cell r="N525">
            <v>17014422.050000001</v>
          </cell>
        </row>
        <row r="526">
          <cell r="A526">
            <v>326</v>
          </cell>
          <cell r="B526" t="str">
            <v>RESERVA POR RESULTADOS NO OPERATIVOS</v>
          </cell>
          <cell r="C526">
            <v>-42016412.649999999</v>
          </cell>
          <cell r="D526">
            <v>7329394.4000000004</v>
          </cell>
          <cell r="E526">
            <v>6835907.1500000004</v>
          </cell>
          <cell r="F526">
            <v>3327743.4</v>
          </cell>
          <cell r="G526">
            <v>61198.31</v>
          </cell>
          <cell r="H526">
            <v>259438515.81</v>
          </cell>
          <cell r="I526">
            <v>256022658.49000001</v>
          </cell>
          <cell r="J526">
            <v>244294179.59</v>
          </cell>
          <cell r="K526">
            <v>341952961.10000002</v>
          </cell>
          <cell r="L526">
            <v>312128538.04000002</v>
          </cell>
          <cell r="M526">
            <v>320076879.36000001</v>
          </cell>
          <cell r="N526">
            <v>331925597.00999999</v>
          </cell>
        </row>
        <row r="527">
          <cell r="A527">
            <v>35</v>
          </cell>
          <cell r="B527" t="str">
            <v>SUPERÁVIT POR VALUACIÓN</v>
          </cell>
          <cell r="C527">
            <v>46716613.060000002</v>
          </cell>
          <cell r="D527">
            <v>46716613.060000002</v>
          </cell>
          <cell r="E527">
            <v>46716613.060000002</v>
          </cell>
          <cell r="F527">
            <v>46716613.060000002</v>
          </cell>
          <cell r="G527">
            <v>46716613.060000002</v>
          </cell>
          <cell r="H527">
            <v>46716613.060000002</v>
          </cell>
          <cell r="I527">
            <v>46716613.060000002</v>
          </cell>
          <cell r="J527">
            <v>46716613.060000002</v>
          </cell>
          <cell r="K527">
            <v>46716613.060000002</v>
          </cell>
          <cell r="L527">
            <v>46716613.060000002</v>
          </cell>
          <cell r="M527">
            <v>46716613.060000002</v>
          </cell>
          <cell r="N527">
            <v>46716613.060000002</v>
          </cell>
        </row>
        <row r="528">
          <cell r="A528">
            <v>351</v>
          </cell>
          <cell r="B528" t="str">
            <v>SUPERÁVIT POR VALUACIÓN DE BIENES INMUEBLES</v>
          </cell>
          <cell r="C528">
            <v>46716613.060000002</v>
          </cell>
          <cell r="D528">
            <v>46716613.060000002</v>
          </cell>
          <cell r="E528">
            <v>46716613.060000002</v>
          </cell>
          <cell r="F528">
            <v>46716613.060000002</v>
          </cell>
          <cell r="G528">
            <v>46716613.060000002</v>
          </cell>
          <cell r="H528">
            <v>46716613.060000002</v>
          </cell>
          <cell r="I528">
            <v>46716613.060000002</v>
          </cell>
          <cell r="J528">
            <v>46716613.060000002</v>
          </cell>
          <cell r="K528">
            <v>46716613.060000002</v>
          </cell>
          <cell r="L528">
            <v>46716613.060000002</v>
          </cell>
          <cell r="M528">
            <v>46716613.060000002</v>
          </cell>
          <cell r="N528">
            <v>46716613.060000002</v>
          </cell>
        </row>
        <row r="529">
          <cell r="A529">
            <v>38</v>
          </cell>
          <cell r="B529" t="str">
            <v>RESULTADOS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195936970.11000001</v>
          </cell>
        </row>
        <row r="530">
          <cell r="A530">
            <v>381</v>
          </cell>
          <cell r="B530" t="str">
            <v>ACUMULADOS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>
            <v>3811</v>
          </cell>
          <cell r="B531" t="str">
            <v>UTILIDADES REALIZADAS COBRADAS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>
            <v>3812</v>
          </cell>
          <cell r="B532" t="str">
            <v>UTILIDADES REALIZADAS NO COBRADAS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A533">
            <v>3813</v>
          </cell>
          <cell r="B533" t="str">
            <v>PÉRDIDAS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A534">
            <v>382</v>
          </cell>
          <cell r="B534" t="str">
            <v>DEL EJERCICIO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195936970.11000001</v>
          </cell>
        </row>
        <row r="535">
          <cell r="A535">
            <v>3821</v>
          </cell>
          <cell r="B535" t="str">
            <v>UTILIDADES REALIZADAS COBRADAS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195936970.11000001</v>
          </cell>
        </row>
        <row r="536">
          <cell r="A536">
            <v>3822</v>
          </cell>
          <cell r="B536" t="str">
            <v>UTILIDADES REALIZADAS NO COBRADAS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A537">
            <v>3823</v>
          </cell>
          <cell r="B537" t="str">
            <v>PÉRDIDAS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>
            <v>39</v>
          </cell>
          <cell r="B538" t="str">
            <v>REEXPRESION MONETARIA (DESHABILITADO)</v>
          </cell>
          <cell r="C538" t="e">
            <v>#N/A</v>
          </cell>
          <cell r="D538" t="e">
            <v>#N/A</v>
          </cell>
          <cell r="E538" t="e">
            <v>#N/A</v>
          </cell>
          <cell r="F538" t="e">
            <v>#N/A</v>
          </cell>
          <cell r="G538" t="e">
            <v>#N/A</v>
          </cell>
          <cell r="H538" t="e">
            <v>#N/A</v>
          </cell>
          <cell r="I538" t="e">
            <v>#N/A</v>
          </cell>
          <cell r="J538" t="e">
            <v>#N/A</v>
          </cell>
          <cell r="K538" t="e">
            <v>#N/A</v>
          </cell>
          <cell r="L538" t="e">
            <v>#N/A</v>
          </cell>
          <cell r="M538" t="e">
            <v>#N/A</v>
          </cell>
          <cell r="N538" t="e">
            <v>#N/A</v>
          </cell>
        </row>
        <row r="539">
          <cell r="A539">
            <v>391</v>
          </cell>
          <cell r="B539" t="str">
            <v>ACTIVOS Y PASIVOS EN M/E (DESHABILITADO)</v>
          </cell>
          <cell r="C539" t="e">
            <v>#N/A</v>
          </cell>
          <cell r="D539" t="e">
            <v>#N/A</v>
          </cell>
          <cell r="E539" t="e">
            <v>#N/A</v>
          </cell>
          <cell r="F539" t="e">
            <v>#N/A</v>
          </cell>
          <cell r="G539" t="e">
            <v>#N/A</v>
          </cell>
          <cell r="H539" t="e">
            <v>#N/A</v>
          </cell>
          <cell r="I539" t="e">
            <v>#N/A</v>
          </cell>
          <cell r="J539" t="e">
            <v>#N/A</v>
          </cell>
          <cell r="K539" t="e">
            <v>#N/A</v>
          </cell>
          <cell r="L539" t="e">
            <v>#N/A</v>
          </cell>
          <cell r="M539" t="e">
            <v>#N/A</v>
          </cell>
          <cell r="N539" t="e">
            <v>#N/A</v>
          </cell>
        </row>
        <row r="540">
          <cell r="A540">
            <v>392</v>
          </cell>
          <cell r="B540" t="str">
            <v>ACTIVOS Y PASIVOS NO MONETARIOS (DESHABILITADO)</v>
          </cell>
          <cell r="C540" t="e">
            <v>#N/A</v>
          </cell>
          <cell r="D540" t="e">
            <v>#N/A</v>
          </cell>
          <cell r="E540" t="e">
            <v>#N/A</v>
          </cell>
          <cell r="F540" t="e">
            <v>#N/A</v>
          </cell>
          <cell r="G540" t="e">
            <v>#N/A</v>
          </cell>
          <cell r="H540" t="e">
            <v>#N/A</v>
          </cell>
          <cell r="I540" t="e">
            <v>#N/A</v>
          </cell>
          <cell r="J540" t="e">
            <v>#N/A</v>
          </cell>
          <cell r="K540" t="e">
            <v>#N/A</v>
          </cell>
          <cell r="L540" t="e">
            <v>#N/A</v>
          </cell>
          <cell r="M540" t="e">
            <v>#N/A</v>
          </cell>
          <cell r="N540" t="e">
            <v>#N/A</v>
          </cell>
        </row>
        <row r="541">
          <cell r="A541">
            <v>393</v>
          </cell>
          <cell r="B541" t="str">
            <v>ORO Y PLATA NO MONETARIOS (DESHABILITADO)</v>
          </cell>
          <cell r="C541" t="e">
            <v>#N/A</v>
          </cell>
          <cell r="D541" t="e">
            <v>#N/A</v>
          </cell>
          <cell r="E541" t="e">
            <v>#N/A</v>
          </cell>
          <cell r="F541" t="e">
            <v>#N/A</v>
          </cell>
          <cell r="G541" t="e">
            <v>#N/A</v>
          </cell>
          <cell r="H541" t="e">
            <v>#N/A</v>
          </cell>
          <cell r="I541" t="e">
            <v>#N/A</v>
          </cell>
          <cell r="J541" t="e">
            <v>#N/A</v>
          </cell>
          <cell r="K541" t="e">
            <v>#N/A</v>
          </cell>
          <cell r="L541" t="e">
            <v>#N/A</v>
          </cell>
          <cell r="M541" t="e">
            <v>#N/A</v>
          </cell>
          <cell r="N541" t="e">
            <v>#N/A</v>
          </cell>
        </row>
        <row r="542">
          <cell r="A542">
            <v>394</v>
          </cell>
          <cell r="B542" t="str">
            <v>PATRIMONIO (DESHABILITADO)</v>
          </cell>
          <cell r="C542" t="e">
            <v>#N/A</v>
          </cell>
          <cell r="D542" t="e">
            <v>#N/A</v>
          </cell>
          <cell r="E542" t="e">
            <v>#N/A</v>
          </cell>
          <cell r="F542" t="e">
            <v>#N/A</v>
          </cell>
          <cell r="G542" t="e">
            <v>#N/A</v>
          </cell>
          <cell r="H542" t="e">
            <v>#N/A</v>
          </cell>
          <cell r="I542" t="e">
            <v>#N/A</v>
          </cell>
          <cell r="J542" t="e">
            <v>#N/A</v>
          </cell>
          <cell r="K542" t="e">
            <v>#N/A</v>
          </cell>
          <cell r="L542" t="e">
            <v>#N/A</v>
          </cell>
          <cell r="M542" t="e">
            <v>#N/A</v>
          </cell>
          <cell r="N542" t="e">
            <v>#N/A</v>
          </cell>
        </row>
        <row r="543">
          <cell r="A543">
            <v>4</v>
          </cell>
          <cell r="B543" t="str">
            <v>GASTOS</v>
          </cell>
          <cell r="C543">
            <v>4541959.6900000004</v>
          </cell>
          <cell r="D543">
            <v>13542233.17</v>
          </cell>
          <cell r="E543">
            <v>19382845.629999999</v>
          </cell>
          <cell r="F543">
            <v>15862135.050000001</v>
          </cell>
          <cell r="G543">
            <v>51963740.75</v>
          </cell>
          <cell r="H543">
            <v>56216654.039999999</v>
          </cell>
          <cell r="I543">
            <v>68333784.719999999</v>
          </cell>
          <cell r="J543">
            <v>74443720.75</v>
          </cell>
          <cell r="K543">
            <v>78386918.180000007</v>
          </cell>
          <cell r="L543">
            <v>83064182.359999999</v>
          </cell>
          <cell r="M543">
            <v>90055515.840000004</v>
          </cell>
          <cell r="N543">
            <v>102695183.04000001</v>
          </cell>
        </row>
        <row r="544">
          <cell r="A544">
            <v>41</v>
          </cell>
          <cell r="B544" t="str">
            <v>GASTOS ORDINARIOS</v>
          </cell>
          <cell r="C544">
            <v>2618666.92</v>
          </cell>
          <cell r="D544">
            <v>6957602.1600000001</v>
          </cell>
          <cell r="E544">
            <v>11053868.949999999</v>
          </cell>
          <cell r="F544">
            <v>14476132.970000001</v>
          </cell>
          <cell r="G544">
            <v>17596799.77</v>
          </cell>
          <cell r="H544">
            <v>20813509.039999999</v>
          </cell>
          <cell r="I544">
            <v>25858280.91</v>
          </cell>
          <cell r="J544">
            <v>29550801.829999998</v>
          </cell>
          <cell r="K544">
            <v>33473647.780000001</v>
          </cell>
          <cell r="L544">
            <v>37238104.960000001</v>
          </cell>
          <cell r="M544">
            <v>41416857.990000002</v>
          </cell>
          <cell r="N544">
            <v>49962985.450000003</v>
          </cell>
        </row>
        <row r="545">
          <cell r="A545">
            <v>411</v>
          </cell>
          <cell r="B545" t="str">
            <v>GASTOS FINANCIEROS</v>
          </cell>
          <cell r="C545">
            <v>391096.94</v>
          </cell>
          <cell r="D545">
            <v>764566.9</v>
          </cell>
          <cell r="E545">
            <v>1608307.15</v>
          </cell>
          <cell r="F545">
            <v>1990276.95</v>
          </cell>
          <cell r="G545">
            <v>2412900.62</v>
          </cell>
          <cell r="H545">
            <v>2811381.74</v>
          </cell>
          <cell r="I545">
            <v>3208994.72</v>
          </cell>
          <cell r="J545">
            <v>3959193.3</v>
          </cell>
          <cell r="K545">
            <v>5035444.59</v>
          </cell>
          <cell r="L545">
            <v>5650348.71</v>
          </cell>
          <cell r="M545">
            <v>6201324.1699999999</v>
          </cell>
          <cell r="N545">
            <v>6813423.4900000002</v>
          </cell>
        </row>
        <row r="546">
          <cell r="A546">
            <v>4111</v>
          </cell>
          <cell r="B546" t="str">
            <v>INTERESES PAGADOS</v>
          </cell>
          <cell r="C546">
            <v>353339.6</v>
          </cell>
          <cell r="D546">
            <v>702942.03</v>
          </cell>
          <cell r="E546">
            <v>1052544.47</v>
          </cell>
          <cell r="F546">
            <v>1402146.91</v>
          </cell>
          <cell r="G546">
            <v>1751749.34</v>
          </cell>
          <cell r="H546">
            <v>2101351.7799999998</v>
          </cell>
          <cell r="I546">
            <v>2450954.2200000002</v>
          </cell>
          <cell r="J546">
            <v>3147721.27</v>
          </cell>
          <cell r="K546">
            <v>4144289.7</v>
          </cell>
          <cell r="L546">
            <v>4708319.16</v>
          </cell>
          <cell r="M546">
            <v>5207024.5999999996</v>
          </cell>
          <cell r="N546">
            <v>5719387.6299999999</v>
          </cell>
        </row>
        <row r="547">
          <cell r="A547">
            <v>411105</v>
          </cell>
          <cell r="B547" t="str">
            <v>INVERSIONES R.I.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A548">
            <v>411110</v>
          </cell>
          <cell r="B548" t="str">
            <v>ACUERDOS DE PAGO Y CRÉDITOS RECÍPROCOS</v>
          </cell>
          <cell r="C548">
            <v>4579.6000000000004</v>
          </cell>
          <cell r="D548">
            <v>5422.04</v>
          </cell>
          <cell r="E548">
            <v>6264.48</v>
          </cell>
          <cell r="F548">
            <v>7106.92</v>
          </cell>
          <cell r="G548">
            <v>7949.36</v>
          </cell>
          <cell r="H548">
            <v>8791.7999999999993</v>
          </cell>
          <cell r="I548">
            <v>9634.24</v>
          </cell>
          <cell r="J548">
            <v>10476.68</v>
          </cell>
          <cell r="K548">
            <v>11319.12</v>
          </cell>
          <cell r="L548">
            <v>12161.56</v>
          </cell>
          <cell r="M548">
            <v>13004</v>
          </cell>
          <cell r="N548">
            <v>27504</v>
          </cell>
        </row>
        <row r="549">
          <cell r="A549">
            <v>411115</v>
          </cell>
          <cell r="B549" t="str">
            <v>ORGANISMOS INTERNACIONALES</v>
          </cell>
          <cell r="C549">
            <v>348760</v>
          </cell>
          <cell r="D549">
            <v>697519.99</v>
          </cell>
          <cell r="E549">
            <v>1046279.99</v>
          </cell>
          <cell r="F549">
            <v>1395039.99</v>
          </cell>
          <cell r="G549">
            <v>1743799.98</v>
          </cell>
          <cell r="H549">
            <v>2092559.98</v>
          </cell>
          <cell r="I549">
            <v>2441319.98</v>
          </cell>
          <cell r="J549">
            <v>3137244.59</v>
          </cell>
          <cell r="K549">
            <v>4132970.58</v>
          </cell>
          <cell r="L549">
            <v>4630833.58</v>
          </cell>
          <cell r="M549">
            <v>5128696.58</v>
          </cell>
          <cell r="N549">
            <v>5626559.6100000003</v>
          </cell>
        </row>
        <row r="550">
          <cell r="A550">
            <v>411190</v>
          </cell>
          <cell r="B550" t="str">
            <v>OTROS INTERESES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65324.02</v>
          </cell>
          <cell r="M550">
            <v>65324.02</v>
          </cell>
          <cell r="N550">
            <v>65324.02</v>
          </cell>
        </row>
        <row r="551">
          <cell r="A551">
            <v>4112</v>
          </cell>
          <cell r="B551" t="str">
            <v>COMISIONES PAGADAS</v>
          </cell>
          <cell r="C551">
            <v>5878.99</v>
          </cell>
          <cell r="D551">
            <v>17952.34</v>
          </cell>
          <cell r="E551">
            <v>494185.3</v>
          </cell>
          <cell r="F551">
            <v>508665.01</v>
          </cell>
          <cell r="G551">
            <v>562439.35</v>
          </cell>
          <cell r="H551">
            <v>589907.65</v>
          </cell>
          <cell r="I551">
            <v>618161.78</v>
          </cell>
          <cell r="J551">
            <v>650244.06999999995</v>
          </cell>
          <cell r="K551">
            <v>701110.96</v>
          </cell>
          <cell r="L551">
            <v>728443.63</v>
          </cell>
          <cell r="M551">
            <v>755814.69</v>
          </cell>
          <cell r="N551">
            <v>800951.99</v>
          </cell>
        </row>
        <row r="552">
          <cell r="A552">
            <v>411230</v>
          </cell>
          <cell r="B552" t="str">
            <v>CUSTODIA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>
            <v>411270</v>
          </cell>
          <cell r="B553" t="str">
            <v>CERTIFICACION CHEQUES</v>
          </cell>
          <cell r="C553" t="e">
            <v>#N/A</v>
          </cell>
          <cell r="D553" t="e">
            <v>#N/A</v>
          </cell>
          <cell r="E553" t="e">
            <v>#N/A</v>
          </cell>
          <cell r="F553" t="e">
            <v>#N/A</v>
          </cell>
          <cell r="G553" t="e">
            <v>#N/A</v>
          </cell>
          <cell r="H553" t="e">
            <v>#N/A</v>
          </cell>
          <cell r="I553" t="e">
            <v>#N/A</v>
          </cell>
          <cell r="J553" t="e">
            <v>#N/A</v>
          </cell>
          <cell r="K553" t="e">
            <v>#N/A</v>
          </cell>
          <cell r="L553" t="e">
            <v>#N/A</v>
          </cell>
          <cell r="M553" t="e">
            <v>#N/A</v>
          </cell>
          <cell r="N553" t="e">
            <v>#N/A</v>
          </cell>
        </row>
        <row r="554">
          <cell r="A554">
            <v>411280</v>
          </cell>
          <cell r="B554" t="str">
            <v>CAMARA DE COMPENSACION</v>
          </cell>
          <cell r="C554" t="e">
            <v>#N/A</v>
          </cell>
          <cell r="D554" t="e">
            <v>#N/A</v>
          </cell>
          <cell r="E554" t="e">
            <v>#N/A</v>
          </cell>
          <cell r="F554" t="e">
            <v>#N/A</v>
          </cell>
          <cell r="G554" t="e">
            <v>#N/A</v>
          </cell>
          <cell r="H554" t="e">
            <v>#N/A</v>
          </cell>
          <cell r="I554" t="e">
            <v>#N/A</v>
          </cell>
          <cell r="J554" t="e">
            <v>#N/A</v>
          </cell>
          <cell r="K554" t="e">
            <v>#N/A</v>
          </cell>
          <cell r="L554" t="e">
            <v>#N/A</v>
          </cell>
          <cell r="M554" t="e">
            <v>#N/A</v>
          </cell>
          <cell r="N554" t="e">
            <v>#N/A</v>
          </cell>
        </row>
        <row r="555">
          <cell r="A555">
            <v>411290</v>
          </cell>
          <cell r="B555" t="str">
            <v>OTRAS COMISIONES</v>
          </cell>
          <cell r="C555">
            <v>5878.99</v>
          </cell>
          <cell r="D555">
            <v>17952.34</v>
          </cell>
          <cell r="E555">
            <v>494185.3</v>
          </cell>
          <cell r="F555">
            <v>508665.01</v>
          </cell>
          <cell r="G555">
            <v>562439.35</v>
          </cell>
          <cell r="H555">
            <v>589907.65</v>
          </cell>
          <cell r="I555">
            <v>618161.78</v>
          </cell>
          <cell r="J555">
            <v>650244.06999999995</v>
          </cell>
          <cell r="K555">
            <v>701110.96</v>
          </cell>
          <cell r="L555">
            <v>728443.63</v>
          </cell>
          <cell r="M555">
            <v>755814.69</v>
          </cell>
          <cell r="N555">
            <v>800951.99</v>
          </cell>
        </row>
        <row r="556">
          <cell r="A556">
            <v>4113</v>
          </cell>
          <cell r="B556" t="str">
            <v>PÉRDIDA EN VALORES MOBILIARIOS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>
            <v>411305</v>
          </cell>
          <cell r="B557" t="str">
            <v>PÉRDIDA INVERSIÓN R.I.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>
            <v>411310</v>
          </cell>
          <cell r="B558" t="str">
            <v>PÉRDIDA INVERSIONES PAÍS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>
            <v>4119</v>
          </cell>
          <cell r="B559" t="str">
            <v>OTROS GASTOS FINANCIEROS</v>
          </cell>
          <cell r="C559">
            <v>31878.35</v>
          </cell>
          <cell r="D559">
            <v>43672.53</v>
          </cell>
          <cell r="E559">
            <v>61577.38</v>
          </cell>
          <cell r="F559">
            <v>79465.03</v>
          </cell>
          <cell r="G559">
            <v>98711.93</v>
          </cell>
          <cell r="H559">
            <v>120122.31</v>
          </cell>
          <cell r="I559">
            <v>139878.72</v>
          </cell>
          <cell r="J559">
            <v>161227.96</v>
          </cell>
          <cell r="K559">
            <v>190043.93</v>
          </cell>
          <cell r="L559">
            <v>213585.92000000001</v>
          </cell>
          <cell r="M559">
            <v>238484.88</v>
          </cell>
          <cell r="N559">
            <v>293083.87</v>
          </cell>
        </row>
        <row r="560">
          <cell r="A560">
            <v>412</v>
          </cell>
          <cell r="B560" t="str">
            <v>GASTOS ADMINISTRATIVOS</v>
          </cell>
          <cell r="C560">
            <v>2227569.98</v>
          </cell>
          <cell r="D560">
            <v>6149070.4299999997</v>
          </cell>
          <cell r="E560">
            <v>9401596.9700000007</v>
          </cell>
          <cell r="F560">
            <v>12441891.189999999</v>
          </cell>
          <cell r="G560">
            <v>15139894.42</v>
          </cell>
          <cell r="H560">
            <v>17958122.57</v>
          </cell>
          <cell r="I560">
            <v>22458921.27</v>
          </cell>
          <cell r="J560">
            <v>25401553.75</v>
          </cell>
          <cell r="K560">
            <v>28247420.41</v>
          </cell>
          <cell r="L560">
            <v>31395893.149999999</v>
          </cell>
          <cell r="M560">
            <v>35023670.719999999</v>
          </cell>
          <cell r="N560">
            <v>42867188.780000001</v>
          </cell>
        </row>
        <row r="561">
          <cell r="A561">
            <v>4121</v>
          </cell>
          <cell r="B561" t="str">
            <v>GASTOS DE PERSONAL</v>
          </cell>
          <cell r="C561">
            <v>1767938.46</v>
          </cell>
          <cell r="D561">
            <v>3595049.38</v>
          </cell>
          <cell r="E561">
            <v>5404452.8600000003</v>
          </cell>
          <cell r="F561">
            <v>7365524.8399999999</v>
          </cell>
          <cell r="G561">
            <v>9267466.5299999993</v>
          </cell>
          <cell r="H561">
            <v>11118608.02</v>
          </cell>
          <cell r="I561">
            <v>12979095.970000001</v>
          </cell>
          <cell r="J561">
            <v>14934957.960000001</v>
          </cell>
          <cell r="K561">
            <v>16811453.559999999</v>
          </cell>
          <cell r="L561">
            <v>18693936.640000001</v>
          </cell>
          <cell r="M561">
            <v>20764467.850000001</v>
          </cell>
          <cell r="N561">
            <v>22708781.57</v>
          </cell>
        </row>
        <row r="562">
          <cell r="A562">
            <v>412105</v>
          </cell>
          <cell r="B562" t="str">
            <v>MASA SALARIAL</v>
          </cell>
          <cell r="C562">
            <v>1766202.18</v>
          </cell>
          <cell r="D562">
            <v>3585958.63</v>
          </cell>
          <cell r="E562">
            <v>5386642.9400000004</v>
          </cell>
          <cell r="F562">
            <v>7197349.46</v>
          </cell>
          <cell r="G562">
            <v>9014953.3399999999</v>
          </cell>
          <cell r="H562">
            <v>10836686.890000001</v>
          </cell>
          <cell r="I562">
            <v>12664836.119999999</v>
          </cell>
          <cell r="J562">
            <v>14589043.17</v>
          </cell>
          <cell r="K562">
            <v>16435134.6</v>
          </cell>
          <cell r="L562">
            <v>18288553.760000002</v>
          </cell>
          <cell r="M562">
            <v>20321777.800000001</v>
          </cell>
          <cell r="N562">
            <v>22181872.5</v>
          </cell>
        </row>
        <row r="563">
          <cell r="A563">
            <v>412190</v>
          </cell>
          <cell r="B563" t="str">
            <v>OTROS GASTOS DE PERSONAL</v>
          </cell>
          <cell r="C563">
            <v>1736.28</v>
          </cell>
          <cell r="D563">
            <v>9090.75</v>
          </cell>
          <cell r="E563">
            <v>17809.919999999998</v>
          </cell>
          <cell r="F563">
            <v>168175.38</v>
          </cell>
          <cell r="G563">
            <v>252513.19</v>
          </cell>
          <cell r="H563">
            <v>281921.13</v>
          </cell>
          <cell r="I563">
            <v>314259.84999999998</v>
          </cell>
          <cell r="J563">
            <v>345914.79</v>
          </cell>
          <cell r="K563">
            <v>376318.96</v>
          </cell>
          <cell r="L563">
            <v>405382.88</v>
          </cell>
          <cell r="M563">
            <v>442690.05</v>
          </cell>
          <cell r="N563">
            <v>526909.06999999995</v>
          </cell>
        </row>
        <row r="564">
          <cell r="A564">
            <v>4122</v>
          </cell>
          <cell r="B564" t="str">
            <v>GASTOS DE OPERACIÓN</v>
          </cell>
          <cell r="C564">
            <v>225715.31</v>
          </cell>
          <cell r="D564">
            <v>717553.54</v>
          </cell>
          <cell r="E564">
            <v>1891817.4</v>
          </cell>
          <cell r="F564">
            <v>2786799.44</v>
          </cell>
          <cell r="G564">
            <v>3432323.77</v>
          </cell>
          <cell r="H564">
            <v>4141222.42</v>
          </cell>
          <cell r="I564">
            <v>4947913.58</v>
          </cell>
          <cell r="J564">
            <v>5787297.6500000004</v>
          </cell>
          <cell r="K564">
            <v>6629917.3200000003</v>
          </cell>
          <cell r="L564">
            <v>7702531.6500000004</v>
          </cell>
          <cell r="M564">
            <v>9097414.1999999993</v>
          </cell>
          <cell r="N564">
            <v>11742943.27</v>
          </cell>
        </row>
        <row r="565">
          <cell r="A565">
            <v>412205</v>
          </cell>
          <cell r="B565" t="str">
            <v>SERVICIOS</v>
          </cell>
          <cell r="C565">
            <v>201459.36</v>
          </cell>
          <cell r="D565">
            <v>605669.32999999996</v>
          </cell>
          <cell r="E565">
            <v>1085636.8400000001</v>
          </cell>
          <cell r="F565">
            <v>1711127.52</v>
          </cell>
          <cell r="G565">
            <v>2107887.75</v>
          </cell>
          <cell r="H565">
            <v>2515898.9500000002</v>
          </cell>
          <cell r="I565">
            <v>3076022.75</v>
          </cell>
          <cell r="J565">
            <v>3613278.09</v>
          </cell>
          <cell r="K565">
            <v>4222920.13</v>
          </cell>
          <cell r="L565">
            <v>4795872.97</v>
          </cell>
          <cell r="M565">
            <v>5369591.1200000001</v>
          </cell>
          <cell r="N565">
            <v>6755171.6600000001</v>
          </cell>
        </row>
        <row r="566">
          <cell r="A566">
            <v>412210</v>
          </cell>
          <cell r="B566" t="str">
            <v>MANTENIMIENTO</v>
          </cell>
          <cell r="C566">
            <v>14606.35</v>
          </cell>
          <cell r="D566">
            <v>70604.39</v>
          </cell>
          <cell r="E566">
            <v>221468.46</v>
          </cell>
          <cell r="F566">
            <v>408135.32</v>
          </cell>
          <cell r="G566">
            <v>560398.59</v>
          </cell>
          <cell r="H566">
            <v>734087.59</v>
          </cell>
          <cell r="I566">
            <v>912902.36</v>
          </cell>
          <cell r="J566">
            <v>1148134.32</v>
          </cell>
          <cell r="K566">
            <v>1290493.1399999999</v>
          </cell>
          <cell r="L566">
            <v>1688363.87</v>
          </cell>
          <cell r="M566">
            <v>1834826.03</v>
          </cell>
          <cell r="N566">
            <v>2481454.2599999998</v>
          </cell>
        </row>
        <row r="567">
          <cell r="A567">
            <v>412215</v>
          </cell>
          <cell r="B567" t="str">
            <v>SUMINISTROS Y MATERIALES</v>
          </cell>
          <cell r="C567">
            <v>6933.08</v>
          </cell>
          <cell r="D567">
            <v>21425.57</v>
          </cell>
          <cell r="E567">
            <v>36679.980000000003</v>
          </cell>
          <cell r="F567">
            <v>40455.040000000001</v>
          </cell>
          <cell r="G567">
            <v>92355.24</v>
          </cell>
          <cell r="H567">
            <v>162146.21</v>
          </cell>
          <cell r="I567">
            <v>183759.66</v>
          </cell>
          <cell r="J567">
            <v>203577.72</v>
          </cell>
          <cell r="K567">
            <v>223824.58</v>
          </cell>
          <cell r="L567">
            <v>241775.8</v>
          </cell>
          <cell r="M567">
            <v>263444.57</v>
          </cell>
          <cell r="N567">
            <v>290714.27</v>
          </cell>
        </row>
        <row r="568">
          <cell r="A568">
            <v>412220</v>
          </cell>
          <cell r="B568" t="str">
            <v>ARRIENDOS</v>
          </cell>
          <cell r="C568">
            <v>2716.52</v>
          </cell>
          <cell r="D568">
            <v>19854.25</v>
          </cell>
          <cell r="E568">
            <v>39422.080000000002</v>
          </cell>
          <cell r="F568">
            <v>117023.83</v>
          </cell>
          <cell r="G568">
            <v>160222.56</v>
          </cell>
          <cell r="H568">
            <v>204845.51</v>
          </cell>
          <cell r="I568">
            <v>250984.65</v>
          </cell>
          <cell r="J568">
            <v>298063.35999999999</v>
          </cell>
          <cell r="K568">
            <v>350856.38</v>
          </cell>
          <cell r="L568">
            <v>415409.26</v>
          </cell>
          <cell r="M568">
            <v>463803.42</v>
          </cell>
          <cell r="N568">
            <v>573557.43999999994</v>
          </cell>
        </row>
        <row r="569">
          <cell r="A569">
            <v>412225</v>
          </cell>
          <cell r="B569" t="str">
            <v>EDICIÓN Y PRENSA</v>
          </cell>
          <cell r="C569">
            <v>0</v>
          </cell>
          <cell r="D569">
            <v>0</v>
          </cell>
          <cell r="E569">
            <v>508610.04</v>
          </cell>
          <cell r="F569">
            <v>510057.73</v>
          </cell>
          <cell r="G569">
            <v>511459.63</v>
          </cell>
          <cell r="H569">
            <v>524244.16</v>
          </cell>
          <cell r="I569">
            <v>524244.16</v>
          </cell>
          <cell r="J569">
            <v>524244.16</v>
          </cell>
          <cell r="K569">
            <v>541823.09</v>
          </cell>
          <cell r="L569">
            <v>561109.75</v>
          </cell>
          <cell r="M569">
            <v>1165749.06</v>
          </cell>
          <cell r="N569">
            <v>1642045.64</v>
          </cell>
        </row>
        <row r="570">
          <cell r="A570">
            <v>4123</v>
          </cell>
          <cell r="B570" t="str">
            <v>IMPUESTOS Y CONTRIBUCIONES</v>
          </cell>
          <cell r="C570">
            <v>46035</v>
          </cell>
          <cell r="D570">
            <v>1103996.19</v>
          </cell>
          <cell r="E570">
            <v>1121224.17</v>
          </cell>
          <cell r="F570">
            <v>1121245.17</v>
          </cell>
          <cell r="G570">
            <v>1125245.17</v>
          </cell>
          <cell r="H570">
            <v>1143245.17</v>
          </cell>
          <cell r="I570">
            <v>2668902.3199999998</v>
          </cell>
          <cell r="J570">
            <v>2668902.3199999998</v>
          </cell>
          <cell r="K570">
            <v>2669451.21</v>
          </cell>
          <cell r="L570">
            <v>2669451.21</v>
          </cell>
          <cell r="M570">
            <v>2669451.21</v>
          </cell>
          <cell r="N570">
            <v>2669616.21</v>
          </cell>
        </row>
        <row r="571">
          <cell r="A571">
            <v>412305</v>
          </cell>
          <cell r="B571" t="str">
            <v>REGISTRO MERCADO DE VALORES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18000</v>
          </cell>
          <cell r="I571">
            <v>18000</v>
          </cell>
          <cell r="J571">
            <v>18000</v>
          </cell>
          <cell r="K571">
            <v>18000</v>
          </cell>
          <cell r="L571">
            <v>18000</v>
          </cell>
          <cell r="M571">
            <v>18000</v>
          </cell>
          <cell r="N571">
            <v>18000</v>
          </cell>
        </row>
        <row r="572">
          <cell r="A572">
            <v>412310</v>
          </cell>
          <cell r="B572" t="str">
            <v>SUPERINTENDENCIA DE BANCOS</v>
          </cell>
          <cell r="C572">
            <v>0</v>
          </cell>
          <cell r="D572">
            <v>1057961.19</v>
          </cell>
          <cell r="E572">
            <v>1057961.19</v>
          </cell>
          <cell r="F572">
            <v>1057961.19</v>
          </cell>
          <cell r="G572">
            <v>1057961.19</v>
          </cell>
          <cell r="H572">
            <v>1057961.19</v>
          </cell>
          <cell r="I572">
            <v>2580777.67</v>
          </cell>
          <cell r="J572">
            <v>2580777.67</v>
          </cell>
          <cell r="K572">
            <v>2580777.67</v>
          </cell>
          <cell r="L572">
            <v>2580777.67</v>
          </cell>
          <cell r="M572">
            <v>2580777.67</v>
          </cell>
          <cell r="N572">
            <v>2580777.67</v>
          </cell>
        </row>
        <row r="573">
          <cell r="A573">
            <v>412315</v>
          </cell>
          <cell r="B573" t="str">
            <v>CEMLA</v>
          </cell>
          <cell r="C573">
            <v>46035</v>
          </cell>
          <cell r="D573">
            <v>46035</v>
          </cell>
          <cell r="E573">
            <v>46035</v>
          </cell>
          <cell r="F573">
            <v>46035</v>
          </cell>
          <cell r="G573">
            <v>46035</v>
          </cell>
          <cell r="H573">
            <v>46035</v>
          </cell>
          <cell r="I573">
            <v>46035</v>
          </cell>
          <cell r="J573">
            <v>46035</v>
          </cell>
          <cell r="K573">
            <v>46035</v>
          </cell>
          <cell r="L573">
            <v>46035</v>
          </cell>
          <cell r="M573">
            <v>46035</v>
          </cell>
          <cell r="N573">
            <v>46035</v>
          </cell>
        </row>
        <row r="574">
          <cell r="A574">
            <v>412320</v>
          </cell>
          <cell r="B574" t="str">
            <v>REMUNERACIONES AGD.</v>
          </cell>
          <cell r="C574" t="e">
            <v>#N/A</v>
          </cell>
          <cell r="D574" t="e">
            <v>#N/A</v>
          </cell>
          <cell r="E574" t="e">
            <v>#N/A</v>
          </cell>
          <cell r="F574" t="e">
            <v>#N/A</v>
          </cell>
          <cell r="G574" t="e">
            <v>#N/A</v>
          </cell>
          <cell r="H574" t="e">
            <v>#N/A</v>
          </cell>
          <cell r="I574" t="e">
            <v>#N/A</v>
          </cell>
          <cell r="J574" t="e">
            <v>#N/A</v>
          </cell>
          <cell r="K574" t="e">
            <v>#N/A</v>
          </cell>
          <cell r="L574" t="e">
            <v>#N/A</v>
          </cell>
          <cell r="M574" t="e">
            <v>#N/A</v>
          </cell>
          <cell r="N574" t="e">
            <v>#N/A</v>
          </cell>
        </row>
        <row r="575">
          <cell r="A575">
            <v>412390</v>
          </cell>
          <cell r="B575" t="str">
            <v>OTROS</v>
          </cell>
          <cell r="C575">
            <v>0</v>
          </cell>
          <cell r="D575">
            <v>0</v>
          </cell>
          <cell r="E575">
            <v>17227.98</v>
          </cell>
          <cell r="F575">
            <v>17248.98</v>
          </cell>
          <cell r="G575">
            <v>21248.98</v>
          </cell>
          <cell r="H575">
            <v>21248.98</v>
          </cell>
          <cell r="I575">
            <v>24089.65</v>
          </cell>
          <cell r="J575">
            <v>24089.65</v>
          </cell>
          <cell r="K575">
            <v>24638.54</v>
          </cell>
          <cell r="L575">
            <v>24638.54</v>
          </cell>
          <cell r="M575">
            <v>24638.54</v>
          </cell>
          <cell r="N575">
            <v>24803.54</v>
          </cell>
        </row>
        <row r="576">
          <cell r="A576">
            <v>4124</v>
          </cell>
          <cell r="B576" t="str">
            <v>PROGRAMAS ESPECIALES</v>
          </cell>
          <cell r="C576">
            <v>187881.21</v>
          </cell>
          <cell r="D576">
            <v>386974.75</v>
          </cell>
          <cell r="E576">
            <v>558877.56999999995</v>
          </cell>
          <cell r="F576">
            <v>741196.55</v>
          </cell>
          <cell r="G576">
            <v>885437.82</v>
          </cell>
          <cell r="H576">
            <v>1111767.33</v>
          </cell>
          <cell r="I576">
            <v>1289071.28</v>
          </cell>
          <cell r="J576">
            <v>1436457.7</v>
          </cell>
          <cell r="K576">
            <v>1562660.2</v>
          </cell>
          <cell r="L576">
            <v>1718030.3</v>
          </cell>
          <cell r="M576">
            <v>1863965.93</v>
          </cell>
          <cell r="N576">
            <v>2116308.7400000002</v>
          </cell>
        </row>
        <row r="577">
          <cell r="A577">
            <v>412405</v>
          </cell>
          <cell r="B577" t="str">
            <v>INVESTIGACIONES ECONÓMICAS</v>
          </cell>
          <cell r="C577">
            <v>37620</v>
          </cell>
          <cell r="D577">
            <v>37620</v>
          </cell>
          <cell r="E577">
            <v>62700</v>
          </cell>
          <cell r="F577">
            <v>100320</v>
          </cell>
          <cell r="G577">
            <v>112860</v>
          </cell>
          <cell r="H577">
            <v>125180</v>
          </cell>
          <cell r="I577">
            <v>164940</v>
          </cell>
          <cell r="J577">
            <v>178380</v>
          </cell>
          <cell r="K577">
            <v>191820</v>
          </cell>
          <cell r="L577">
            <v>233820</v>
          </cell>
          <cell r="M577">
            <v>247260</v>
          </cell>
          <cell r="N577">
            <v>260700</v>
          </cell>
        </row>
        <row r="578">
          <cell r="A578">
            <v>412410</v>
          </cell>
          <cell r="B578" t="str">
            <v>PROGRAMAS NUMISMÁTICOS</v>
          </cell>
          <cell r="C578">
            <v>0</v>
          </cell>
          <cell r="D578">
            <v>0</v>
          </cell>
          <cell r="E578">
            <v>1017.97</v>
          </cell>
          <cell r="F578">
            <v>2035.94</v>
          </cell>
          <cell r="G578">
            <v>3406.39</v>
          </cell>
          <cell r="H578">
            <v>8520.58</v>
          </cell>
          <cell r="I578">
            <v>16091.39</v>
          </cell>
          <cell r="J578">
            <v>17091.509999999998</v>
          </cell>
          <cell r="K578">
            <v>18118.189999999999</v>
          </cell>
          <cell r="L578">
            <v>19118.310000000001</v>
          </cell>
          <cell r="M578">
            <v>20118.43</v>
          </cell>
          <cell r="N578">
            <v>48050.33</v>
          </cell>
        </row>
        <row r="579">
          <cell r="A579">
            <v>412415</v>
          </cell>
          <cell r="B579" t="str">
            <v>PROGRAMA DEL MUCHACHO TRABAJADOR</v>
          </cell>
          <cell r="C579" t="e">
            <v>#N/A</v>
          </cell>
          <cell r="D579" t="e">
            <v>#N/A</v>
          </cell>
          <cell r="E579" t="e">
            <v>#N/A</v>
          </cell>
          <cell r="F579" t="e">
            <v>#N/A</v>
          </cell>
          <cell r="G579" t="e">
            <v>#N/A</v>
          </cell>
          <cell r="H579" t="e">
            <v>#N/A</v>
          </cell>
          <cell r="I579" t="e">
            <v>#N/A</v>
          </cell>
          <cell r="J579" t="e">
            <v>#N/A</v>
          </cell>
          <cell r="K579" t="e">
            <v>#N/A</v>
          </cell>
          <cell r="L579" t="e">
            <v>#N/A</v>
          </cell>
          <cell r="M579" t="e">
            <v>#N/A</v>
          </cell>
          <cell r="N579" t="e">
            <v>#N/A</v>
          </cell>
        </row>
        <row r="580">
          <cell r="A580">
            <v>412420</v>
          </cell>
          <cell r="B580" t="str">
            <v>PROYECTOS ESPECIALES</v>
          </cell>
          <cell r="C580">
            <v>150261.21</v>
          </cell>
          <cell r="D580">
            <v>349354.75</v>
          </cell>
          <cell r="E580">
            <v>495159.6</v>
          </cell>
          <cell r="F580">
            <v>638840.61</v>
          </cell>
          <cell r="G580">
            <v>769171.43</v>
          </cell>
          <cell r="H580">
            <v>978066.75</v>
          </cell>
          <cell r="I580">
            <v>1108039.8899999999</v>
          </cell>
          <cell r="J580">
            <v>1240986.19</v>
          </cell>
          <cell r="K580">
            <v>1352722.01</v>
          </cell>
          <cell r="L580">
            <v>1465091.99</v>
          </cell>
          <cell r="M580">
            <v>1596587.5</v>
          </cell>
          <cell r="N580">
            <v>1807558.41</v>
          </cell>
        </row>
        <row r="581">
          <cell r="A581">
            <v>4125</v>
          </cell>
          <cell r="B581" t="str">
            <v>INVERSIÓN ACTIVOS FIJOS</v>
          </cell>
          <cell r="C581">
            <v>0</v>
          </cell>
          <cell r="D581">
            <v>345496.57</v>
          </cell>
          <cell r="E581">
            <v>425224.97</v>
          </cell>
          <cell r="F581">
            <v>427125.19</v>
          </cell>
          <cell r="G581">
            <v>429421.13</v>
          </cell>
          <cell r="H581">
            <v>443279.63</v>
          </cell>
          <cell r="I581">
            <v>573938.12</v>
          </cell>
          <cell r="J581">
            <v>573938.12</v>
          </cell>
          <cell r="K581">
            <v>573938.12</v>
          </cell>
          <cell r="L581">
            <v>611943.35</v>
          </cell>
          <cell r="M581">
            <v>628371.53</v>
          </cell>
          <cell r="N581">
            <v>3629538.99</v>
          </cell>
        </row>
        <row r="582">
          <cell r="A582">
            <v>419</v>
          </cell>
          <cell r="B582" t="str">
            <v>OTROS GASTOS ORDINARIOS</v>
          </cell>
          <cell r="C582">
            <v>0</v>
          </cell>
          <cell r="D582">
            <v>43964.83</v>
          </cell>
          <cell r="E582">
            <v>43964.83</v>
          </cell>
          <cell r="F582">
            <v>43964.83</v>
          </cell>
          <cell r="G582">
            <v>44004.73</v>
          </cell>
          <cell r="H582">
            <v>44004.73</v>
          </cell>
          <cell r="I582">
            <v>190364.92</v>
          </cell>
          <cell r="J582">
            <v>190054.78</v>
          </cell>
          <cell r="K582">
            <v>190782.78</v>
          </cell>
          <cell r="L582">
            <v>191863.1</v>
          </cell>
          <cell r="M582">
            <v>191863.1</v>
          </cell>
          <cell r="N582">
            <v>282373.18</v>
          </cell>
        </row>
        <row r="583">
          <cell r="A583">
            <v>42</v>
          </cell>
          <cell r="B583" t="str">
            <v>GASTOS EXTRAORDINARIOS</v>
          </cell>
          <cell r="C583">
            <v>1917845.79</v>
          </cell>
          <cell r="D583">
            <v>6500401.6200000001</v>
          </cell>
          <cell r="E583">
            <v>7822811.54</v>
          </cell>
          <cell r="F583">
            <v>425835.53</v>
          </cell>
          <cell r="G583">
            <v>33251642.5</v>
          </cell>
          <cell r="H583">
            <v>34088965.649999999</v>
          </cell>
          <cell r="I583">
            <v>40777485</v>
          </cell>
          <cell r="J583">
            <v>43014636.060000002</v>
          </cell>
          <cell r="K583">
            <v>43014686.700000003</v>
          </cell>
          <cell r="L583">
            <v>43470075.600000001</v>
          </cell>
          <cell r="M583">
            <v>46086927.640000001</v>
          </cell>
          <cell r="N583">
            <v>49452825</v>
          </cell>
        </row>
        <row r="584">
          <cell r="A584">
            <v>421</v>
          </cell>
          <cell r="B584" t="str">
            <v>LIQUIDACIÓN DEL PRESUPUESTO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423</v>
          </cell>
          <cell r="B585" t="str">
            <v>PÉRDIDA EN VENTA DE ACTIVOS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4231</v>
          </cell>
          <cell r="B586" t="str">
            <v>TÍTULOS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4232</v>
          </cell>
          <cell r="B587" t="str">
            <v>ACTIVOS FIJOS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4233</v>
          </cell>
          <cell r="B588" t="str">
            <v>BIENES EN DACIÓN EN PAGO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>
            <v>4239</v>
          </cell>
          <cell r="B589" t="str">
            <v>OTROS ACTIVOS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A590">
            <v>424</v>
          </cell>
          <cell r="B590" t="str">
            <v>PERDIDAS DEL EJERCICIO</v>
          </cell>
          <cell r="C590">
            <v>0</v>
          </cell>
          <cell r="D590">
            <v>6490684.2800000003</v>
          </cell>
          <cell r="E590">
            <v>7812514.3300000001</v>
          </cell>
          <cell r="F590">
            <v>414654.82</v>
          </cell>
          <cell r="G590">
            <v>33142395.370000001</v>
          </cell>
          <cell r="H590">
            <v>33979186.579999998</v>
          </cell>
          <cell r="I590">
            <v>40661296.259999998</v>
          </cell>
          <cell r="J590">
            <v>42887626.409999996</v>
          </cell>
          <cell r="K590">
            <v>42887626.409999996</v>
          </cell>
          <cell r="L590">
            <v>43343015.310000002</v>
          </cell>
          <cell r="M590">
            <v>45798851.350000001</v>
          </cell>
          <cell r="N590">
            <v>49089885.640000001</v>
          </cell>
        </row>
        <row r="591">
          <cell r="A591">
            <v>425</v>
          </cell>
          <cell r="B591" t="str">
            <v>PÉRDIDAS EN EJERCICIOS ANTERIORES</v>
          </cell>
          <cell r="C591">
            <v>0</v>
          </cell>
          <cell r="D591">
            <v>9717.34</v>
          </cell>
          <cell r="E591">
            <v>10296.18</v>
          </cell>
          <cell r="F591">
            <v>11179.68</v>
          </cell>
          <cell r="G591">
            <v>109116.07</v>
          </cell>
          <cell r="H591">
            <v>109116.07</v>
          </cell>
          <cell r="I591">
            <v>114491.21</v>
          </cell>
          <cell r="J591">
            <v>125057.03</v>
          </cell>
          <cell r="K591">
            <v>125107.67</v>
          </cell>
          <cell r="L591">
            <v>125107.67</v>
          </cell>
          <cell r="M591">
            <v>286123.67</v>
          </cell>
          <cell r="N591">
            <v>308580.25</v>
          </cell>
        </row>
        <row r="592">
          <cell r="A592">
            <v>426</v>
          </cell>
          <cell r="B592" t="str">
            <v>PROYECTOS ESPECIALES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A593">
            <v>429</v>
          </cell>
          <cell r="B593" t="str">
            <v>OTROS GASTOS EXTRAORDINARIOS</v>
          </cell>
          <cell r="C593">
            <v>1917845.79</v>
          </cell>
          <cell r="D593">
            <v>0</v>
          </cell>
          <cell r="E593">
            <v>1.03</v>
          </cell>
          <cell r="F593">
            <v>1.03</v>
          </cell>
          <cell r="G593">
            <v>131.06</v>
          </cell>
          <cell r="H593">
            <v>663</v>
          </cell>
          <cell r="I593">
            <v>1697.53</v>
          </cell>
          <cell r="J593">
            <v>1952.62</v>
          </cell>
          <cell r="K593">
            <v>1952.62</v>
          </cell>
          <cell r="L593">
            <v>1952.62</v>
          </cell>
          <cell r="M593">
            <v>1952.62</v>
          </cell>
          <cell r="N593">
            <v>54359.11</v>
          </cell>
        </row>
        <row r="594">
          <cell r="A594">
            <v>4291</v>
          </cell>
          <cell r="B594" t="str">
            <v>INDEMNIZACIÓN POR DESVINCULACIÓN DEL PERSONAL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39348.080000000002</v>
          </cell>
        </row>
        <row r="595">
          <cell r="A595">
            <v>4292</v>
          </cell>
          <cell r="B595" t="str">
            <v>CAPITALIZACION FONDO DE PENSIONES</v>
          </cell>
          <cell r="C595" t="e">
            <v>#N/A</v>
          </cell>
          <cell r="D595" t="e">
            <v>#N/A</v>
          </cell>
          <cell r="E595" t="e">
            <v>#N/A</v>
          </cell>
          <cell r="F595" t="e">
            <v>#N/A</v>
          </cell>
          <cell r="G595" t="e">
            <v>#N/A</v>
          </cell>
          <cell r="H595" t="e">
            <v>#N/A</v>
          </cell>
          <cell r="I595" t="e">
            <v>#N/A</v>
          </cell>
          <cell r="J595" t="e">
            <v>#N/A</v>
          </cell>
          <cell r="K595" t="e">
            <v>#N/A</v>
          </cell>
          <cell r="L595" t="e">
            <v>#N/A</v>
          </cell>
          <cell r="M595" t="e">
            <v>#N/A</v>
          </cell>
          <cell r="N595" t="e">
            <v>#N/A</v>
          </cell>
        </row>
        <row r="596">
          <cell r="A596">
            <v>4299</v>
          </cell>
          <cell r="B596" t="str">
            <v>OTROS</v>
          </cell>
          <cell r="C596">
            <v>1917845.79</v>
          </cell>
          <cell r="D596">
            <v>0</v>
          </cell>
          <cell r="E596">
            <v>1.03</v>
          </cell>
          <cell r="F596">
            <v>1.03</v>
          </cell>
          <cell r="G596">
            <v>131.06</v>
          </cell>
          <cell r="H596">
            <v>663</v>
          </cell>
          <cell r="I596">
            <v>1697.53</v>
          </cell>
          <cell r="J596">
            <v>1952.62</v>
          </cell>
          <cell r="K596">
            <v>1952.62</v>
          </cell>
          <cell r="L596">
            <v>1952.62</v>
          </cell>
          <cell r="M596">
            <v>1952.62</v>
          </cell>
          <cell r="N596">
            <v>15011.03</v>
          </cell>
        </row>
        <row r="597">
          <cell r="A597">
            <v>43</v>
          </cell>
          <cell r="B597" t="str">
            <v>GASTOS DE POLÍTICA MONETARIA</v>
          </cell>
          <cell r="C597">
            <v>2281.0100000000002</v>
          </cell>
          <cell r="D597">
            <v>78207.520000000004</v>
          </cell>
          <cell r="E597">
            <v>496547.96</v>
          </cell>
          <cell r="F597">
            <v>829283.34</v>
          </cell>
          <cell r="G597">
            <v>980819.96</v>
          </cell>
          <cell r="H597">
            <v>1127059.31</v>
          </cell>
          <cell r="I597">
            <v>1434533.14</v>
          </cell>
          <cell r="J597">
            <v>1611203.66</v>
          </cell>
          <cell r="K597">
            <v>1631448.85</v>
          </cell>
          <cell r="L597">
            <v>2088809.46</v>
          </cell>
          <cell r="M597">
            <v>2284487.71</v>
          </cell>
          <cell r="N597">
            <v>3012078.07</v>
          </cell>
        </row>
        <row r="598">
          <cell r="A598">
            <v>45</v>
          </cell>
          <cell r="B598" t="str">
            <v>DEPRECIACIONES, AMORTIZACIONES Y PROVISIONES</v>
          </cell>
          <cell r="C598">
            <v>3165.97</v>
          </cell>
          <cell r="D598">
            <v>6021.87</v>
          </cell>
          <cell r="E598">
            <v>9617.18</v>
          </cell>
          <cell r="F598">
            <v>130883.21</v>
          </cell>
          <cell r="G598">
            <v>134478.51999999999</v>
          </cell>
          <cell r="H598">
            <v>187120.04</v>
          </cell>
          <cell r="I598">
            <v>263485.67</v>
          </cell>
          <cell r="J598">
            <v>267079.2</v>
          </cell>
          <cell r="K598">
            <v>267134.84999999998</v>
          </cell>
          <cell r="L598">
            <v>267192.34000000003</v>
          </cell>
          <cell r="M598">
            <v>267242.5</v>
          </cell>
          <cell r="N598">
            <v>267294.52</v>
          </cell>
        </row>
        <row r="599">
          <cell r="A599">
            <v>451</v>
          </cell>
          <cell r="B599" t="str">
            <v>DEPRECIACIONES</v>
          </cell>
          <cell r="C599">
            <v>3165.97</v>
          </cell>
          <cell r="D599">
            <v>6021.87</v>
          </cell>
          <cell r="E599">
            <v>9617.18</v>
          </cell>
          <cell r="F599">
            <v>13126.18</v>
          </cell>
          <cell r="G599">
            <v>16721.490000000002</v>
          </cell>
          <cell r="H599">
            <v>20229.580000000002</v>
          </cell>
          <cell r="I599">
            <v>23823.95</v>
          </cell>
          <cell r="J599">
            <v>27417.48</v>
          </cell>
          <cell r="K599">
            <v>27473.13</v>
          </cell>
          <cell r="L599">
            <v>27530.62</v>
          </cell>
          <cell r="M599">
            <v>27580.78</v>
          </cell>
          <cell r="N599">
            <v>27632.799999999999</v>
          </cell>
        </row>
        <row r="600">
          <cell r="A600">
            <v>4511</v>
          </cell>
          <cell r="B600" t="str">
            <v>DEPRECIACIÓN DE EDIFICIOS Y OTROS LOCALES</v>
          </cell>
          <cell r="C600">
            <v>3091.73</v>
          </cell>
          <cell r="D600">
            <v>5889</v>
          </cell>
          <cell r="E600">
            <v>9424.64</v>
          </cell>
          <cell r="F600">
            <v>12876.1</v>
          </cell>
          <cell r="G600">
            <v>16411.740000000002</v>
          </cell>
          <cell r="H600">
            <v>19863.2</v>
          </cell>
          <cell r="I600">
            <v>23398.84</v>
          </cell>
          <cell r="J600">
            <v>26934.48</v>
          </cell>
          <cell r="K600">
            <v>26934.48</v>
          </cell>
          <cell r="L600">
            <v>26934.48</v>
          </cell>
          <cell r="M600">
            <v>26934.48</v>
          </cell>
          <cell r="N600">
            <v>26934.48</v>
          </cell>
        </row>
        <row r="601">
          <cell r="A601">
            <v>4512</v>
          </cell>
          <cell r="B601" t="str">
            <v>DEPRECIACIÓN DE MOBILIARIO, EQUIPO Y VEHÍCULOS</v>
          </cell>
          <cell r="C601">
            <v>74.239999999999995</v>
          </cell>
          <cell r="D601">
            <v>132.87</v>
          </cell>
          <cell r="E601">
            <v>192.54</v>
          </cell>
          <cell r="F601">
            <v>250.08</v>
          </cell>
          <cell r="G601">
            <v>309.75</v>
          </cell>
          <cell r="H601">
            <v>366.38</v>
          </cell>
          <cell r="I601">
            <v>425.11</v>
          </cell>
          <cell r="J601">
            <v>483</v>
          </cell>
          <cell r="K601">
            <v>538.65</v>
          </cell>
          <cell r="L601">
            <v>596.14</v>
          </cell>
          <cell r="M601">
            <v>646.29999999999995</v>
          </cell>
          <cell r="N601">
            <v>698.32</v>
          </cell>
        </row>
        <row r="602">
          <cell r="A602">
            <v>452</v>
          </cell>
          <cell r="B602" t="str">
            <v>AMORTIZACIONES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>
            <v>4521</v>
          </cell>
          <cell r="B603" t="str">
            <v>AMORTIZACIÓN DE ACTIVOS INTANGIBLES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A604">
            <v>453</v>
          </cell>
          <cell r="B604" t="str">
            <v>PROVISIONES</v>
          </cell>
          <cell r="C604">
            <v>0</v>
          </cell>
          <cell r="D604">
            <v>0</v>
          </cell>
          <cell r="E604">
            <v>0</v>
          </cell>
          <cell r="F604">
            <v>117757.03</v>
          </cell>
          <cell r="G604">
            <v>117757.03</v>
          </cell>
          <cell r="H604">
            <v>166890.46</v>
          </cell>
          <cell r="I604">
            <v>239661.72</v>
          </cell>
          <cell r="J604">
            <v>239661.72</v>
          </cell>
          <cell r="K604">
            <v>239661.72</v>
          </cell>
          <cell r="L604">
            <v>239661.72</v>
          </cell>
          <cell r="M604">
            <v>239661.72</v>
          </cell>
          <cell r="N604">
            <v>239661.72</v>
          </cell>
        </row>
        <row r="605">
          <cell r="A605">
            <v>4531</v>
          </cell>
          <cell r="B605" t="str">
            <v>CREDITOS INCOBRABLES</v>
          </cell>
          <cell r="C605" t="e">
            <v>#N/A</v>
          </cell>
          <cell r="D605" t="e">
            <v>#N/A</v>
          </cell>
          <cell r="E605" t="e">
            <v>#N/A</v>
          </cell>
          <cell r="F605" t="e">
            <v>#N/A</v>
          </cell>
          <cell r="G605" t="e">
            <v>#N/A</v>
          </cell>
          <cell r="H605" t="e">
            <v>#N/A</v>
          </cell>
          <cell r="I605" t="e">
            <v>#N/A</v>
          </cell>
          <cell r="J605" t="e">
            <v>#N/A</v>
          </cell>
          <cell r="K605" t="e">
            <v>#N/A</v>
          </cell>
          <cell r="L605" t="e">
            <v>#N/A</v>
          </cell>
          <cell r="M605" t="e">
            <v>#N/A</v>
          </cell>
          <cell r="N605" t="e">
            <v>#N/A</v>
          </cell>
        </row>
        <row r="606">
          <cell r="A606">
            <v>4532</v>
          </cell>
          <cell r="B606" t="str">
            <v>CUENTAS INCOBRABLES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4533</v>
          </cell>
          <cell r="B607" t="str">
            <v>BIENES ADJUDICADOS POR DACIÓN EN PAGO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A608">
            <v>4534</v>
          </cell>
          <cell r="B608" t="str">
            <v>APORTES EN ORGANISMOS FINANCIEROS INTERNACIONALES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A609">
            <v>4535</v>
          </cell>
          <cell r="B609" t="str">
            <v>PROVISIONES – INVERSIONES (DESHABILITADO)</v>
          </cell>
          <cell r="C609" t="e">
            <v>#N/A</v>
          </cell>
          <cell r="D609" t="e">
            <v>#N/A</v>
          </cell>
          <cell r="E609" t="e">
            <v>#N/A</v>
          </cell>
          <cell r="F609" t="e">
            <v>#N/A</v>
          </cell>
          <cell r="G609" t="e">
            <v>#N/A</v>
          </cell>
          <cell r="H609" t="e">
            <v>#N/A</v>
          </cell>
          <cell r="I609" t="e">
            <v>#N/A</v>
          </cell>
          <cell r="J609" t="e">
            <v>#N/A</v>
          </cell>
          <cell r="K609" t="e">
            <v>#N/A</v>
          </cell>
          <cell r="L609" t="e">
            <v>#N/A</v>
          </cell>
          <cell r="M609" t="e">
            <v>#N/A</v>
          </cell>
          <cell r="N609" t="e">
            <v>#N/A</v>
          </cell>
        </row>
        <row r="610">
          <cell r="A610">
            <v>4538</v>
          </cell>
          <cell r="B610" t="str">
            <v>OTRAS CUENTAS DEL ACTIVO</v>
          </cell>
          <cell r="C610">
            <v>0</v>
          </cell>
          <cell r="D610">
            <v>0</v>
          </cell>
          <cell r="E610">
            <v>0</v>
          </cell>
          <cell r="F610">
            <v>117757.03</v>
          </cell>
          <cell r="G610">
            <v>117757.03</v>
          </cell>
          <cell r="H610">
            <v>166890.46</v>
          </cell>
          <cell r="I610">
            <v>239661.72</v>
          </cell>
          <cell r="J610">
            <v>239661.72</v>
          </cell>
          <cell r="K610">
            <v>239661.72</v>
          </cell>
          <cell r="L610">
            <v>239661.72</v>
          </cell>
          <cell r="M610">
            <v>239661.72</v>
          </cell>
          <cell r="N610">
            <v>239661.72</v>
          </cell>
        </row>
        <row r="611">
          <cell r="A611">
            <v>46</v>
          </cell>
          <cell r="B611" t="str">
            <v>RESULTADOS NO OPERATIVOS DEUDORES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>
            <v>461</v>
          </cell>
          <cell r="B612" t="str">
            <v>PERDIDAS POR EXPOSICION A LA INFLAC</v>
          </cell>
          <cell r="C612" t="e">
            <v>#N/A</v>
          </cell>
          <cell r="D612" t="e">
            <v>#N/A</v>
          </cell>
          <cell r="E612" t="e">
            <v>#N/A</v>
          </cell>
          <cell r="F612" t="e">
            <v>#N/A</v>
          </cell>
          <cell r="G612" t="e">
            <v>#N/A</v>
          </cell>
          <cell r="H612" t="e">
            <v>#N/A</v>
          </cell>
          <cell r="I612" t="e">
            <v>#N/A</v>
          </cell>
          <cell r="J612" t="e">
            <v>#N/A</v>
          </cell>
          <cell r="K612" t="e">
            <v>#N/A</v>
          </cell>
          <cell r="L612" t="e">
            <v>#N/A</v>
          </cell>
          <cell r="M612" t="e">
            <v>#N/A</v>
          </cell>
          <cell r="N612" t="e">
            <v>#N/A</v>
          </cell>
        </row>
        <row r="613">
          <cell r="A613">
            <v>4611</v>
          </cell>
          <cell r="B613" t="str">
            <v>PERDIDAS POR EXPO.DE PASIVOS NO MON</v>
          </cell>
          <cell r="C613" t="e">
            <v>#N/A</v>
          </cell>
          <cell r="D613" t="e">
            <v>#N/A</v>
          </cell>
          <cell r="E613" t="e">
            <v>#N/A</v>
          </cell>
          <cell r="F613" t="e">
            <v>#N/A</v>
          </cell>
          <cell r="G613" t="e">
            <v>#N/A</v>
          </cell>
          <cell r="H613" t="e">
            <v>#N/A</v>
          </cell>
          <cell r="I613" t="e">
            <v>#N/A</v>
          </cell>
          <cell r="J613" t="e">
            <v>#N/A</v>
          </cell>
          <cell r="K613" t="e">
            <v>#N/A</v>
          </cell>
          <cell r="L613" t="e">
            <v>#N/A</v>
          </cell>
          <cell r="M613" t="e">
            <v>#N/A</v>
          </cell>
          <cell r="N613" t="e">
            <v>#N/A</v>
          </cell>
        </row>
        <row r="614">
          <cell r="A614">
            <v>4612</v>
          </cell>
          <cell r="B614" t="str">
            <v>PERDIDAS POR EXPO.DEL PATRIMONIO</v>
          </cell>
          <cell r="C614" t="e">
            <v>#N/A</v>
          </cell>
          <cell r="D614" t="e">
            <v>#N/A</v>
          </cell>
          <cell r="E614" t="e">
            <v>#N/A</v>
          </cell>
          <cell r="F614" t="e">
            <v>#N/A</v>
          </cell>
          <cell r="G614" t="e">
            <v>#N/A</v>
          </cell>
          <cell r="H614" t="e">
            <v>#N/A</v>
          </cell>
          <cell r="I614" t="e">
            <v>#N/A</v>
          </cell>
          <cell r="J614" t="e">
            <v>#N/A</v>
          </cell>
          <cell r="K614" t="e">
            <v>#N/A</v>
          </cell>
          <cell r="L614" t="e">
            <v>#N/A</v>
          </cell>
          <cell r="M614" t="e">
            <v>#N/A</v>
          </cell>
          <cell r="N614" t="e">
            <v>#N/A</v>
          </cell>
        </row>
        <row r="615">
          <cell r="A615">
            <v>4613</v>
          </cell>
          <cell r="B615" t="str">
            <v>PERDIDAS EXPO.CTAS.RESULT.ACREEDORA</v>
          </cell>
          <cell r="C615" t="e">
            <v>#N/A</v>
          </cell>
          <cell r="D615" t="e">
            <v>#N/A</v>
          </cell>
          <cell r="E615" t="e">
            <v>#N/A</v>
          </cell>
          <cell r="F615" t="e">
            <v>#N/A</v>
          </cell>
          <cell r="G615" t="e">
            <v>#N/A</v>
          </cell>
          <cell r="H615" t="e">
            <v>#N/A</v>
          </cell>
          <cell r="I615" t="e">
            <v>#N/A</v>
          </cell>
          <cell r="J615" t="e">
            <v>#N/A</v>
          </cell>
          <cell r="K615" t="e">
            <v>#N/A</v>
          </cell>
          <cell r="L615" t="e">
            <v>#N/A</v>
          </cell>
          <cell r="M615" t="e">
            <v>#N/A</v>
          </cell>
          <cell r="N615" t="e">
            <v>#N/A</v>
          </cell>
        </row>
        <row r="616">
          <cell r="A616">
            <v>462</v>
          </cell>
          <cell r="B616" t="str">
            <v>PÉRDIDAS POR VALUACIÓN DE MONEDA EXTRANJERA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463</v>
          </cell>
          <cell r="B617" t="str">
            <v>PÉRDIDAS POR REAJUSTES PACTADOS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A618">
            <v>464</v>
          </cell>
          <cell r="B618" t="str">
            <v>PÉRDIDAS POR VALUACIÓN ORO Y PLATA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48</v>
          </cell>
          <cell r="B619" t="str">
            <v>IMPUESTO A CIRCULACION DE CAPITALES</v>
          </cell>
          <cell r="C619" t="e">
            <v>#N/A</v>
          </cell>
          <cell r="D619" t="e">
            <v>#N/A</v>
          </cell>
          <cell r="E619" t="e">
            <v>#N/A</v>
          </cell>
          <cell r="F619" t="e">
            <v>#N/A</v>
          </cell>
          <cell r="G619" t="e">
            <v>#N/A</v>
          </cell>
          <cell r="H619" t="e">
            <v>#N/A</v>
          </cell>
          <cell r="I619" t="e">
            <v>#N/A</v>
          </cell>
          <cell r="J619" t="e">
            <v>#N/A</v>
          </cell>
          <cell r="K619" t="e">
            <v>#N/A</v>
          </cell>
          <cell r="L619" t="e">
            <v>#N/A</v>
          </cell>
          <cell r="M619" t="e">
            <v>#N/A</v>
          </cell>
          <cell r="N619" t="e">
            <v>#N/A</v>
          </cell>
        </row>
        <row r="620">
          <cell r="A620">
            <v>49</v>
          </cell>
          <cell r="B620" t="str">
            <v>PÉRDIDAS Y GANANCIAS - PÉRDIDAS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A621">
            <v>5</v>
          </cell>
          <cell r="B621" t="str">
            <v>INGRESOS</v>
          </cell>
          <cell r="C621">
            <v>15347350.82</v>
          </cell>
          <cell r="D621">
            <v>35119687.229999997</v>
          </cell>
          <cell r="E621">
            <v>64074847.170000002</v>
          </cell>
          <cell r="F621">
            <v>81707887.780000001</v>
          </cell>
          <cell r="G621">
            <v>136469076.09</v>
          </cell>
          <cell r="H621">
            <v>161176935.09999999</v>
          </cell>
          <cell r="I621">
            <v>188515327.36000001</v>
          </cell>
          <cell r="J621">
            <v>211935628.12</v>
          </cell>
          <cell r="K621">
            <v>230998666.63999999</v>
          </cell>
          <cell r="L621">
            <v>251567917.41</v>
          </cell>
          <cell r="M621">
            <v>275241918.37</v>
          </cell>
          <cell r="N621">
            <v>298632153.14999998</v>
          </cell>
        </row>
        <row r="622">
          <cell r="A622">
            <v>51</v>
          </cell>
          <cell r="B622" t="str">
            <v>INGRESOS ORDINARIOS</v>
          </cell>
          <cell r="C622">
            <v>8944598.0500000007</v>
          </cell>
          <cell r="D622">
            <v>18568775.289999999</v>
          </cell>
          <cell r="E622">
            <v>29479938.600000001</v>
          </cell>
          <cell r="F622">
            <v>35174434.740000002</v>
          </cell>
          <cell r="G622">
            <v>46524589.060000002</v>
          </cell>
          <cell r="H622">
            <v>58819345.119999997</v>
          </cell>
          <cell r="I622">
            <v>67880242.909999996</v>
          </cell>
          <cell r="J622">
            <v>77311744.700000003</v>
          </cell>
          <cell r="K622">
            <v>85267706.120000005</v>
          </cell>
          <cell r="L622">
            <v>94042310.719999999</v>
          </cell>
          <cell r="M622">
            <v>103789797.3</v>
          </cell>
          <cell r="N622">
            <v>114750146.44</v>
          </cell>
        </row>
        <row r="623">
          <cell r="A623">
            <v>511</v>
          </cell>
          <cell r="B623" t="str">
            <v>INGRESOS FINANCIEROS</v>
          </cell>
          <cell r="C623">
            <v>8923040.6600000001</v>
          </cell>
          <cell r="D623">
            <v>18540306.59</v>
          </cell>
          <cell r="E623">
            <v>29392034.98</v>
          </cell>
          <cell r="F623">
            <v>35057613.780000001</v>
          </cell>
          <cell r="G623">
            <v>46379180.420000002</v>
          </cell>
          <cell r="H623">
            <v>58650463.43</v>
          </cell>
          <cell r="I623">
            <v>67702916.200000003</v>
          </cell>
          <cell r="J623">
            <v>77061037.150000006</v>
          </cell>
          <cell r="K623">
            <v>84987007.859999999</v>
          </cell>
          <cell r="L623">
            <v>93731214.109999999</v>
          </cell>
          <cell r="M623">
            <v>103240747.45</v>
          </cell>
          <cell r="N623">
            <v>113962025.02</v>
          </cell>
        </row>
        <row r="624">
          <cell r="A624">
            <v>5111</v>
          </cell>
          <cell r="B624" t="str">
            <v>INTERESES GANADOS</v>
          </cell>
          <cell r="C624">
            <v>6473778.4400000004</v>
          </cell>
          <cell r="D624">
            <v>11814462.210000001</v>
          </cell>
          <cell r="E624">
            <v>18372131.789999999</v>
          </cell>
          <cell r="F624">
            <v>21427553.050000001</v>
          </cell>
          <cell r="G624">
            <v>29781309.120000001</v>
          </cell>
          <cell r="H624">
            <v>35488163.310000002</v>
          </cell>
          <cell r="I624">
            <v>41664184.280000001</v>
          </cell>
          <cell r="J624">
            <v>47797740.109999999</v>
          </cell>
          <cell r="K624">
            <v>53040798.549999997</v>
          </cell>
          <cell r="L624">
            <v>58821165.399999999</v>
          </cell>
          <cell r="M624">
            <v>65255790.920000002</v>
          </cell>
          <cell r="N624">
            <v>71353466.689999998</v>
          </cell>
        </row>
        <row r="625">
          <cell r="A625">
            <v>511105</v>
          </cell>
          <cell r="B625" t="str">
            <v>INVERSIONES</v>
          </cell>
          <cell r="C625">
            <v>6346631.1399999997</v>
          </cell>
          <cell r="D625">
            <v>11445597.300000001</v>
          </cell>
          <cell r="E625">
            <v>17831059.899999999</v>
          </cell>
          <cell r="F625">
            <v>20836394.949999999</v>
          </cell>
          <cell r="G625">
            <v>29016507.57</v>
          </cell>
          <cell r="H625">
            <v>34632977.710000001</v>
          </cell>
          <cell r="I625">
            <v>40777317.200000003</v>
          </cell>
          <cell r="J625">
            <v>46728088.049999997</v>
          </cell>
          <cell r="K625">
            <v>51926233.759999998</v>
          </cell>
          <cell r="L625">
            <v>57612026.469999999</v>
          </cell>
          <cell r="M625">
            <v>63876770.189999998</v>
          </cell>
          <cell r="N625">
            <v>70006220.170000002</v>
          </cell>
        </row>
        <row r="626">
          <cell r="A626">
            <v>511110</v>
          </cell>
          <cell r="B626" t="str">
            <v>ACUERDOS DE PAGO Y CRÉDITOS RECÍPROCOS</v>
          </cell>
          <cell r="C626">
            <v>112.43</v>
          </cell>
          <cell r="D626">
            <v>112.43</v>
          </cell>
          <cell r="E626">
            <v>1121.04</v>
          </cell>
          <cell r="F626">
            <v>1121.04</v>
          </cell>
          <cell r="G626">
            <v>2113.62</v>
          </cell>
          <cell r="H626">
            <v>2113.62</v>
          </cell>
          <cell r="I626">
            <v>2115.62</v>
          </cell>
          <cell r="J626">
            <v>2129.08</v>
          </cell>
          <cell r="K626">
            <v>2129.08</v>
          </cell>
          <cell r="L626">
            <v>2129.08</v>
          </cell>
          <cell r="M626">
            <v>2129.08</v>
          </cell>
          <cell r="N626">
            <v>2129.08</v>
          </cell>
        </row>
        <row r="627">
          <cell r="A627">
            <v>511115</v>
          </cell>
          <cell r="B627" t="str">
            <v>CARTERA REESTRUCTURADA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A628">
            <v>511120</v>
          </cell>
          <cell r="B628" t="str">
            <v>TÍTULOS NO RECOMPRADOS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511125</v>
          </cell>
          <cell r="B629" t="str">
            <v>TITULOS AGD.</v>
          </cell>
          <cell r="C629" t="e">
            <v>#N/A</v>
          </cell>
          <cell r="D629" t="e">
            <v>#N/A</v>
          </cell>
          <cell r="E629" t="e">
            <v>#N/A</v>
          </cell>
          <cell r="F629" t="e">
            <v>#N/A</v>
          </cell>
          <cell r="G629" t="e">
            <v>#N/A</v>
          </cell>
          <cell r="H629" t="e">
            <v>#N/A</v>
          </cell>
          <cell r="I629" t="e">
            <v>#N/A</v>
          </cell>
          <cell r="J629" t="e">
            <v>#N/A</v>
          </cell>
          <cell r="K629" t="e">
            <v>#N/A</v>
          </cell>
          <cell r="L629" t="e">
            <v>#N/A</v>
          </cell>
          <cell r="M629" t="e">
            <v>#N/A</v>
          </cell>
          <cell r="N629" t="e">
            <v>#N/A</v>
          </cell>
        </row>
        <row r="630">
          <cell r="A630">
            <v>511130</v>
          </cell>
          <cell r="B630" t="str">
            <v>TÍTULOS RECIBIDOS EN DACIÓN EN PAGO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>
            <v>511135</v>
          </cell>
          <cell r="B631" t="str">
            <v>ORGANISMOS INTERNACIONALES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A632">
            <v>511190</v>
          </cell>
          <cell r="B632" t="str">
            <v>OTROS INTERESES</v>
          </cell>
          <cell r="C632">
            <v>127034.87</v>
          </cell>
          <cell r="D632">
            <v>368752.48</v>
          </cell>
          <cell r="E632">
            <v>539950.85</v>
          </cell>
          <cell r="F632">
            <v>590037.06000000006</v>
          </cell>
          <cell r="G632">
            <v>762687.93</v>
          </cell>
          <cell r="H632">
            <v>853071.98</v>
          </cell>
          <cell r="I632">
            <v>884751.46</v>
          </cell>
          <cell r="J632">
            <v>1067522.98</v>
          </cell>
          <cell r="K632">
            <v>1112435.71</v>
          </cell>
          <cell r="L632">
            <v>1207009.8500000001</v>
          </cell>
          <cell r="M632">
            <v>1376891.65</v>
          </cell>
          <cell r="N632">
            <v>1345117.44</v>
          </cell>
        </row>
        <row r="633">
          <cell r="A633">
            <v>5112</v>
          </cell>
          <cell r="B633" t="str">
            <v>COMISIONES GANADAS</v>
          </cell>
          <cell r="C633">
            <v>2190461.41</v>
          </cell>
          <cell r="D633">
            <v>6003056.6799999997</v>
          </cell>
          <cell r="E633">
            <v>10125975.93</v>
          </cell>
          <cell r="F633">
            <v>12689879.26</v>
          </cell>
          <cell r="G633">
            <v>15357479.25</v>
          </cell>
          <cell r="H633">
            <v>18221487.210000001</v>
          </cell>
          <cell r="I633">
            <v>20839495.25</v>
          </cell>
          <cell r="J633">
            <v>23632372.969999999</v>
          </cell>
          <cell r="K633">
            <v>26175954.969999999</v>
          </cell>
          <cell r="L633">
            <v>29139794.370000001</v>
          </cell>
          <cell r="M633">
            <v>32034850.300000001</v>
          </cell>
          <cell r="N633">
            <v>36615368.759999998</v>
          </cell>
        </row>
        <row r="634">
          <cell r="A634">
            <v>511205</v>
          </cell>
          <cell r="B634" t="str">
            <v>CONVENIOS DE PAGO Y CRÉDITOS RECÍPROCOS</v>
          </cell>
          <cell r="C634">
            <v>14315.53</v>
          </cell>
          <cell r="D634">
            <v>25051.75</v>
          </cell>
          <cell r="E634">
            <v>27137.32</v>
          </cell>
          <cell r="F634">
            <v>29613.03</v>
          </cell>
          <cell r="G634">
            <v>39575.82</v>
          </cell>
          <cell r="H634">
            <v>58011.27</v>
          </cell>
          <cell r="I634">
            <v>61826.35</v>
          </cell>
          <cell r="J634">
            <v>72061.440000000002</v>
          </cell>
          <cell r="K634">
            <v>73919.759999999995</v>
          </cell>
          <cell r="L634">
            <v>75665.710000000006</v>
          </cell>
          <cell r="M634">
            <v>85089.55</v>
          </cell>
          <cell r="N634">
            <v>86897.43</v>
          </cell>
        </row>
        <row r="635">
          <cell r="A635">
            <v>511210</v>
          </cell>
          <cell r="B635" t="str">
            <v>REGISTRO TARDÍO PRÉSTAMOS EXTERNOS</v>
          </cell>
          <cell r="C635">
            <v>43358.67</v>
          </cell>
          <cell r="D635">
            <v>115665.32</v>
          </cell>
          <cell r="E635">
            <v>152036.73000000001</v>
          </cell>
          <cell r="F635">
            <v>188147.55</v>
          </cell>
          <cell r="G635">
            <v>242581.17</v>
          </cell>
          <cell r="H635">
            <v>281292.65000000002</v>
          </cell>
          <cell r="I635">
            <v>287210.27</v>
          </cell>
          <cell r="J635">
            <v>314663.39</v>
          </cell>
          <cell r="K635">
            <v>350578</v>
          </cell>
          <cell r="L635">
            <v>364967.59</v>
          </cell>
          <cell r="M635">
            <v>416250.35</v>
          </cell>
          <cell r="N635">
            <v>431349.93</v>
          </cell>
        </row>
        <row r="636">
          <cell r="A636">
            <v>511215</v>
          </cell>
          <cell r="B636" t="str">
            <v>CARTAS CRÉDITO AL Y DEL EXTERIOR</v>
          </cell>
          <cell r="C636">
            <v>37513.25</v>
          </cell>
          <cell r="D636">
            <v>89867.54</v>
          </cell>
          <cell r="E636">
            <v>110647.65</v>
          </cell>
          <cell r="F636">
            <v>168086.57</v>
          </cell>
          <cell r="G636">
            <v>189679.09</v>
          </cell>
          <cell r="H636">
            <v>216518.53</v>
          </cell>
          <cell r="I636">
            <v>224807.86</v>
          </cell>
          <cell r="J636">
            <v>258913.76</v>
          </cell>
          <cell r="K636">
            <v>272542.89</v>
          </cell>
          <cell r="L636">
            <v>421155.21</v>
          </cell>
          <cell r="M636">
            <v>455882.88</v>
          </cell>
          <cell r="N636">
            <v>484317.04</v>
          </cell>
        </row>
        <row r="637">
          <cell r="A637">
            <v>511220</v>
          </cell>
          <cell r="B637" t="str">
            <v>TRANSFERENCIAS AL Y DEL EXTERIOR</v>
          </cell>
          <cell r="C637">
            <v>42966</v>
          </cell>
          <cell r="D637">
            <v>380612.23</v>
          </cell>
          <cell r="E637">
            <v>463508.23</v>
          </cell>
          <cell r="F637">
            <v>522092.23</v>
          </cell>
          <cell r="G637">
            <v>582164.23</v>
          </cell>
          <cell r="H637">
            <v>652652.23</v>
          </cell>
          <cell r="I637">
            <v>714908.23</v>
          </cell>
          <cell r="J637">
            <v>784916.23</v>
          </cell>
          <cell r="K637">
            <v>859628.23</v>
          </cell>
          <cell r="L637">
            <v>937460.23</v>
          </cell>
          <cell r="M637">
            <v>1013636.23</v>
          </cell>
          <cell r="N637">
            <v>1098045.43</v>
          </cell>
        </row>
        <row r="638">
          <cell r="A638">
            <v>511225</v>
          </cell>
          <cell r="B638" t="str">
            <v>FIDEICOMISOS</v>
          </cell>
          <cell r="C638">
            <v>213776.76</v>
          </cell>
          <cell r="D638">
            <v>696189.08</v>
          </cell>
          <cell r="E638">
            <v>1916383.46</v>
          </cell>
          <cell r="F638">
            <v>2218328.2200000002</v>
          </cell>
          <cell r="G638">
            <v>2674740.9300000002</v>
          </cell>
          <cell r="H638">
            <v>3642473.62</v>
          </cell>
          <cell r="I638">
            <v>4317773.59</v>
          </cell>
          <cell r="J638">
            <v>4817859.26</v>
          </cell>
          <cell r="K638">
            <v>5409890.9800000004</v>
          </cell>
          <cell r="L638">
            <v>5959212.6799999997</v>
          </cell>
          <cell r="M638">
            <v>6921542.5499999998</v>
          </cell>
          <cell r="N638">
            <v>8186217.4199999999</v>
          </cell>
        </row>
        <row r="639">
          <cell r="A639">
            <v>511230</v>
          </cell>
          <cell r="B639" t="str">
            <v>CUSTODIA</v>
          </cell>
          <cell r="C639">
            <v>606363.68000000005</v>
          </cell>
          <cell r="D639">
            <v>2014871.68</v>
          </cell>
          <cell r="E639">
            <v>2969752.28</v>
          </cell>
          <cell r="F639">
            <v>3314707.28</v>
          </cell>
          <cell r="G639">
            <v>3767485.27</v>
          </cell>
          <cell r="H639">
            <v>3927609.66</v>
          </cell>
          <cell r="I639">
            <v>4202585.49</v>
          </cell>
          <cell r="J639">
            <v>4506331.32</v>
          </cell>
          <cell r="K639">
            <v>4807043.26</v>
          </cell>
          <cell r="L639">
            <v>5045420.95</v>
          </cell>
          <cell r="M639">
            <v>5213809.3</v>
          </cell>
          <cell r="N639">
            <v>5425776.7199999997</v>
          </cell>
        </row>
        <row r="640">
          <cell r="A640">
            <v>511235</v>
          </cell>
          <cell r="B640" t="str">
            <v>FONDOS RECIBIDOS EN ADMINISTRACIÓN</v>
          </cell>
          <cell r="C640">
            <v>195045.84</v>
          </cell>
          <cell r="D640">
            <v>388558.83</v>
          </cell>
          <cell r="E640">
            <v>650781.85</v>
          </cell>
          <cell r="F640">
            <v>898539.57</v>
          </cell>
          <cell r="G640">
            <v>1145005.03</v>
          </cell>
          <cell r="H640">
            <v>1443588.94</v>
          </cell>
          <cell r="I640">
            <v>1786643.02</v>
          </cell>
          <cell r="J640">
            <v>2078966.84</v>
          </cell>
          <cell r="K640">
            <v>2376345.88</v>
          </cell>
          <cell r="L640">
            <v>2816740.38</v>
          </cell>
          <cell r="M640">
            <v>3085515.57</v>
          </cell>
          <cell r="N640">
            <v>3669367.6</v>
          </cell>
        </row>
        <row r="641">
          <cell r="A641">
            <v>511240</v>
          </cell>
          <cell r="B641" t="str">
            <v>EMISIÓN Y SERVICIOS DE TÍTULOS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511245</v>
          </cell>
          <cell r="B642" t="str">
            <v>TRANSFERENCIAS EN EL PAÍS</v>
          </cell>
          <cell r="C642">
            <v>735.84</v>
          </cell>
          <cell r="D642">
            <v>1432.32</v>
          </cell>
          <cell r="E642">
            <v>2051.2800000000002</v>
          </cell>
          <cell r="F642">
            <v>2686.8</v>
          </cell>
          <cell r="G642">
            <v>3349.92</v>
          </cell>
          <cell r="H642">
            <v>3971.76</v>
          </cell>
          <cell r="I642">
            <v>4690.08</v>
          </cell>
          <cell r="J642">
            <v>5327.04</v>
          </cell>
          <cell r="K642">
            <v>5971.2</v>
          </cell>
          <cell r="L642">
            <v>6542.16</v>
          </cell>
          <cell r="M642">
            <v>9096.24</v>
          </cell>
          <cell r="N642">
            <v>10061.24</v>
          </cell>
        </row>
        <row r="643">
          <cell r="A643">
            <v>511250</v>
          </cell>
          <cell r="B643" t="str">
            <v>REMESAS EN ESPECIES MONETARIAS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>
            <v>511255</v>
          </cell>
          <cell r="B644" t="str">
            <v>ESTADOS CUENTAS CORRIENTES</v>
          </cell>
          <cell r="C644">
            <v>529.20000000000005</v>
          </cell>
          <cell r="D644">
            <v>21258</v>
          </cell>
          <cell r="E644">
            <v>41958</v>
          </cell>
          <cell r="F644">
            <v>63489.599999999999</v>
          </cell>
          <cell r="G644">
            <v>84798</v>
          </cell>
          <cell r="H644">
            <v>106419.6</v>
          </cell>
          <cell r="I644">
            <v>128224.8</v>
          </cell>
          <cell r="J644">
            <v>149774.39999999999</v>
          </cell>
          <cell r="K644">
            <v>171328.8</v>
          </cell>
          <cell r="L644">
            <v>192572.4</v>
          </cell>
          <cell r="M644">
            <v>213956.4</v>
          </cell>
          <cell r="N644">
            <v>256778.4</v>
          </cell>
        </row>
        <row r="645">
          <cell r="A645">
            <v>511260</v>
          </cell>
          <cell r="B645" t="str">
            <v>DEVOLUCION CHEQUES</v>
          </cell>
          <cell r="C645" t="e">
            <v>#N/A</v>
          </cell>
          <cell r="D645" t="e">
            <v>#N/A</v>
          </cell>
          <cell r="E645" t="e">
            <v>#N/A</v>
          </cell>
          <cell r="F645" t="e">
            <v>#N/A</v>
          </cell>
          <cell r="G645" t="e">
            <v>#N/A</v>
          </cell>
          <cell r="H645" t="e">
            <v>#N/A</v>
          </cell>
          <cell r="I645" t="e">
            <v>#N/A</v>
          </cell>
          <cell r="J645" t="e">
            <v>#N/A</v>
          </cell>
          <cell r="K645" t="e">
            <v>#N/A</v>
          </cell>
          <cell r="L645" t="e">
            <v>#N/A</v>
          </cell>
          <cell r="M645" t="e">
            <v>#N/A</v>
          </cell>
          <cell r="N645" t="e">
            <v>#N/A</v>
          </cell>
        </row>
        <row r="646">
          <cell r="A646">
            <v>511265</v>
          </cell>
          <cell r="B646" t="str">
            <v>REVOCATORIA DE CHEQUES</v>
          </cell>
          <cell r="C646" t="e">
            <v>#N/A</v>
          </cell>
          <cell r="D646" t="e">
            <v>#N/A</v>
          </cell>
          <cell r="E646" t="e">
            <v>#N/A</v>
          </cell>
          <cell r="F646" t="e">
            <v>#N/A</v>
          </cell>
          <cell r="G646" t="e">
            <v>#N/A</v>
          </cell>
          <cell r="H646" t="e">
            <v>#N/A</v>
          </cell>
          <cell r="I646" t="e">
            <v>#N/A</v>
          </cell>
          <cell r="J646" t="e">
            <v>#N/A</v>
          </cell>
          <cell r="K646" t="e">
            <v>#N/A</v>
          </cell>
          <cell r="L646" t="e">
            <v>#N/A</v>
          </cell>
          <cell r="M646" t="e">
            <v>#N/A</v>
          </cell>
          <cell r="N646" t="e">
            <v>#N/A</v>
          </cell>
        </row>
        <row r="647">
          <cell r="A647">
            <v>511270</v>
          </cell>
          <cell r="B647" t="str">
            <v>CERTIFICACIONES</v>
          </cell>
          <cell r="C647" t="e">
            <v>#N/A</v>
          </cell>
          <cell r="D647" t="e">
            <v>#N/A</v>
          </cell>
          <cell r="E647" t="e">
            <v>#N/A</v>
          </cell>
          <cell r="F647" t="e">
            <v>#N/A</v>
          </cell>
          <cell r="G647" t="e">
            <v>#N/A</v>
          </cell>
          <cell r="H647" t="e">
            <v>#N/A</v>
          </cell>
          <cell r="I647" t="e">
            <v>#N/A</v>
          </cell>
          <cell r="J647" t="e">
            <v>#N/A</v>
          </cell>
          <cell r="K647" t="e">
            <v>#N/A</v>
          </cell>
          <cell r="L647" t="e">
            <v>#N/A</v>
          </cell>
          <cell r="M647" t="e">
            <v>#N/A</v>
          </cell>
          <cell r="N647" t="e">
            <v>#N/A</v>
          </cell>
        </row>
        <row r="648">
          <cell r="A648">
            <v>511275</v>
          </cell>
          <cell r="B648" t="str">
            <v>ORDENES DE PAGO</v>
          </cell>
          <cell r="C648">
            <v>849.6</v>
          </cell>
          <cell r="D648">
            <v>1549.2</v>
          </cell>
          <cell r="E648">
            <v>2887.2</v>
          </cell>
          <cell r="F648">
            <v>3748.8</v>
          </cell>
          <cell r="G648">
            <v>4777.2</v>
          </cell>
          <cell r="H648">
            <v>5697.6</v>
          </cell>
          <cell r="I648">
            <v>6712.8</v>
          </cell>
          <cell r="J648">
            <v>7670.4</v>
          </cell>
          <cell r="K648">
            <v>8660.4</v>
          </cell>
          <cell r="L648">
            <v>9525.6</v>
          </cell>
          <cell r="M648">
            <v>10206</v>
          </cell>
          <cell r="N648">
            <v>11684.4</v>
          </cell>
        </row>
        <row r="649">
          <cell r="A649">
            <v>511280</v>
          </cell>
          <cell r="B649" t="str">
            <v>CÁMARA DE COMPENSACIÓN</v>
          </cell>
          <cell r="C649">
            <v>53414.25</v>
          </cell>
          <cell r="D649">
            <v>98839.27</v>
          </cell>
          <cell r="E649">
            <v>157621.42000000001</v>
          </cell>
          <cell r="F649">
            <v>205144.94</v>
          </cell>
          <cell r="G649">
            <v>261916.66</v>
          </cell>
          <cell r="H649">
            <v>315978.01</v>
          </cell>
          <cell r="I649">
            <v>368373.75</v>
          </cell>
          <cell r="J649">
            <v>424646.16</v>
          </cell>
          <cell r="K649">
            <v>476747.83</v>
          </cell>
          <cell r="L649">
            <v>532584.93999999994</v>
          </cell>
          <cell r="M649">
            <v>584441.1</v>
          </cell>
          <cell r="N649">
            <v>638206.68999999994</v>
          </cell>
        </row>
        <row r="650">
          <cell r="A650">
            <v>511285</v>
          </cell>
          <cell r="B650" t="str">
            <v>SISTEMA NACIONAL DE PAGOS</v>
          </cell>
          <cell r="C650">
            <v>706528.92</v>
          </cell>
          <cell r="D650">
            <v>1453040.44</v>
          </cell>
          <cell r="E650">
            <v>2416089.83</v>
          </cell>
          <cell r="F650">
            <v>3232043.66</v>
          </cell>
          <cell r="G650">
            <v>4120175.26</v>
          </cell>
          <cell r="H650">
            <v>4997913.51</v>
          </cell>
          <cell r="I650">
            <v>5846966.3099999996</v>
          </cell>
          <cell r="J650">
            <v>6798061.3899999997</v>
          </cell>
          <cell r="K650">
            <v>7594021.71</v>
          </cell>
          <cell r="L650">
            <v>8569228.7599999998</v>
          </cell>
          <cell r="M650">
            <v>9473327.9499999993</v>
          </cell>
          <cell r="N650">
            <v>10622807.74</v>
          </cell>
        </row>
        <row r="651">
          <cell r="A651">
            <v>511295</v>
          </cell>
          <cell r="B651" t="str">
            <v>OTRAS COMISIONES</v>
          </cell>
          <cell r="C651">
            <v>275063.87</v>
          </cell>
          <cell r="D651">
            <v>716121.02</v>
          </cell>
          <cell r="E651">
            <v>1215120.68</v>
          </cell>
          <cell r="F651">
            <v>1843251.01</v>
          </cell>
          <cell r="G651">
            <v>2241230.67</v>
          </cell>
          <cell r="H651">
            <v>2569359.83</v>
          </cell>
          <cell r="I651">
            <v>2888772.7</v>
          </cell>
          <cell r="J651">
            <v>3413181.34</v>
          </cell>
          <cell r="K651">
            <v>3769276.03</v>
          </cell>
          <cell r="L651">
            <v>4208717.76</v>
          </cell>
          <cell r="M651">
            <v>4552096.18</v>
          </cell>
          <cell r="N651">
            <v>5693858.7199999997</v>
          </cell>
        </row>
        <row r="652">
          <cell r="A652">
            <v>5113</v>
          </cell>
          <cell r="B652" t="str">
            <v>RENTA EN NEGOCIACIÓN VALORES MOBILIARIOS</v>
          </cell>
          <cell r="C652">
            <v>258800.81</v>
          </cell>
          <cell r="D652">
            <v>556769.15</v>
          </cell>
          <cell r="E652">
            <v>727908.71</v>
          </cell>
          <cell r="F652">
            <v>774162.92</v>
          </cell>
          <cell r="G652">
            <v>908354.95</v>
          </cell>
          <cell r="H652">
            <v>1091692.25</v>
          </cell>
          <cell r="I652">
            <v>1350116.01</v>
          </cell>
          <cell r="J652">
            <v>1615784.86</v>
          </cell>
          <cell r="K652">
            <v>1755115.13</v>
          </cell>
          <cell r="L652">
            <v>1755115.13</v>
          </cell>
          <cell r="M652">
            <v>1768948.47</v>
          </cell>
          <cell r="N652">
            <v>1812031.81</v>
          </cell>
        </row>
        <row r="653">
          <cell r="A653">
            <v>511305</v>
          </cell>
          <cell r="B653" t="str">
            <v>RENDIMIENTO INVERSIONES R.I.</v>
          </cell>
          <cell r="C653">
            <v>258800.81</v>
          </cell>
          <cell r="D653">
            <v>556769.15</v>
          </cell>
          <cell r="E653">
            <v>727908.71</v>
          </cell>
          <cell r="F653">
            <v>774162.92</v>
          </cell>
          <cell r="G653">
            <v>908354.95</v>
          </cell>
          <cell r="H653">
            <v>1091692.25</v>
          </cell>
          <cell r="I653">
            <v>1350116.01</v>
          </cell>
          <cell r="J653">
            <v>1615784.86</v>
          </cell>
          <cell r="K653">
            <v>1755115.13</v>
          </cell>
          <cell r="L653">
            <v>1755115.13</v>
          </cell>
          <cell r="M653">
            <v>1768948.47</v>
          </cell>
          <cell r="N653">
            <v>1812031.81</v>
          </cell>
        </row>
        <row r="654">
          <cell r="A654">
            <v>511310</v>
          </cell>
          <cell r="B654" t="str">
            <v>RENDIMIENTO INVERSIONES PAÍS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>
            <v>5114</v>
          </cell>
          <cell r="B655" t="str">
            <v>DIVIDENDOS</v>
          </cell>
          <cell r="C655">
            <v>0</v>
          </cell>
          <cell r="D655">
            <v>166018.54999999999</v>
          </cell>
          <cell r="E655">
            <v>166018.54999999999</v>
          </cell>
          <cell r="F655">
            <v>166018.54999999999</v>
          </cell>
          <cell r="G655">
            <v>332037.09999999998</v>
          </cell>
          <cell r="H655">
            <v>3849120.66</v>
          </cell>
          <cell r="I655">
            <v>3849120.66</v>
          </cell>
          <cell r="J655">
            <v>4015139.21</v>
          </cell>
          <cell r="K655">
            <v>4015139.21</v>
          </cell>
          <cell r="L655">
            <v>4015139.21</v>
          </cell>
          <cell r="M655">
            <v>4181157.76</v>
          </cell>
          <cell r="N655">
            <v>4181157.76</v>
          </cell>
        </row>
        <row r="656">
          <cell r="A656">
            <v>511405</v>
          </cell>
          <cell r="B656" t="str">
            <v>PARTICIPACIÓN EN ORGANISMOS INTERNACIONALES</v>
          </cell>
          <cell r="C656">
            <v>0</v>
          </cell>
          <cell r="D656">
            <v>166018.54999999999</v>
          </cell>
          <cell r="E656">
            <v>166018.54999999999</v>
          </cell>
          <cell r="F656">
            <v>166018.54999999999</v>
          </cell>
          <cell r="G656">
            <v>332037.09999999998</v>
          </cell>
          <cell r="H656">
            <v>3849120.66</v>
          </cell>
          <cell r="I656">
            <v>3849120.66</v>
          </cell>
          <cell r="J656">
            <v>4015139.21</v>
          </cell>
          <cell r="K656">
            <v>4015139.21</v>
          </cell>
          <cell r="L656">
            <v>4015139.21</v>
          </cell>
          <cell r="M656">
            <v>4181157.76</v>
          </cell>
          <cell r="N656">
            <v>4181157.76</v>
          </cell>
        </row>
        <row r="657">
          <cell r="A657">
            <v>511490</v>
          </cell>
          <cell r="B657" t="str">
            <v>OTROS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A658">
            <v>5119</v>
          </cell>
          <cell r="B658" t="str">
            <v>OTROS INGRESOS FINANCIEROS (DESHABILITADO)</v>
          </cell>
          <cell r="C658" t="e">
            <v>#N/A</v>
          </cell>
          <cell r="D658" t="e">
            <v>#N/A</v>
          </cell>
          <cell r="E658" t="e">
            <v>#N/A</v>
          </cell>
          <cell r="F658" t="e">
            <v>#N/A</v>
          </cell>
          <cell r="G658" t="e">
            <v>#N/A</v>
          </cell>
          <cell r="H658" t="e">
            <v>#N/A</v>
          </cell>
          <cell r="I658" t="e">
            <v>#N/A</v>
          </cell>
          <cell r="J658" t="e">
            <v>#N/A</v>
          </cell>
          <cell r="K658" t="e">
            <v>#N/A</v>
          </cell>
          <cell r="L658" t="e">
            <v>#N/A</v>
          </cell>
          <cell r="M658" t="e">
            <v>#N/A</v>
          </cell>
          <cell r="N658" t="e">
            <v>#N/A</v>
          </cell>
        </row>
        <row r="659">
          <cell r="A659">
            <v>519</v>
          </cell>
          <cell r="B659" t="str">
            <v>OTROS INGRESOS ORDINARIOS</v>
          </cell>
          <cell r="C659">
            <v>21557.39</v>
          </cell>
          <cell r="D659">
            <v>28468.7</v>
          </cell>
          <cell r="E659">
            <v>87903.62</v>
          </cell>
          <cell r="F659">
            <v>116820.96</v>
          </cell>
          <cell r="G659">
            <v>145408.64000000001</v>
          </cell>
          <cell r="H659">
            <v>168881.69</v>
          </cell>
          <cell r="I659">
            <v>177326.71</v>
          </cell>
          <cell r="J659">
            <v>250707.55</v>
          </cell>
          <cell r="K659">
            <v>280698.26</v>
          </cell>
          <cell r="L659">
            <v>311096.61</v>
          </cell>
          <cell r="M659">
            <v>549049.85</v>
          </cell>
          <cell r="N659">
            <v>788121.42</v>
          </cell>
        </row>
        <row r="660">
          <cell r="A660">
            <v>5191</v>
          </cell>
          <cell r="B660" t="str">
            <v>TASAS POR SERVICIOS</v>
          </cell>
          <cell r="C660">
            <v>21557.39</v>
          </cell>
          <cell r="D660">
            <v>28468.7</v>
          </cell>
          <cell r="E660">
            <v>87903.62</v>
          </cell>
          <cell r="F660">
            <v>116820.96</v>
          </cell>
          <cell r="G660">
            <v>145408.64000000001</v>
          </cell>
          <cell r="H660">
            <v>168881.69</v>
          </cell>
          <cell r="I660">
            <v>177326.71</v>
          </cell>
          <cell r="J660">
            <v>250707.55</v>
          </cell>
          <cell r="K660">
            <v>280698.26</v>
          </cell>
          <cell r="L660">
            <v>311096.61</v>
          </cell>
          <cell r="M660">
            <v>549049.85</v>
          </cell>
          <cell r="N660">
            <v>788121.42</v>
          </cell>
        </row>
        <row r="661">
          <cell r="A661">
            <v>519105</v>
          </cell>
          <cell r="B661" t="str">
            <v>BANCARIOS</v>
          </cell>
          <cell r="C661">
            <v>20812.900000000001</v>
          </cell>
          <cell r="D661">
            <v>21776.04</v>
          </cell>
          <cell r="E661">
            <v>73724.5</v>
          </cell>
          <cell r="F661">
            <v>101474.83</v>
          </cell>
          <cell r="G661">
            <v>122609.39</v>
          </cell>
          <cell r="H661">
            <v>145307.47</v>
          </cell>
          <cell r="I661">
            <v>146635.49</v>
          </cell>
          <cell r="J661">
            <v>219151.69</v>
          </cell>
          <cell r="K661">
            <v>247166.4</v>
          </cell>
          <cell r="L661">
            <v>276778.45</v>
          </cell>
          <cell r="M661">
            <v>305488.34000000003</v>
          </cell>
          <cell r="N661">
            <v>340833.4</v>
          </cell>
        </row>
        <row r="662">
          <cell r="A662">
            <v>519110</v>
          </cell>
          <cell r="B662" t="str">
            <v>ADMINISTRATIVOS</v>
          </cell>
          <cell r="C662">
            <v>744.49</v>
          </cell>
          <cell r="D662">
            <v>6692.66</v>
          </cell>
          <cell r="E662">
            <v>14179.12</v>
          </cell>
          <cell r="F662">
            <v>15346.13</v>
          </cell>
          <cell r="G662">
            <v>22799.25</v>
          </cell>
          <cell r="H662">
            <v>23574.22</v>
          </cell>
          <cell r="I662">
            <v>30691.22</v>
          </cell>
          <cell r="J662">
            <v>31555.86</v>
          </cell>
          <cell r="K662">
            <v>33531.86</v>
          </cell>
          <cell r="L662">
            <v>34318.160000000003</v>
          </cell>
          <cell r="M662">
            <v>243561.51</v>
          </cell>
          <cell r="N662">
            <v>447288.02</v>
          </cell>
        </row>
        <row r="663">
          <cell r="A663">
            <v>519115</v>
          </cell>
          <cell r="B663" t="str">
            <v>CULTURAL Y SOCIAL</v>
          </cell>
          <cell r="C663" t="e">
            <v>#N/A</v>
          </cell>
          <cell r="D663" t="e">
            <v>#N/A</v>
          </cell>
          <cell r="E663" t="e">
            <v>#N/A</v>
          </cell>
          <cell r="F663" t="e">
            <v>#N/A</v>
          </cell>
          <cell r="G663" t="e">
            <v>#N/A</v>
          </cell>
          <cell r="H663" t="e">
            <v>#N/A</v>
          </cell>
          <cell r="I663" t="e">
            <v>#N/A</v>
          </cell>
          <cell r="J663" t="e">
            <v>#N/A</v>
          </cell>
          <cell r="K663" t="e">
            <v>#N/A</v>
          </cell>
          <cell r="L663" t="e">
            <v>#N/A</v>
          </cell>
          <cell r="M663" t="e">
            <v>#N/A</v>
          </cell>
          <cell r="N663" t="e">
            <v>#N/A</v>
          </cell>
        </row>
        <row r="664">
          <cell r="A664">
            <v>52</v>
          </cell>
          <cell r="B664" t="str">
            <v>INGRESOS EXTRAORDINARIOS</v>
          </cell>
          <cell r="C664">
            <v>2083250.22</v>
          </cell>
          <cell r="D664">
            <v>7155151.3899999997</v>
          </cell>
          <cell r="E664">
            <v>11332609.82</v>
          </cell>
          <cell r="F664">
            <v>4421114.25</v>
          </cell>
          <cell r="G664">
            <v>37713146.880000003</v>
          </cell>
          <cell r="H664">
            <v>38877063.659999996</v>
          </cell>
          <cell r="I664">
            <v>45894830.369999997</v>
          </cell>
          <cell r="J664">
            <v>48688054.039999999</v>
          </cell>
          <cell r="K664">
            <v>48875209.909999996</v>
          </cell>
          <cell r="L664">
            <v>49486268.149999999</v>
          </cell>
          <cell r="M664">
            <v>52120034.93</v>
          </cell>
          <cell r="N664">
            <v>53036330.009999998</v>
          </cell>
        </row>
        <row r="665">
          <cell r="A665">
            <v>521</v>
          </cell>
          <cell r="B665" t="str">
            <v>LIQUIDACIÓN DEL PRESUPUESTO</v>
          </cell>
          <cell r="C665">
            <v>0</v>
          </cell>
          <cell r="D665">
            <v>0</v>
          </cell>
          <cell r="E665">
            <v>916424.29</v>
          </cell>
          <cell r="F665">
            <v>916424.29</v>
          </cell>
          <cell r="G665">
            <v>916424.29</v>
          </cell>
          <cell r="H665">
            <v>916424.29</v>
          </cell>
          <cell r="I665">
            <v>916424.29</v>
          </cell>
          <cell r="J665">
            <v>916424.29</v>
          </cell>
          <cell r="K665">
            <v>916424.29</v>
          </cell>
          <cell r="L665">
            <v>916424.29</v>
          </cell>
          <cell r="M665">
            <v>916424.29</v>
          </cell>
          <cell r="N665">
            <v>916424.29</v>
          </cell>
        </row>
        <row r="666">
          <cell r="A666">
            <v>522</v>
          </cell>
          <cell r="B666" t="str">
            <v>ARRIENDOS</v>
          </cell>
          <cell r="C666">
            <v>1665.41</v>
          </cell>
          <cell r="D666">
            <v>3315.82</v>
          </cell>
          <cell r="E666">
            <v>4811.2299999999996</v>
          </cell>
          <cell r="F666">
            <v>5856.64</v>
          </cell>
          <cell r="G666">
            <v>7352.05</v>
          </cell>
          <cell r="H666">
            <v>8397.4599999999991</v>
          </cell>
          <cell r="I666">
            <v>9463.99</v>
          </cell>
          <cell r="J666">
            <v>10530.52</v>
          </cell>
          <cell r="K666">
            <v>11597.05</v>
          </cell>
          <cell r="L666">
            <v>12663.58</v>
          </cell>
          <cell r="M666">
            <v>13730.11</v>
          </cell>
          <cell r="N666">
            <v>14796.64</v>
          </cell>
        </row>
        <row r="667">
          <cell r="A667">
            <v>523</v>
          </cell>
          <cell r="B667" t="str">
            <v>UTILIDAD EN VENTA DE ACTIVOS</v>
          </cell>
          <cell r="C667">
            <v>49337.94</v>
          </cell>
          <cell r="D667">
            <v>158584.16</v>
          </cell>
          <cell r="E667">
            <v>264365.88</v>
          </cell>
          <cell r="F667">
            <v>485365.92</v>
          </cell>
          <cell r="G667">
            <v>693403.92</v>
          </cell>
          <cell r="H667">
            <v>732502.02</v>
          </cell>
          <cell r="I667">
            <v>789761.05</v>
          </cell>
          <cell r="J667">
            <v>867235.2</v>
          </cell>
          <cell r="K667">
            <v>963018.29</v>
          </cell>
          <cell r="L667">
            <v>1023444.98</v>
          </cell>
          <cell r="M667">
            <v>1053736.8999999999</v>
          </cell>
          <cell r="N667">
            <v>1106473.3799999999</v>
          </cell>
        </row>
        <row r="668">
          <cell r="A668">
            <v>5231</v>
          </cell>
          <cell r="B668" t="str">
            <v>TÍTULOS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A669">
            <v>5232</v>
          </cell>
          <cell r="B669" t="str">
            <v>ACTIVOS FIJOS</v>
          </cell>
          <cell r="C669">
            <v>5523</v>
          </cell>
          <cell r="D669">
            <v>11046</v>
          </cell>
          <cell r="E669">
            <v>17430.07</v>
          </cell>
          <cell r="F669">
            <v>114404.68</v>
          </cell>
          <cell r="G669">
            <v>119927.67999999999</v>
          </cell>
          <cell r="H669">
            <v>125450.68</v>
          </cell>
          <cell r="I669">
            <v>131045.72</v>
          </cell>
          <cell r="J669">
            <v>136568.72</v>
          </cell>
          <cell r="K669">
            <v>142239.91</v>
          </cell>
          <cell r="L669">
            <v>142239.91</v>
          </cell>
          <cell r="M669">
            <v>153285.91</v>
          </cell>
          <cell r="N669">
            <v>158808.91</v>
          </cell>
        </row>
        <row r="670">
          <cell r="A670">
            <v>5233</v>
          </cell>
          <cell r="B670" t="str">
            <v>BIENES EN DACIÓN DE PAGO</v>
          </cell>
          <cell r="C670">
            <v>43814.94</v>
          </cell>
          <cell r="D670">
            <v>147538.16</v>
          </cell>
          <cell r="E670">
            <v>246935.81</v>
          </cell>
          <cell r="F670">
            <v>370961.24</v>
          </cell>
          <cell r="G670">
            <v>573476.24</v>
          </cell>
          <cell r="H670">
            <v>607051.34</v>
          </cell>
          <cell r="I670">
            <v>658715.32999999996</v>
          </cell>
          <cell r="J670">
            <v>730666.48</v>
          </cell>
          <cell r="K670">
            <v>820778.38</v>
          </cell>
          <cell r="L670">
            <v>881205.07</v>
          </cell>
          <cell r="M670">
            <v>900450.99</v>
          </cell>
          <cell r="N670">
            <v>947664.47</v>
          </cell>
        </row>
        <row r="671">
          <cell r="A671">
            <v>5239</v>
          </cell>
          <cell r="B671" t="str">
            <v>OTROS ACTIVOS (DESHABILITADO)</v>
          </cell>
          <cell r="C671" t="e">
            <v>#N/A</v>
          </cell>
          <cell r="D671" t="e">
            <v>#N/A</v>
          </cell>
          <cell r="E671" t="e">
            <v>#N/A</v>
          </cell>
          <cell r="F671" t="e">
            <v>#N/A</v>
          </cell>
          <cell r="G671" t="e">
            <v>#N/A</v>
          </cell>
          <cell r="H671" t="e">
            <v>#N/A</v>
          </cell>
          <cell r="I671" t="e">
            <v>#N/A</v>
          </cell>
          <cell r="J671" t="e">
            <v>#N/A</v>
          </cell>
          <cell r="K671" t="e">
            <v>#N/A</v>
          </cell>
          <cell r="L671" t="e">
            <v>#N/A</v>
          </cell>
          <cell r="M671" t="e">
            <v>#N/A</v>
          </cell>
          <cell r="N671" t="e">
            <v>#N/A</v>
          </cell>
        </row>
        <row r="672">
          <cell r="A672">
            <v>524</v>
          </cell>
          <cell r="B672" t="str">
            <v>INGRESOS DEL EJERCICIO</v>
          </cell>
          <cell r="C672">
            <v>0</v>
          </cell>
          <cell r="D672">
            <v>6902759.8499999996</v>
          </cell>
          <cell r="E672">
            <v>8363423.6900000004</v>
          </cell>
          <cell r="F672">
            <v>1112261.3999999999</v>
          </cell>
          <cell r="G672">
            <v>34171556.909999996</v>
          </cell>
          <cell r="H672">
            <v>35270308.649999999</v>
          </cell>
          <cell r="I672">
            <v>42204281.329999998</v>
          </cell>
          <cell r="J672">
            <v>44895788.049999997</v>
          </cell>
          <cell r="K672">
            <v>44952977.57</v>
          </cell>
          <cell r="L672">
            <v>45482516.399999999</v>
          </cell>
          <cell r="M672">
            <v>48053488.009999998</v>
          </cell>
          <cell r="N672">
            <v>48816660.310000002</v>
          </cell>
        </row>
        <row r="673">
          <cell r="A673">
            <v>525</v>
          </cell>
          <cell r="B673" t="str">
            <v>INGRESOS EJERCICIOS ANTERIORES</v>
          </cell>
          <cell r="C673">
            <v>23583.599999999999</v>
          </cell>
          <cell r="D673">
            <v>38775.03</v>
          </cell>
          <cell r="E673">
            <v>826929.9</v>
          </cell>
          <cell r="F673">
            <v>923231.08</v>
          </cell>
          <cell r="G673">
            <v>924784.53</v>
          </cell>
          <cell r="H673">
            <v>931762.32</v>
          </cell>
          <cell r="I673">
            <v>938209.88</v>
          </cell>
          <cell r="J673">
            <v>940135.75</v>
          </cell>
          <cell r="K673">
            <v>944469.46</v>
          </cell>
          <cell r="L673">
            <v>944567.84</v>
          </cell>
          <cell r="M673">
            <v>945680.87</v>
          </cell>
          <cell r="N673">
            <v>1028944.52</v>
          </cell>
        </row>
        <row r="674">
          <cell r="A674">
            <v>529</v>
          </cell>
          <cell r="B674" t="str">
            <v>OTROS INGRESOS EXTRAORDINARIOS</v>
          </cell>
          <cell r="C674">
            <v>2008663.27</v>
          </cell>
          <cell r="D674">
            <v>51716.53</v>
          </cell>
          <cell r="E674">
            <v>956654.83</v>
          </cell>
          <cell r="F674">
            <v>977974.92</v>
          </cell>
          <cell r="G674">
            <v>999625.18</v>
          </cell>
          <cell r="H674">
            <v>1017668.92</v>
          </cell>
          <cell r="I674">
            <v>1036689.83</v>
          </cell>
          <cell r="J674">
            <v>1057940.23</v>
          </cell>
          <cell r="K674">
            <v>1086723.25</v>
          </cell>
          <cell r="L674">
            <v>1106651.06</v>
          </cell>
          <cell r="M674">
            <v>1136974.75</v>
          </cell>
          <cell r="N674">
            <v>1153030.8700000001</v>
          </cell>
        </row>
        <row r="675">
          <cell r="A675">
            <v>53</v>
          </cell>
          <cell r="B675" t="str">
            <v>INGRESOS DE POLÍTICA MONETARIA</v>
          </cell>
          <cell r="C675">
            <v>4319502.55</v>
          </cell>
          <cell r="D675">
            <v>9395760.5500000007</v>
          </cell>
          <cell r="E675">
            <v>23262298.75</v>
          </cell>
          <cell r="F675">
            <v>42112338.789999999</v>
          </cell>
          <cell r="G675">
            <v>52231340.149999999</v>
          </cell>
          <cell r="H675">
            <v>63480526.32</v>
          </cell>
          <cell r="I675">
            <v>74740254.079999998</v>
          </cell>
          <cell r="J675">
            <v>85935829.379999995</v>
          </cell>
          <cell r="K675">
            <v>96855750.609999999</v>
          </cell>
          <cell r="L675">
            <v>108039338.54000001</v>
          </cell>
          <cell r="M675">
            <v>119332086.14</v>
          </cell>
          <cell r="N675">
            <v>130845676.7</v>
          </cell>
        </row>
        <row r="676">
          <cell r="A676">
            <v>54</v>
          </cell>
          <cell r="B676" t="str">
            <v>INGRESOS VARIOS</v>
          </cell>
          <cell r="C676" t="e">
            <v>#N/A</v>
          </cell>
          <cell r="D676" t="e">
            <v>#N/A</v>
          </cell>
          <cell r="E676" t="e">
            <v>#N/A</v>
          </cell>
          <cell r="F676" t="e">
            <v>#N/A</v>
          </cell>
          <cell r="G676" t="e">
            <v>#N/A</v>
          </cell>
          <cell r="H676" t="e">
            <v>#N/A</v>
          </cell>
          <cell r="I676" t="e">
            <v>#N/A</v>
          </cell>
          <cell r="J676" t="e">
            <v>#N/A</v>
          </cell>
          <cell r="K676" t="e">
            <v>#N/A</v>
          </cell>
          <cell r="L676" t="e">
            <v>#N/A</v>
          </cell>
          <cell r="M676" t="e">
            <v>#N/A</v>
          </cell>
          <cell r="N676" t="e">
            <v>#N/A</v>
          </cell>
        </row>
        <row r="677">
          <cell r="A677">
            <v>56</v>
          </cell>
          <cell r="B677" t="str">
            <v>RESULTADOS NO OPERATIVOS ACREEDORES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>
            <v>561</v>
          </cell>
          <cell r="B678" t="str">
            <v>UTILIDADES POR EXPO.A LA INFLACION</v>
          </cell>
          <cell r="C678" t="e">
            <v>#N/A</v>
          </cell>
          <cell r="D678" t="e">
            <v>#N/A</v>
          </cell>
          <cell r="E678" t="e">
            <v>#N/A</v>
          </cell>
          <cell r="F678" t="e">
            <v>#N/A</v>
          </cell>
          <cell r="G678" t="e">
            <v>#N/A</v>
          </cell>
          <cell r="H678" t="e">
            <v>#N/A</v>
          </cell>
          <cell r="I678" t="e">
            <v>#N/A</v>
          </cell>
          <cell r="J678" t="e">
            <v>#N/A</v>
          </cell>
          <cell r="K678" t="e">
            <v>#N/A</v>
          </cell>
          <cell r="L678" t="e">
            <v>#N/A</v>
          </cell>
          <cell r="M678" t="e">
            <v>#N/A</v>
          </cell>
          <cell r="N678" t="e">
            <v>#N/A</v>
          </cell>
        </row>
        <row r="679">
          <cell r="A679">
            <v>5611</v>
          </cell>
          <cell r="B679" t="str">
            <v>UTILIDADES EXPO.DE ACT.NO MONETARIO</v>
          </cell>
          <cell r="C679" t="e">
            <v>#N/A</v>
          </cell>
          <cell r="D679" t="e">
            <v>#N/A</v>
          </cell>
          <cell r="E679" t="e">
            <v>#N/A</v>
          </cell>
          <cell r="F679" t="e">
            <v>#N/A</v>
          </cell>
          <cell r="G679" t="e">
            <v>#N/A</v>
          </cell>
          <cell r="H679" t="e">
            <v>#N/A</v>
          </cell>
          <cell r="I679" t="e">
            <v>#N/A</v>
          </cell>
          <cell r="J679" t="e">
            <v>#N/A</v>
          </cell>
          <cell r="K679" t="e">
            <v>#N/A</v>
          </cell>
          <cell r="L679" t="e">
            <v>#N/A</v>
          </cell>
          <cell r="M679" t="e">
            <v>#N/A</v>
          </cell>
          <cell r="N679" t="e">
            <v>#N/A</v>
          </cell>
        </row>
        <row r="680">
          <cell r="A680">
            <v>5613</v>
          </cell>
          <cell r="B680" t="str">
            <v>UTILIDADES EXPO.CTAS.RESULT.DEUDORA</v>
          </cell>
          <cell r="C680" t="e">
            <v>#N/A</v>
          </cell>
          <cell r="D680" t="e">
            <v>#N/A</v>
          </cell>
          <cell r="E680" t="e">
            <v>#N/A</v>
          </cell>
          <cell r="F680" t="e">
            <v>#N/A</v>
          </cell>
          <cell r="G680" t="e">
            <v>#N/A</v>
          </cell>
          <cell r="H680" t="e">
            <v>#N/A</v>
          </cell>
          <cell r="I680" t="e">
            <v>#N/A</v>
          </cell>
          <cell r="J680" t="e">
            <v>#N/A</v>
          </cell>
          <cell r="K680" t="e">
            <v>#N/A</v>
          </cell>
          <cell r="L680" t="e">
            <v>#N/A</v>
          </cell>
          <cell r="M680" t="e">
            <v>#N/A</v>
          </cell>
          <cell r="N680" t="e">
            <v>#N/A</v>
          </cell>
        </row>
        <row r="681">
          <cell r="A681">
            <v>562</v>
          </cell>
          <cell r="B681" t="str">
            <v>UTILIDADES POR VALUACIÓN DE MONEDA EXTRANJERA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563</v>
          </cell>
          <cell r="B682" t="str">
            <v>UTILIDADES POR REAJUSTES PACTADOS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>
            <v>564</v>
          </cell>
          <cell r="B683" t="str">
            <v>UTILIDAD VALUACIÓN ORO Y PLATA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A684">
            <v>59</v>
          </cell>
          <cell r="B684" t="str">
            <v>PÉRDIDAS Y GANANCIAS – GANANCIAS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195936970.11000001</v>
          </cell>
        </row>
        <row r="685">
          <cell r="A685">
            <v>6</v>
          </cell>
          <cell r="B685" t="str">
            <v>CUENTAS CONTINGENTES</v>
          </cell>
          <cell r="C685">
            <v>2168663682.3600001</v>
          </cell>
          <cell r="D685">
            <v>2343451682.0599999</v>
          </cell>
          <cell r="E685">
            <v>2270011793.1399999</v>
          </cell>
          <cell r="F685">
            <v>2087020921.72</v>
          </cell>
          <cell r="G685">
            <v>2037957690.8199999</v>
          </cell>
          <cell r="H685">
            <v>2028937134.1600001</v>
          </cell>
          <cell r="I685">
            <v>2158784868.1999998</v>
          </cell>
          <cell r="J685">
            <v>1992043716.1199999</v>
          </cell>
          <cell r="K685">
            <v>2178344817.3000002</v>
          </cell>
          <cell r="L685">
            <v>2377481328.3800001</v>
          </cell>
          <cell r="M685">
            <v>2443895783.2399998</v>
          </cell>
          <cell r="N685">
            <v>2364079901.7800002</v>
          </cell>
        </row>
        <row r="686">
          <cell r="A686">
            <v>61</v>
          </cell>
          <cell r="B686" t="str">
            <v>DEUDORAS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>
            <v>62</v>
          </cell>
          <cell r="B687" t="str">
            <v>DEUDORAS POR CONTRA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63</v>
          </cell>
          <cell r="B688" t="str">
            <v>ACREEDORAS</v>
          </cell>
          <cell r="C688">
            <v>1084331841.1800001</v>
          </cell>
          <cell r="D688">
            <v>1171725841.03</v>
          </cell>
          <cell r="E688">
            <v>1135005896.5699999</v>
          </cell>
          <cell r="F688">
            <v>1043510460.86</v>
          </cell>
          <cell r="G688">
            <v>1018978845.41</v>
          </cell>
          <cell r="H688">
            <v>1014468567.08</v>
          </cell>
          <cell r="I688">
            <v>1079392434.0999999</v>
          </cell>
          <cell r="J688">
            <v>996021858.05999994</v>
          </cell>
          <cell r="K688">
            <v>1089172408.6500001</v>
          </cell>
          <cell r="L688">
            <v>1188740664.1900001</v>
          </cell>
          <cell r="M688">
            <v>1221947891.6199999</v>
          </cell>
          <cell r="N688">
            <v>1182039950.8900001</v>
          </cell>
        </row>
        <row r="689">
          <cell r="A689">
            <v>631</v>
          </cell>
          <cell r="B689" t="str">
            <v>COMPROMISOS GOBIERNO CENTRAL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>
            <v>632</v>
          </cell>
          <cell r="B690" t="str">
            <v>COMPROMISOS CARTAS DE CRÉDITO</v>
          </cell>
          <cell r="C690">
            <v>835142570.95000005</v>
          </cell>
          <cell r="D690">
            <v>930079973.10000002</v>
          </cell>
          <cell r="E690">
            <v>892465890.10000002</v>
          </cell>
          <cell r="F690">
            <v>802077540.29999995</v>
          </cell>
          <cell r="G690">
            <v>783487327.72000003</v>
          </cell>
          <cell r="H690">
            <v>794521280.88</v>
          </cell>
          <cell r="I690">
            <v>861554765.08000004</v>
          </cell>
          <cell r="J690">
            <v>785681926.69000006</v>
          </cell>
          <cell r="K690">
            <v>878503435.44000006</v>
          </cell>
          <cell r="L690">
            <v>979972613.49000001</v>
          </cell>
          <cell r="M690">
            <v>1019504560.87</v>
          </cell>
          <cell r="N690">
            <v>979228768.47000003</v>
          </cell>
        </row>
        <row r="691">
          <cell r="A691">
            <v>633</v>
          </cell>
          <cell r="B691" t="str">
            <v>ACUERDOS DE PAGO Y CRÉDITOS RECÍPROCOS</v>
          </cell>
          <cell r="C691">
            <v>238516722.65000001</v>
          </cell>
          <cell r="D691">
            <v>230973320.34999999</v>
          </cell>
          <cell r="E691">
            <v>231867458.88999999</v>
          </cell>
          <cell r="F691">
            <v>230564111.25999999</v>
          </cell>
          <cell r="G691">
            <v>224622708.38999999</v>
          </cell>
          <cell r="H691">
            <v>208759085.24000001</v>
          </cell>
          <cell r="I691">
            <v>206649468.06</v>
          </cell>
          <cell r="J691">
            <v>199267947.58000001</v>
          </cell>
          <cell r="K691">
            <v>199596989.41999999</v>
          </cell>
          <cell r="L691">
            <v>197696066.91</v>
          </cell>
          <cell r="M691">
            <v>191371346.96000001</v>
          </cell>
          <cell r="N691">
            <v>191739198.63</v>
          </cell>
        </row>
        <row r="692">
          <cell r="A692">
            <v>634</v>
          </cell>
          <cell r="B692" t="str">
            <v>COMPROMISOS ADQUIRIDOS NO DESEMBOLSADOS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A693">
            <v>639</v>
          </cell>
          <cell r="B693" t="str">
            <v>OTRAS CUENTAS CONTINGENTES ACREEDORAS</v>
          </cell>
          <cell r="C693">
            <v>10672547.58</v>
          </cell>
          <cell r="D693">
            <v>10672547.58</v>
          </cell>
          <cell r="E693">
            <v>10672547.58</v>
          </cell>
          <cell r="F693">
            <v>10868809.300000001</v>
          </cell>
          <cell r="G693">
            <v>10868809.300000001</v>
          </cell>
          <cell r="H693">
            <v>11188200.960000001</v>
          </cell>
          <cell r="I693">
            <v>11188200.960000001</v>
          </cell>
          <cell r="J693">
            <v>11071983.789999999</v>
          </cell>
          <cell r="K693">
            <v>11071983.789999999</v>
          </cell>
          <cell r="L693">
            <v>11071983.789999999</v>
          </cell>
          <cell r="M693">
            <v>11071983.789999999</v>
          </cell>
          <cell r="N693">
            <v>11071983.789999999</v>
          </cell>
        </row>
        <row r="694">
          <cell r="A694">
            <v>64</v>
          </cell>
          <cell r="B694" t="str">
            <v>ACREEDORAS POR CONTRA</v>
          </cell>
          <cell r="C694">
            <v>1084331841.1800001</v>
          </cell>
          <cell r="D694">
            <v>1171725841.03</v>
          </cell>
          <cell r="E694">
            <v>1135005896.5699999</v>
          </cell>
          <cell r="F694">
            <v>1043510460.86</v>
          </cell>
          <cell r="G694">
            <v>1018978845.41</v>
          </cell>
          <cell r="H694">
            <v>1014468567.08</v>
          </cell>
          <cell r="I694">
            <v>1079392434.0999999</v>
          </cell>
          <cell r="J694">
            <v>996021858.05999994</v>
          </cell>
          <cell r="K694">
            <v>1089172408.6500001</v>
          </cell>
          <cell r="L694">
            <v>1188740664.1900001</v>
          </cell>
          <cell r="M694">
            <v>1221947891.6199999</v>
          </cell>
          <cell r="N694">
            <v>1182039950.8900001</v>
          </cell>
        </row>
        <row r="695">
          <cell r="A695">
            <v>641</v>
          </cell>
          <cell r="B695" t="str">
            <v>COMPROMISOS GOBIERNO CENTRAL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>
            <v>642</v>
          </cell>
          <cell r="B696" t="str">
            <v>COMPROMISOS CARTAS DE CRÉDITO</v>
          </cell>
          <cell r="C696">
            <v>835142570.95000005</v>
          </cell>
          <cell r="D696">
            <v>930079973.10000002</v>
          </cell>
          <cell r="E696">
            <v>892465890.10000002</v>
          </cell>
          <cell r="F696">
            <v>802077540.29999995</v>
          </cell>
          <cell r="G696">
            <v>783487327.72000003</v>
          </cell>
          <cell r="H696">
            <v>794521280.88</v>
          </cell>
          <cell r="I696">
            <v>861554765.08000004</v>
          </cell>
          <cell r="J696">
            <v>785681926.69000006</v>
          </cell>
          <cell r="K696">
            <v>878503435.44000006</v>
          </cell>
          <cell r="L696">
            <v>979972613.49000001</v>
          </cell>
          <cell r="M696">
            <v>1019504560.87</v>
          </cell>
          <cell r="N696">
            <v>979228768.47000003</v>
          </cell>
        </row>
        <row r="697">
          <cell r="A697">
            <v>643</v>
          </cell>
          <cell r="B697" t="str">
            <v>ACUERDOS DE PAGO Y CRÉDITOS RECÍPROCOS</v>
          </cell>
          <cell r="C697">
            <v>238516722.65000001</v>
          </cell>
          <cell r="D697">
            <v>230973320.34999999</v>
          </cell>
          <cell r="E697">
            <v>231867458.88999999</v>
          </cell>
          <cell r="F697">
            <v>230564111.25999999</v>
          </cell>
          <cell r="G697">
            <v>224622708.38999999</v>
          </cell>
          <cell r="H697">
            <v>208759085.24000001</v>
          </cell>
          <cell r="I697">
            <v>206649468.06</v>
          </cell>
          <cell r="J697">
            <v>199267947.58000001</v>
          </cell>
          <cell r="K697">
            <v>199596989.41999999</v>
          </cell>
          <cell r="L697">
            <v>197696066.91</v>
          </cell>
          <cell r="M697">
            <v>191371346.96000001</v>
          </cell>
          <cell r="N697">
            <v>191739198.63</v>
          </cell>
        </row>
        <row r="698">
          <cell r="A698">
            <v>644</v>
          </cell>
          <cell r="B698" t="str">
            <v>COMPROMISOS ADQUIRIDOS NO DESEMBOLSADOS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A699">
            <v>649</v>
          </cell>
          <cell r="B699" t="str">
            <v>OTRAS CUENTAS CONTINGENTES ACREEDORAS</v>
          </cell>
          <cell r="C699">
            <v>10672547.58</v>
          </cell>
          <cell r="D699">
            <v>10672547.58</v>
          </cell>
          <cell r="E699">
            <v>10672547.58</v>
          </cell>
          <cell r="F699">
            <v>10868809.300000001</v>
          </cell>
          <cell r="G699">
            <v>10868809.300000001</v>
          </cell>
          <cell r="H699">
            <v>11188200.960000001</v>
          </cell>
          <cell r="I699">
            <v>11188200.960000001</v>
          </cell>
          <cell r="J699">
            <v>11071983.789999999</v>
          </cell>
          <cell r="K699">
            <v>11071983.789999999</v>
          </cell>
          <cell r="L699">
            <v>11071983.789999999</v>
          </cell>
          <cell r="M699">
            <v>11071983.789999999</v>
          </cell>
          <cell r="N699">
            <v>11071983.789999999</v>
          </cell>
        </row>
        <row r="700">
          <cell r="A700">
            <v>7</v>
          </cell>
          <cell r="B700" t="str">
            <v>CUENTAS DE ORDEN</v>
          </cell>
          <cell r="C700">
            <v>62894199413.480003</v>
          </cell>
          <cell r="D700">
            <v>62185623962.889999</v>
          </cell>
          <cell r="E700">
            <v>63377468788.190002</v>
          </cell>
          <cell r="F700">
            <v>62741681817.75</v>
          </cell>
          <cell r="G700">
            <v>63883492562.32</v>
          </cell>
          <cell r="H700">
            <v>61568151778.43</v>
          </cell>
          <cell r="I700">
            <v>61439313907.870003</v>
          </cell>
          <cell r="J700">
            <v>61471500091.139999</v>
          </cell>
          <cell r="K700">
            <v>61719495467.860001</v>
          </cell>
          <cell r="L700">
            <v>63767958754.900002</v>
          </cell>
          <cell r="M700">
            <v>64698221598.949997</v>
          </cell>
          <cell r="N700">
            <v>64132835751.849998</v>
          </cell>
        </row>
        <row r="701">
          <cell r="A701">
            <v>71</v>
          </cell>
          <cell r="B701" t="str">
            <v>DEUDORAS</v>
          </cell>
          <cell r="C701">
            <v>24517273605.599998</v>
          </cell>
          <cell r="D701">
            <v>24324040020.5</v>
          </cell>
          <cell r="E701">
            <v>24864333689.619999</v>
          </cell>
          <cell r="F701">
            <v>24495697310.330002</v>
          </cell>
          <cell r="G701">
            <v>23579655220.689999</v>
          </cell>
          <cell r="H701">
            <v>23525093771.849998</v>
          </cell>
          <cell r="I701">
            <v>23545548309.279999</v>
          </cell>
          <cell r="J701">
            <v>23604424813.470001</v>
          </cell>
          <cell r="K701">
            <v>23731647951.68</v>
          </cell>
          <cell r="L701">
            <v>23554031342.630001</v>
          </cell>
          <cell r="M701">
            <v>24586287354.57</v>
          </cell>
          <cell r="N701">
            <v>24250969168.189999</v>
          </cell>
        </row>
        <row r="702">
          <cell r="A702">
            <v>711</v>
          </cell>
          <cell r="B702" t="str">
            <v>ESPECIES MONETARIAS</v>
          </cell>
          <cell r="C702">
            <v>2214501.7200000002</v>
          </cell>
          <cell r="D702">
            <v>2214501.7200000002</v>
          </cell>
          <cell r="E702">
            <v>2214485.4500000002</v>
          </cell>
          <cell r="F702">
            <v>2214485.4500000002</v>
          </cell>
          <cell r="G702">
            <v>2214485.4500000002</v>
          </cell>
          <cell r="H702">
            <v>2214485.4500000002</v>
          </cell>
          <cell r="I702">
            <v>2214485.4500000002</v>
          </cell>
          <cell r="J702">
            <v>2214485.4500000002</v>
          </cell>
          <cell r="K702">
            <v>2214485.4500000002</v>
          </cell>
          <cell r="L702">
            <v>2214485.4500000002</v>
          </cell>
          <cell r="M702">
            <v>2214481.89</v>
          </cell>
          <cell r="N702">
            <v>2214481.89</v>
          </cell>
        </row>
        <row r="703">
          <cell r="A703">
            <v>7111</v>
          </cell>
          <cell r="B703" t="str">
            <v>BILLETES Y MONEDAS NO EMITIDOS</v>
          </cell>
          <cell r="C703">
            <v>2113.86</v>
          </cell>
          <cell r="D703">
            <v>2113.86</v>
          </cell>
          <cell r="E703">
            <v>2113.86</v>
          </cell>
          <cell r="F703">
            <v>2113.86</v>
          </cell>
          <cell r="G703">
            <v>2113.86</v>
          </cell>
          <cell r="H703">
            <v>2113.86</v>
          </cell>
          <cell r="I703">
            <v>2113.86</v>
          </cell>
          <cell r="J703">
            <v>2113.86</v>
          </cell>
          <cell r="K703">
            <v>2113.86</v>
          </cell>
          <cell r="L703">
            <v>2113.86</v>
          </cell>
          <cell r="M703">
            <v>2113.86</v>
          </cell>
          <cell r="N703">
            <v>2113.86</v>
          </cell>
        </row>
        <row r="704">
          <cell r="A704">
            <v>7112</v>
          </cell>
          <cell r="B704" t="str">
            <v>BILLETES Y MONEDAS DESMONETIZADOS</v>
          </cell>
          <cell r="C704">
            <v>29869.27</v>
          </cell>
          <cell r="D704">
            <v>29869.27</v>
          </cell>
          <cell r="E704">
            <v>29869.27</v>
          </cell>
          <cell r="F704">
            <v>29869.27</v>
          </cell>
          <cell r="G704">
            <v>29869.27</v>
          </cell>
          <cell r="H704">
            <v>29869.27</v>
          </cell>
          <cell r="I704">
            <v>29869.27</v>
          </cell>
          <cell r="J704">
            <v>29869.27</v>
          </cell>
          <cell r="K704">
            <v>29869.27</v>
          </cell>
          <cell r="L704">
            <v>29869.27</v>
          </cell>
          <cell r="M704">
            <v>29869.27</v>
          </cell>
          <cell r="N704">
            <v>29869.27</v>
          </cell>
        </row>
        <row r="705">
          <cell r="A705">
            <v>7113</v>
          </cell>
          <cell r="B705" t="str">
            <v>BILLETES Y MONEDAS EN CUSTODIA</v>
          </cell>
          <cell r="C705">
            <v>2182518.59</v>
          </cell>
          <cell r="D705">
            <v>2182518.59</v>
          </cell>
          <cell r="E705">
            <v>2182502.3199999998</v>
          </cell>
          <cell r="F705">
            <v>2182502.3199999998</v>
          </cell>
          <cell r="G705">
            <v>2182502.3199999998</v>
          </cell>
          <cell r="H705">
            <v>2182502.3199999998</v>
          </cell>
          <cell r="I705">
            <v>2182502.3199999998</v>
          </cell>
          <cell r="J705">
            <v>2182502.3199999998</v>
          </cell>
          <cell r="K705">
            <v>2182502.3199999998</v>
          </cell>
          <cell r="L705">
            <v>2182502.3199999998</v>
          </cell>
          <cell r="M705">
            <v>2182498.7599999998</v>
          </cell>
          <cell r="N705">
            <v>2182498.7599999998</v>
          </cell>
        </row>
        <row r="706">
          <cell r="A706">
            <v>712</v>
          </cell>
          <cell r="B706" t="str">
            <v>TÍTULOS Y FORMULARIOS</v>
          </cell>
          <cell r="C706">
            <v>9426437405.0300007</v>
          </cell>
          <cell r="D706">
            <v>9226295715.2099991</v>
          </cell>
          <cell r="E706">
            <v>9760973945.6599998</v>
          </cell>
          <cell r="F706">
            <v>9787898060.9300003</v>
          </cell>
          <cell r="G706">
            <v>8868984108.8400002</v>
          </cell>
          <cell r="H706">
            <v>8811417605.9599991</v>
          </cell>
          <cell r="I706">
            <v>8827890057.25</v>
          </cell>
          <cell r="J706">
            <v>8904784676.5</v>
          </cell>
          <cell r="K706">
            <v>9028545322.8299999</v>
          </cell>
          <cell r="L706">
            <v>8844845972.0699997</v>
          </cell>
          <cell r="M706">
            <v>9876717670.0900002</v>
          </cell>
          <cell r="N706">
            <v>9542974783.1900005</v>
          </cell>
        </row>
        <row r="707">
          <cell r="A707">
            <v>7121</v>
          </cell>
          <cell r="B707" t="str">
            <v>TÍTULOS</v>
          </cell>
          <cell r="C707">
            <v>9426437403.0300007</v>
          </cell>
          <cell r="D707">
            <v>9226295713.2099991</v>
          </cell>
          <cell r="E707">
            <v>9760973943.6599998</v>
          </cell>
          <cell r="F707">
            <v>9787898058.9300003</v>
          </cell>
          <cell r="G707">
            <v>8868984106.8400002</v>
          </cell>
          <cell r="H707">
            <v>8811417603.9599991</v>
          </cell>
          <cell r="I707">
            <v>8827890055.25</v>
          </cell>
          <cell r="J707">
            <v>8904784674.5</v>
          </cell>
          <cell r="K707">
            <v>9028545320.8299999</v>
          </cell>
          <cell r="L707">
            <v>8844845970.0699997</v>
          </cell>
          <cell r="M707">
            <v>9876717668.0900002</v>
          </cell>
          <cell r="N707">
            <v>9542974781.1900005</v>
          </cell>
        </row>
        <row r="708">
          <cell r="A708">
            <v>712101</v>
          </cell>
          <cell r="B708" t="str">
            <v>TÍTULOS PROPIOS REDIMIDOS POR INCINERAR</v>
          </cell>
          <cell r="C708">
            <v>75.37</v>
          </cell>
          <cell r="D708">
            <v>75.37</v>
          </cell>
          <cell r="E708">
            <v>75.37</v>
          </cell>
          <cell r="F708">
            <v>75.37</v>
          </cell>
          <cell r="G708">
            <v>75.37</v>
          </cell>
          <cell r="H708">
            <v>75.37</v>
          </cell>
          <cell r="I708">
            <v>75.37</v>
          </cell>
          <cell r="J708">
            <v>75.37</v>
          </cell>
          <cell r="K708">
            <v>75.37</v>
          </cell>
          <cell r="L708">
            <v>75.37</v>
          </cell>
          <cell r="M708">
            <v>75.37</v>
          </cell>
          <cell r="N708">
            <v>75.37</v>
          </cell>
        </row>
        <row r="709">
          <cell r="A709">
            <v>712102</v>
          </cell>
          <cell r="B709" t="str">
            <v>TÍTULOS EN CUSTODIA</v>
          </cell>
          <cell r="C709">
            <v>9426437327.6599998</v>
          </cell>
          <cell r="D709">
            <v>9226295637.8400002</v>
          </cell>
          <cell r="E709">
            <v>9760973868.2900009</v>
          </cell>
          <cell r="F709">
            <v>9787897983.5599995</v>
          </cell>
          <cell r="G709">
            <v>8868984031.4699993</v>
          </cell>
          <cell r="H709">
            <v>8811417528.5900002</v>
          </cell>
          <cell r="I709">
            <v>8827889979.8799992</v>
          </cell>
          <cell r="J709">
            <v>8904784599.1299992</v>
          </cell>
          <cell r="K709">
            <v>9028545245.4599991</v>
          </cell>
          <cell r="L709">
            <v>8844845894.7000008</v>
          </cell>
          <cell r="M709">
            <v>9876717592.7199993</v>
          </cell>
          <cell r="N709">
            <v>9542974705.8199997</v>
          </cell>
        </row>
        <row r="710">
          <cell r="A710">
            <v>712103</v>
          </cell>
          <cell r="B710" t="str">
            <v>TÍTULOS EMITIDOS NO VENDIDOS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A711">
            <v>712105</v>
          </cell>
          <cell r="B711" t="str">
            <v>TÍTULOS EMITIDOS RECOMPRADOS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>
            <v>7122</v>
          </cell>
          <cell r="B712" t="str">
            <v>FORMULARIOS</v>
          </cell>
          <cell r="C712">
            <v>2</v>
          </cell>
          <cell r="D712">
            <v>2</v>
          </cell>
          <cell r="E712">
            <v>2</v>
          </cell>
          <cell r="F712">
            <v>2</v>
          </cell>
          <cell r="G712">
            <v>2</v>
          </cell>
          <cell r="H712">
            <v>2</v>
          </cell>
          <cell r="I712">
            <v>2</v>
          </cell>
          <cell r="J712">
            <v>2</v>
          </cell>
          <cell r="K712">
            <v>2</v>
          </cell>
          <cell r="L712">
            <v>2</v>
          </cell>
          <cell r="M712">
            <v>2</v>
          </cell>
          <cell r="N712">
            <v>2</v>
          </cell>
        </row>
        <row r="713">
          <cell r="A713">
            <v>712201</v>
          </cell>
          <cell r="B713" t="str">
            <v>FORMULARIOS DE TÍTULOS PROPIOS</v>
          </cell>
          <cell r="C713">
            <v>2</v>
          </cell>
          <cell r="D713">
            <v>2</v>
          </cell>
          <cell r="E713">
            <v>2</v>
          </cell>
          <cell r="F713">
            <v>2</v>
          </cell>
          <cell r="G713">
            <v>2</v>
          </cell>
          <cell r="H713">
            <v>2</v>
          </cell>
          <cell r="I713">
            <v>2</v>
          </cell>
          <cell r="J713">
            <v>2</v>
          </cell>
          <cell r="K713">
            <v>2</v>
          </cell>
          <cell r="L713">
            <v>2</v>
          </cell>
          <cell r="M713">
            <v>2</v>
          </cell>
          <cell r="N713">
            <v>2</v>
          </cell>
        </row>
        <row r="714">
          <cell r="A714">
            <v>713</v>
          </cell>
          <cell r="B714" t="str">
            <v>BIENES Y VALORES ENTREGADOS</v>
          </cell>
          <cell r="C714">
            <v>49642849</v>
          </cell>
          <cell r="D714">
            <v>52175222.75</v>
          </cell>
          <cell r="E714">
            <v>57017502.590000004</v>
          </cell>
          <cell r="F714">
            <v>60350479.82</v>
          </cell>
          <cell r="G714">
            <v>65645749.450000003</v>
          </cell>
          <cell r="H714">
            <v>69120699.829999998</v>
          </cell>
          <cell r="I714">
            <v>73257229.650000006</v>
          </cell>
          <cell r="J714">
            <v>75523583.239999995</v>
          </cell>
          <cell r="K714">
            <v>78910735.969999999</v>
          </cell>
          <cell r="L714">
            <v>84964712.239999995</v>
          </cell>
          <cell r="M714">
            <v>85250380.700000003</v>
          </cell>
          <cell r="N714">
            <v>89488225.180000007</v>
          </cell>
        </row>
        <row r="715">
          <cell r="A715">
            <v>7131</v>
          </cell>
          <cell r="B715" t="str">
            <v>EN ADMINISTRACIÓN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713105</v>
          </cell>
          <cell r="B716" t="str">
            <v>EN EL PAÍS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A717">
            <v>713110</v>
          </cell>
          <cell r="B717" t="str">
            <v>EN EL EXTERIOR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A718">
            <v>7132</v>
          </cell>
          <cell r="B718" t="str">
            <v>EN COMODATO</v>
          </cell>
          <cell r="C718">
            <v>17638570.050000001</v>
          </cell>
          <cell r="D718">
            <v>17638570.050000001</v>
          </cell>
          <cell r="E718">
            <v>17638570.050000001</v>
          </cell>
          <cell r="F718">
            <v>17638570.050000001</v>
          </cell>
          <cell r="G718">
            <v>17710814.079999998</v>
          </cell>
          <cell r="H718">
            <v>17710814.079999998</v>
          </cell>
          <cell r="I718">
            <v>17777429.079999998</v>
          </cell>
          <cell r="J718">
            <v>17777429.079999998</v>
          </cell>
          <cell r="K718">
            <v>17777429.359999999</v>
          </cell>
          <cell r="L718">
            <v>17777429.359999999</v>
          </cell>
          <cell r="M718">
            <v>13057716.15</v>
          </cell>
          <cell r="N718">
            <v>13057716.15</v>
          </cell>
        </row>
        <row r="719">
          <cell r="A719">
            <v>713205</v>
          </cell>
          <cell r="B719" t="str">
            <v>EN EL PAÍS</v>
          </cell>
          <cell r="C719">
            <v>17638570.050000001</v>
          </cell>
          <cell r="D719">
            <v>17638570.050000001</v>
          </cell>
          <cell r="E719">
            <v>17638570.050000001</v>
          </cell>
          <cell r="F719">
            <v>17638570.050000001</v>
          </cell>
          <cell r="G719">
            <v>17710814.079999998</v>
          </cell>
          <cell r="H719">
            <v>17710814.079999998</v>
          </cell>
          <cell r="I719">
            <v>17777429.079999998</v>
          </cell>
          <cell r="J719">
            <v>17777429.079999998</v>
          </cell>
          <cell r="K719">
            <v>17777429.359999999</v>
          </cell>
          <cell r="L719">
            <v>17777429.359999999</v>
          </cell>
          <cell r="M719">
            <v>13057716.15</v>
          </cell>
          <cell r="N719">
            <v>13057716.15</v>
          </cell>
        </row>
        <row r="720">
          <cell r="A720">
            <v>713210</v>
          </cell>
          <cell r="B720" t="str">
            <v>EN EL EXTERIOR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>
            <v>7133</v>
          </cell>
          <cell r="B721" t="str">
            <v>EN GARANTÍA</v>
          </cell>
          <cell r="C721">
            <v>7170.1</v>
          </cell>
          <cell r="D721">
            <v>7170.1</v>
          </cell>
          <cell r="E721">
            <v>7170.1</v>
          </cell>
          <cell r="F721">
            <v>7170.1</v>
          </cell>
          <cell r="G721">
            <v>7170.1</v>
          </cell>
          <cell r="H721">
            <v>7170.1</v>
          </cell>
          <cell r="I721">
            <v>7170.1</v>
          </cell>
          <cell r="J721">
            <v>7170.1</v>
          </cell>
          <cell r="K721">
            <v>7170.1</v>
          </cell>
          <cell r="L721">
            <v>7170.1</v>
          </cell>
          <cell r="M721">
            <v>7170.1</v>
          </cell>
          <cell r="N721">
            <v>7170.1</v>
          </cell>
        </row>
        <row r="722">
          <cell r="A722">
            <v>713305</v>
          </cell>
          <cell r="B722" t="str">
            <v>EN EL PAÍS</v>
          </cell>
          <cell r="C722">
            <v>7170.1</v>
          </cell>
          <cell r="D722">
            <v>7170.1</v>
          </cell>
          <cell r="E722">
            <v>7170.1</v>
          </cell>
          <cell r="F722">
            <v>7170.1</v>
          </cell>
          <cell r="G722">
            <v>7170.1</v>
          </cell>
          <cell r="H722">
            <v>7170.1</v>
          </cell>
          <cell r="I722">
            <v>7170.1</v>
          </cell>
          <cell r="J722">
            <v>7170.1</v>
          </cell>
          <cell r="K722">
            <v>7170.1</v>
          </cell>
          <cell r="L722">
            <v>7170.1</v>
          </cell>
          <cell r="M722">
            <v>7170.1</v>
          </cell>
          <cell r="N722">
            <v>7170.1</v>
          </cell>
        </row>
        <row r="723">
          <cell r="A723">
            <v>713310</v>
          </cell>
          <cell r="B723" t="str">
            <v>EN EL EXTERIOR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>
            <v>7134</v>
          </cell>
          <cell r="B724" t="str">
            <v>EN CUSTODIA</v>
          </cell>
          <cell r="C724">
            <v>31997108.850000001</v>
          </cell>
          <cell r="D724">
            <v>34529482.600000001</v>
          </cell>
          <cell r="E724">
            <v>39371762.439999998</v>
          </cell>
          <cell r="F724">
            <v>42704739.670000002</v>
          </cell>
          <cell r="G724">
            <v>47927765.270000003</v>
          </cell>
          <cell r="H724">
            <v>51402715.649999999</v>
          </cell>
          <cell r="I724">
            <v>55472630.469999999</v>
          </cell>
          <cell r="J724">
            <v>57738984.060000002</v>
          </cell>
          <cell r="K724">
            <v>61126136.509999998</v>
          </cell>
          <cell r="L724">
            <v>67180112.780000001</v>
          </cell>
          <cell r="M724">
            <v>72185494.450000003</v>
          </cell>
          <cell r="N724">
            <v>76423338.930000007</v>
          </cell>
        </row>
        <row r="725">
          <cell r="A725">
            <v>713405</v>
          </cell>
          <cell r="B725" t="str">
            <v>EN EL PAÍS</v>
          </cell>
          <cell r="C725">
            <v>31997108.850000001</v>
          </cell>
          <cell r="D725">
            <v>34529482.600000001</v>
          </cell>
          <cell r="E725">
            <v>39371762.439999998</v>
          </cell>
          <cell r="F725">
            <v>42704739.670000002</v>
          </cell>
          <cell r="G725">
            <v>47927765.270000003</v>
          </cell>
          <cell r="H725">
            <v>51402715.649999999</v>
          </cell>
          <cell r="I725">
            <v>55472630.469999999</v>
          </cell>
          <cell r="J725">
            <v>57738984.060000002</v>
          </cell>
          <cell r="K725">
            <v>61126136.509999998</v>
          </cell>
          <cell r="L725">
            <v>67180112.780000001</v>
          </cell>
          <cell r="M725">
            <v>72185494.450000003</v>
          </cell>
          <cell r="N725">
            <v>76423338.930000007</v>
          </cell>
        </row>
        <row r="726">
          <cell r="A726">
            <v>713410</v>
          </cell>
          <cell r="B726" t="str">
            <v>EN EL EXTERIOR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A727">
            <v>7136</v>
          </cell>
          <cell r="B727" t="str">
            <v>EN ARRENDAMIENTO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714</v>
          </cell>
          <cell r="B728" t="str">
            <v>INTERESES POR COBRAR EN SUSPENSO</v>
          </cell>
          <cell r="C728">
            <v>46551362.759999998</v>
          </cell>
          <cell r="D728">
            <v>46553004.640000001</v>
          </cell>
          <cell r="E728">
            <v>46556907.640000001</v>
          </cell>
          <cell r="F728">
            <v>46559750.520000003</v>
          </cell>
          <cell r="G728">
            <v>46561744.909999996</v>
          </cell>
          <cell r="H728">
            <v>46566199.710000001</v>
          </cell>
          <cell r="I728">
            <v>46567735.479999997</v>
          </cell>
          <cell r="J728">
            <v>46570274.780000001</v>
          </cell>
          <cell r="K728">
            <v>46573223.350000001</v>
          </cell>
          <cell r="L728">
            <v>46572856.43</v>
          </cell>
          <cell r="M728">
            <v>46563408.640000001</v>
          </cell>
          <cell r="N728">
            <v>46564041.700000003</v>
          </cell>
        </row>
        <row r="729">
          <cell r="A729">
            <v>7141</v>
          </cell>
          <cell r="B729" t="str">
            <v>INTERESES POR VENCER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>
            <v>7142</v>
          </cell>
          <cell r="B730" t="str">
            <v>INTERESES VENCIDOS</v>
          </cell>
          <cell r="C730">
            <v>13883514.77</v>
          </cell>
          <cell r="D730">
            <v>13885156.65</v>
          </cell>
          <cell r="E730">
            <v>13889059.65</v>
          </cell>
          <cell r="F730">
            <v>13891902.529999999</v>
          </cell>
          <cell r="G730">
            <v>13893896.92</v>
          </cell>
          <cell r="H730">
            <v>13898351.720000001</v>
          </cell>
          <cell r="I730">
            <v>13899887.49</v>
          </cell>
          <cell r="J730">
            <v>13902426.789999999</v>
          </cell>
          <cell r="K730">
            <v>13905375.359999999</v>
          </cell>
          <cell r="L730">
            <v>13905008.439999999</v>
          </cell>
          <cell r="M730">
            <v>13895560.65</v>
          </cell>
          <cell r="N730">
            <v>13896193.710000001</v>
          </cell>
        </row>
        <row r="731">
          <cell r="A731">
            <v>7143</v>
          </cell>
          <cell r="B731" t="str">
            <v>INTERESES EN MORA</v>
          </cell>
          <cell r="C731">
            <v>32667847.989999998</v>
          </cell>
          <cell r="D731">
            <v>32667847.989999998</v>
          </cell>
          <cell r="E731">
            <v>32667847.989999998</v>
          </cell>
          <cell r="F731">
            <v>32667847.989999998</v>
          </cell>
          <cell r="G731">
            <v>32667847.989999998</v>
          </cell>
          <cell r="H731">
            <v>32667847.989999998</v>
          </cell>
          <cell r="I731">
            <v>32667847.989999998</v>
          </cell>
          <cell r="J731">
            <v>32667847.989999998</v>
          </cell>
          <cell r="K731">
            <v>32667847.989999998</v>
          </cell>
          <cell r="L731">
            <v>32667847.989999998</v>
          </cell>
          <cell r="M731">
            <v>32667847.989999998</v>
          </cell>
          <cell r="N731">
            <v>32667847.989999998</v>
          </cell>
        </row>
        <row r="732">
          <cell r="A732">
            <v>715</v>
          </cell>
          <cell r="B732" t="str">
            <v>ACTIVOS CASTIGADOS</v>
          </cell>
          <cell r="C732">
            <v>72314765.140000001</v>
          </cell>
          <cell r="D732">
            <v>72314765.140000001</v>
          </cell>
          <cell r="E732">
            <v>72314685.120000005</v>
          </cell>
          <cell r="F732">
            <v>72314685.120000005</v>
          </cell>
          <cell r="G732">
            <v>72314685.120000005</v>
          </cell>
          <cell r="H732">
            <v>72314685.120000005</v>
          </cell>
          <cell r="I732">
            <v>72314685.120000005</v>
          </cell>
          <cell r="J732">
            <v>72314685.120000005</v>
          </cell>
          <cell r="K732">
            <v>72314685.120000005</v>
          </cell>
          <cell r="L732">
            <v>72314685.120000005</v>
          </cell>
          <cell r="M732">
            <v>72314685.120000005</v>
          </cell>
          <cell r="N732">
            <v>72314571.450000003</v>
          </cell>
        </row>
        <row r="733">
          <cell r="A733">
            <v>7151</v>
          </cell>
          <cell r="B733" t="str">
            <v>OPERACIONES DE CRÉDITO</v>
          </cell>
          <cell r="C733">
            <v>13239108.439999999</v>
          </cell>
          <cell r="D733">
            <v>13239108.439999999</v>
          </cell>
          <cell r="E733">
            <v>13239108.439999999</v>
          </cell>
          <cell r="F733">
            <v>13239108.439999999</v>
          </cell>
          <cell r="G733">
            <v>13239108.439999999</v>
          </cell>
          <cell r="H733">
            <v>13239108.439999999</v>
          </cell>
          <cell r="I733">
            <v>13239108.439999999</v>
          </cell>
          <cell r="J733">
            <v>13239108.439999999</v>
          </cell>
          <cell r="K733">
            <v>13239108.439999999</v>
          </cell>
          <cell r="L733">
            <v>13239108.439999999</v>
          </cell>
          <cell r="M733">
            <v>13239108.439999999</v>
          </cell>
          <cell r="N733">
            <v>13239108.439999999</v>
          </cell>
        </row>
        <row r="734">
          <cell r="A734">
            <v>7152</v>
          </cell>
          <cell r="B734" t="str">
            <v>CUENTAS POR COBRAR</v>
          </cell>
          <cell r="C734">
            <v>59075656.700000003</v>
          </cell>
          <cell r="D734">
            <v>59075656.700000003</v>
          </cell>
          <cell r="E734">
            <v>59075576.68</v>
          </cell>
          <cell r="F734">
            <v>59075576.68</v>
          </cell>
          <cell r="G734">
            <v>59075576.68</v>
          </cell>
          <cell r="H734">
            <v>59075576.68</v>
          </cell>
          <cell r="I734">
            <v>59075576.68</v>
          </cell>
          <cell r="J734">
            <v>59075576.68</v>
          </cell>
          <cell r="K734">
            <v>59075576.68</v>
          </cell>
          <cell r="L734">
            <v>59075576.68</v>
          </cell>
          <cell r="M734">
            <v>59075576.68</v>
          </cell>
          <cell r="N734">
            <v>59075463.009999998</v>
          </cell>
        </row>
        <row r="735">
          <cell r="A735">
            <v>716</v>
          </cell>
          <cell r="B735" t="str">
            <v>COBRANZAS</v>
          </cell>
          <cell r="C735">
            <v>8968.3700000000008</v>
          </cell>
          <cell r="D735">
            <v>8968.3700000000008</v>
          </cell>
          <cell r="E735">
            <v>8968.3700000000008</v>
          </cell>
          <cell r="F735">
            <v>8968.3700000000008</v>
          </cell>
          <cell r="G735">
            <v>8968.3700000000008</v>
          </cell>
          <cell r="H735">
            <v>8968.3700000000008</v>
          </cell>
          <cell r="I735">
            <v>8968.3700000000008</v>
          </cell>
          <cell r="J735">
            <v>8968.3700000000008</v>
          </cell>
          <cell r="K735">
            <v>8968.3700000000008</v>
          </cell>
          <cell r="L735">
            <v>8968.3700000000008</v>
          </cell>
          <cell r="M735">
            <v>8968.3700000000008</v>
          </cell>
          <cell r="N735">
            <v>8968.3700000000008</v>
          </cell>
        </row>
        <row r="736">
          <cell r="A736">
            <v>7161</v>
          </cell>
          <cell r="B736" t="str">
            <v>COBRANZAS AL EXTERIOR</v>
          </cell>
          <cell r="C736">
            <v>8968.3700000000008</v>
          </cell>
          <cell r="D736">
            <v>8968.3700000000008</v>
          </cell>
          <cell r="E736">
            <v>8968.3700000000008</v>
          </cell>
          <cell r="F736">
            <v>8968.3700000000008</v>
          </cell>
          <cell r="G736">
            <v>8968.3700000000008</v>
          </cell>
          <cell r="H736">
            <v>8968.3700000000008</v>
          </cell>
          <cell r="I736">
            <v>8968.3700000000008</v>
          </cell>
          <cell r="J736">
            <v>8968.3700000000008</v>
          </cell>
          <cell r="K736">
            <v>8968.3700000000008</v>
          </cell>
          <cell r="L736">
            <v>8968.3700000000008</v>
          </cell>
          <cell r="M736">
            <v>8968.3700000000008</v>
          </cell>
          <cell r="N736">
            <v>8968.3700000000008</v>
          </cell>
        </row>
        <row r="737">
          <cell r="A737">
            <v>717</v>
          </cell>
          <cell r="B737" t="str">
            <v>ACTIVOS TRANSFERIDOS CASTIGADOS BANCA CERRADA</v>
          </cell>
          <cell r="C737">
            <v>419928105.87</v>
          </cell>
          <cell r="D737">
            <v>420577566.35000002</v>
          </cell>
          <cell r="E737">
            <v>420991525.06</v>
          </cell>
          <cell r="F737">
            <v>23109435.050000001</v>
          </cell>
          <cell r="G737">
            <v>23106193.539999999</v>
          </cell>
          <cell r="H737">
            <v>23106192.600000001</v>
          </cell>
          <cell r="I737">
            <v>23087210.100000001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>
            <v>7171</v>
          </cell>
          <cell r="B738" t="str">
            <v>INVERSIONES CASTIGADAS IFIS CERRADAS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>
            <v>7172</v>
          </cell>
          <cell r="B739" t="str">
            <v>CARTERA DE CRÉDITO CASTIGADA IFIS CERRADAS</v>
          </cell>
          <cell r="C739">
            <v>352949586.18000001</v>
          </cell>
          <cell r="D739">
            <v>353610143.48000002</v>
          </cell>
          <cell r="E739">
            <v>354032911.63999999</v>
          </cell>
          <cell r="F739">
            <v>20057983.300000001</v>
          </cell>
          <cell r="G739">
            <v>20057983.300000001</v>
          </cell>
          <cell r="H739">
            <v>20057983.300000001</v>
          </cell>
          <cell r="I739">
            <v>20039456.850000001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7173</v>
          </cell>
          <cell r="B740" t="str">
            <v>CUENTAS POR COBRAR CASTIGADAS IFIS CERRADAS</v>
          </cell>
          <cell r="C740">
            <v>66978519.689999998</v>
          </cell>
          <cell r="D740">
            <v>66967422.869999997</v>
          </cell>
          <cell r="E740">
            <v>66958613.420000002</v>
          </cell>
          <cell r="F740">
            <v>3051451.75</v>
          </cell>
          <cell r="G740">
            <v>3048210.24</v>
          </cell>
          <cell r="H740">
            <v>3048209.3</v>
          </cell>
          <cell r="I740">
            <v>3047753.25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>
            <v>7176</v>
          </cell>
          <cell r="B741" t="str">
            <v>INVERSIONES CASTIGADAS EX UGEDEP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7177</v>
          </cell>
          <cell r="B742" t="str">
            <v>CUENTAS POR COBRAR CASTIGADAS  EX UGEDEP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7178</v>
          </cell>
          <cell r="B743" t="str">
            <v>OTROS ACTIVOS CASTIGADOS  EX UGEDEP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>
            <v>7179</v>
          </cell>
          <cell r="B744" t="str">
            <v>OTROS ACTIVOS CASTIGADOS IFIS CERRADAS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A745">
            <v>718</v>
          </cell>
          <cell r="B745" t="str">
            <v>JUICIOS COACTIVOS ACTIVOS BANCA CERRADA</v>
          </cell>
          <cell r="C745">
            <v>5419360466.4399996</v>
          </cell>
          <cell r="D745">
            <v>5419360466.4399996</v>
          </cell>
          <cell r="E745">
            <v>5419360466.4399996</v>
          </cell>
          <cell r="F745">
            <v>5419360466.4399996</v>
          </cell>
          <cell r="G745">
            <v>5419360466.4399996</v>
          </cell>
          <cell r="H745">
            <v>5419360466.4399996</v>
          </cell>
          <cell r="I745">
            <v>5419360466.4399996</v>
          </cell>
          <cell r="J745">
            <v>5422184758.8000002</v>
          </cell>
          <cell r="K745">
            <v>5422184758.8000002</v>
          </cell>
          <cell r="L745">
            <v>5422184758.8000002</v>
          </cell>
          <cell r="M745">
            <v>5422184758.8000002</v>
          </cell>
          <cell r="N745">
            <v>5422184758.8000002</v>
          </cell>
        </row>
        <row r="746">
          <cell r="A746">
            <v>7181</v>
          </cell>
          <cell r="B746" t="str">
            <v>TRANSFERIDOS DE LAS IFIS CERRADAS</v>
          </cell>
          <cell r="C746">
            <v>586435901.35000002</v>
          </cell>
          <cell r="D746">
            <v>586435901.35000002</v>
          </cell>
          <cell r="E746">
            <v>586435901.35000002</v>
          </cell>
          <cell r="F746">
            <v>586435901.35000002</v>
          </cell>
          <cell r="G746">
            <v>586435901.35000002</v>
          </cell>
          <cell r="H746">
            <v>586435901.35000002</v>
          </cell>
          <cell r="I746">
            <v>586435901.35000002</v>
          </cell>
          <cell r="J746">
            <v>579618860.48000002</v>
          </cell>
          <cell r="K746">
            <v>579618860.48000002</v>
          </cell>
          <cell r="L746">
            <v>579618860.48000002</v>
          </cell>
          <cell r="M746">
            <v>579618860.48000002</v>
          </cell>
          <cell r="N746">
            <v>579618860.48000002</v>
          </cell>
        </row>
        <row r="747">
          <cell r="A747">
            <v>7182</v>
          </cell>
          <cell r="B747" t="str">
            <v>INICIADOS POR EL BANCO CENTRAL DEL ECUADOR IFIS CERRADAS</v>
          </cell>
          <cell r="C747">
            <v>14242234.33</v>
          </cell>
          <cell r="D747">
            <v>14242234.33</v>
          </cell>
          <cell r="E747">
            <v>14242234.33</v>
          </cell>
          <cell r="F747">
            <v>14242234.33</v>
          </cell>
          <cell r="G747">
            <v>14242234.33</v>
          </cell>
          <cell r="H747">
            <v>14242234.33</v>
          </cell>
          <cell r="I747">
            <v>14242234.33</v>
          </cell>
          <cell r="J747">
            <v>23883567.559999999</v>
          </cell>
          <cell r="K747">
            <v>23883567.559999999</v>
          </cell>
          <cell r="L747">
            <v>23883567.559999999</v>
          </cell>
          <cell r="M747">
            <v>23883567.559999999</v>
          </cell>
          <cell r="N747">
            <v>23883567.559999999</v>
          </cell>
        </row>
        <row r="748">
          <cell r="A748">
            <v>7186</v>
          </cell>
          <cell r="B748" t="str">
            <v>TRANSFERIDOS DE LA EX UGEDEP</v>
          </cell>
          <cell r="C748">
            <v>4818682330.7600002</v>
          </cell>
          <cell r="D748">
            <v>4818682330.7600002</v>
          </cell>
          <cell r="E748">
            <v>4818682330.7600002</v>
          </cell>
          <cell r="F748">
            <v>4818682330.7600002</v>
          </cell>
          <cell r="G748">
            <v>4818682330.7600002</v>
          </cell>
          <cell r="H748">
            <v>4818682330.7600002</v>
          </cell>
          <cell r="I748">
            <v>4818682330.7600002</v>
          </cell>
          <cell r="J748">
            <v>4818682330.7600002</v>
          </cell>
          <cell r="K748">
            <v>4818682330.7600002</v>
          </cell>
          <cell r="L748">
            <v>4818682330.7600002</v>
          </cell>
          <cell r="M748">
            <v>4818682330.7600002</v>
          </cell>
          <cell r="N748">
            <v>4818682330.7600002</v>
          </cell>
        </row>
        <row r="749">
          <cell r="A749">
            <v>7187</v>
          </cell>
          <cell r="B749" t="str">
            <v>INICIADOS POR EL BANCO CENTRAL DEL ECUADOR  EX UGEDEP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719</v>
          </cell>
          <cell r="B750" t="str">
            <v>OTRAS CUENTAS DEUDORAS</v>
          </cell>
          <cell r="C750">
            <v>9080815181.2700005</v>
          </cell>
          <cell r="D750">
            <v>9084539809.8799992</v>
          </cell>
          <cell r="E750">
            <v>9084895203.2900009</v>
          </cell>
          <cell r="F750">
            <v>9083880978.6299992</v>
          </cell>
          <cell r="G750">
            <v>9081458818.5699997</v>
          </cell>
          <cell r="H750">
            <v>9080984468.3700008</v>
          </cell>
          <cell r="I750">
            <v>9080847471.4200001</v>
          </cell>
          <cell r="J750">
            <v>9080823381.2099991</v>
          </cell>
          <cell r="K750">
            <v>9080895771.7900009</v>
          </cell>
          <cell r="L750">
            <v>9080924904.1499996</v>
          </cell>
          <cell r="M750">
            <v>9081033000.9599991</v>
          </cell>
          <cell r="N750">
            <v>9075219337.6100006</v>
          </cell>
        </row>
        <row r="751">
          <cell r="A751">
            <v>7191</v>
          </cell>
          <cell r="B751" t="str">
            <v>CONTRATOS SUSCRITOS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>
            <v>7192</v>
          </cell>
          <cell r="B752" t="str">
            <v>DÉFICIT PATRIMONIAL ENTIDADES CERRADAS</v>
          </cell>
          <cell r="C752">
            <v>584601154.79999995</v>
          </cell>
          <cell r="D752">
            <v>588376265.96000004</v>
          </cell>
          <cell r="E752">
            <v>588063429.13</v>
          </cell>
          <cell r="F752">
            <v>587622335.19000006</v>
          </cell>
          <cell r="G752">
            <v>585217251.01999998</v>
          </cell>
          <cell r="H752">
            <v>584733310.19000006</v>
          </cell>
          <cell r="I752">
            <v>584471468.11000001</v>
          </cell>
          <cell r="J752">
            <v>584462246.21000004</v>
          </cell>
          <cell r="K752">
            <v>584455121.30999994</v>
          </cell>
          <cell r="L752">
            <v>584445661.40999997</v>
          </cell>
          <cell r="M752">
            <v>584433996.50999999</v>
          </cell>
          <cell r="N752">
            <v>578425085.71000004</v>
          </cell>
        </row>
        <row r="753">
          <cell r="A753">
            <v>7193</v>
          </cell>
          <cell r="B753" t="str">
            <v>OTRAS CUENTAS DE ORDEN BANCA CERRADA</v>
          </cell>
          <cell r="C753">
            <v>8489850422.6700001</v>
          </cell>
          <cell r="D753">
            <v>8489850422.6700001</v>
          </cell>
          <cell r="E753">
            <v>8489850422.6700001</v>
          </cell>
          <cell r="F753">
            <v>8489850422.6700001</v>
          </cell>
          <cell r="G753">
            <v>8489850422.6700001</v>
          </cell>
          <cell r="H753">
            <v>8489850422.6700001</v>
          </cell>
          <cell r="I753">
            <v>8489850422.6700001</v>
          </cell>
          <cell r="J753">
            <v>8489850422.6700001</v>
          </cell>
          <cell r="K753">
            <v>8489850422.6700001</v>
          </cell>
          <cell r="L753">
            <v>8489850422.6700001</v>
          </cell>
          <cell r="M753">
            <v>8489850422.6700001</v>
          </cell>
          <cell r="N753">
            <v>8489850422.6700001</v>
          </cell>
        </row>
        <row r="754">
          <cell r="A754">
            <v>719305</v>
          </cell>
          <cell r="B754" t="str">
            <v>OTRAS CUENTAS DE ORDEN IFIS CERRADAS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>
            <v>719310</v>
          </cell>
          <cell r="B755" t="str">
            <v>OTRAS CUENTAS DE ORDEN EX UGEDEP</v>
          </cell>
          <cell r="C755">
            <v>8489850422.6700001</v>
          </cell>
          <cell r="D755">
            <v>8489850422.6700001</v>
          </cell>
          <cell r="E755">
            <v>8489850422.6700001</v>
          </cell>
          <cell r="F755">
            <v>8489850422.6700001</v>
          </cell>
          <cell r="G755">
            <v>8489850422.6700001</v>
          </cell>
          <cell r="H755">
            <v>8489850422.6700001</v>
          </cell>
          <cell r="I755">
            <v>8489850422.6700001</v>
          </cell>
          <cell r="J755">
            <v>8489850422.6700001</v>
          </cell>
          <cell r="K755">
            <v>8489850422.6700001</v>
          </cell>
          <cell r="L755">
            <v>8489850422.6700001</v>
          </cell>
          <cell r="M755">
            <v>8489850422.6700001</v>
          </cell>
          <cell r="N755">
            <v>8489850422.6700001</v>
          </cell>
        </row>
        <row r="756">
          <cell r="A756">
            <v>7198</v>
          </cell>
          <cell r="B756" t="str">
            <v>VARIAS</v>
          </cell>
          <cell r="C756">
            <v>6363603.7999999998</v>
          </cell>
          <cell r="D756">
            <v>6313121.25</v>
          </cell>
          <cell r="E756">
            <v>6981351.4900000002</v>
          </cell>
          <cell r="F756">
            <v>6408220.7699999996</v>
          </cell>
          <cell r="G756">
            <v>6391144.8799999999</v>
          </cell>
          <cell r="H756">
            <v>6400735.5099999998</v>
          </cell>
          <cell r="I756">
            <v>6525580.6399999997</v>
          </cell>
          <cell r="J756">
            <v>6510712.3300000001</v>
          </cell>
          <cell r="K756">
            <v>6590227.8099999996</v>
          </cell>
          <cell r="L756">
            <v>6628820.0700000003</v>
          </cell>
          <cell r="M756">
            <v>6748581.7800000003</v>
          </cell>
          <cell r="N756">
            <v>6943829.2300000004</v>
          </cell>
        </row>
        <row r="757">
          <cell r="A757">
            <v>72</v>
          </cell>
          <cell r="B757" t="str">
            <v>DEUDORAS POR CONTRA</v>
          </cell>
          <cell r="C757" t="e">
            <v>#N/A</v>
          </cell>
          <cell r="D757" t="e">
            <v>#N/A</v>
          </cell>
          <cell r="E757" t="e">
            <v>#N/A</v>
          </cell>
          <cell r="F757" t="e">
            <v>#N/A</v>
          </cell>
          <cell r="G757" t="e">
            <v>#N/A</v>
          </cell>
          <cell r="H757" t="e">
            <v>#N/A</v>
          </cell>
          <cell r="I757">
            <v>0</v>
          </cell>
          <cell r="J757" t="e">
            <v>#N/A</v>
          </cell>
          <cell r="K757" t="e">
            <v>#N/A</v>
          </cell>
          <cell r="L757" t="e">
            <v>#N/A</v>
          </cell>
          <cell r="M757" t="e">
            <v>#N/A</v>
          </cell>
          <cell r="N757" t="e">
            <v>#N/A</v>
          </cell>
        </row>
        <row r="758">
          <cell r="A758">
            <v>721</v>
          </cell>
          <cell r="B758" t="str">
            <v>ESPECIES MONETARIAS</v>
          </cell>
          <cell r="C758" t="e">
            <v>#N/A</v>
          </cell>
          <cell r="D758" t="e">
            <v>#N/A</v>
          </cell>
          <cell r="E758" t="e">
            <v>#N/A</v>
          </cell>
          <cell r="F758" t="e">
            <v>#N/A</v>
          </cell>
          <cell r="G758" t="e">
            <v>#N/A</v>
          </cell>
          <cell r="H758" t="e">
            <v>#N/A</v>
          </cell>
          <cell r="I758">
            <v>0</v>
          </cell>
          <cell r="J758" t="e">
            <v>#N/A</v>
          </cell>
          <cell r="K758" t="e">
            <v>#N/A</v>
          </cell>
          <cell r="L758" t="e">
            <v>#N/A</v>
          </cell>
          <cell r="M758" t="e">
            <v>#N/A</v>
          </cell>
          <cell r="N758" t="e">
            <v>#N/A</v>
          </cell>
        </row>
        <row r="759">
          <cell r="A759">
            <v>7211</v>
          </cell>
          <cell r="B759" t="str">
            <v>BILLETES Y MONEDAS NO EMITIDOS</v>
          </cell>
          <cell r="C759" t="e">
            <v>#N/A</v>
          </cell>
          <cell r="D759" t="e">
            <v>#N/A</v>
          </cell>
          <cell r="E759" t="e">
            <v>#N/A</v>
          </cell>
          <cell r="F759" t="e">
            <v>#N/A</v>
          </cell>
          <cell r="G759" t="e">
            <v>#N/A</v>
          </cell>
          <cell r="H759" t="e">
            <v>#N/A</v>
          </cell>
          <cell r="I759">
            <v>0</v>
          </cell>
          <cell r="J759" t="e">
            <v>#N/A</v>
          </cell>
          <cell r="K759" t="e">
            <v>#N/A</v>
          </cell>
          <cell r="L759" t="e">
            <v>#N/A</v>
          </cell>
          <cell r="M759" t="e">
            <v>#N/A</v>
          </cell>
          <cell r="N759" t="e">
            <v>#N/A</v>
          </cell>
        </row>
        <row r="760">
          <cell r="A760">
            <v>7212</v>
          </cell>
          <cell r="B760" t="str">
            <v>BILLETES Y MONEDAS DESMONETIZADOS</v>
          </cell>
          <cell r="C760" t="e">
            <v>#N/A</v>
          </cell>
          <cell r="D760" t="e">
            <v>#N/A</v>
          </cell>
          <cell r="E760" t="e">
            <v>#N/A</v>
          </cell>
          <cell r="F760" t="e">
            <v>#N/A</v>
          </cell>
          <cell r="G760" t="e">
            <v>#N/A</v>
          </cell>
          <cell r="H760" t="e">
            <v>#N/A</v>
          </cell>
          <cell r="I760">
            <v>0</v>
          </cell>
          <cell r="J760" t="e">
            <v>#N/A</v>
          </cell>
          <cell r="K760" t="e">
            <v>#N/A</v>
          </cell>
          <cell r="L760" t="e">
            <v>#N/A</v>
          </cell>
          <cell r="M760" t="e">
            <v>#N/A</v>
          </cell>
          <cell r="N760" t="e">
            <v>#N/A</v>
          </cell>
        </row>
        <row r="761">
          <cell r="A761">
            <v>7213</v>
          </cell>
          <cell r="B761" t="str">
            <v>BILLETES Y MONEDAS EN CUSTODIA</v>
          </cell>
          <cell r="C761" t="e">
            <v>#N/A</v>
          </cell>
          <cell r="D761" t="e">
            <v>#N/A</v>
          </cell>
          <cell r="E761" t="e">
            <v>#N/A</v>
          </cell>
          <cell r="F761" t="e">
            <v>#N/A</v>
          </cell>
          <cell r="G761" t="e">
            <v>#N/A</v>
          </cell>
          <cell r="H761" t="e">
            <v>#N/A</v>
          </cell>
          <cell r="I761">
            <v>0</v>
          </cell>
          <cell r="J761" t="e">
            <v>#N/A</v>
          </cell>
          <cell r="K761" t="e">
            <v>#N/A</v>
          </cell>
          <cell r="L761" t="e">
            <v>#N/A</v>
          </cell>
          <cell r="M761" t="e">
            <v>#N/A</v>
          </cell>
          <cell r="N761" t="e">
            <v>#N/A</v>
          </cell>
        </row>
        <row r="762">
          <cell r="A762">
            <v>722</v>
          </cell>
          <cell r="B762" t="str">
            <v>TÍTULOS Y FORMULARIOS</v>
          </cell>
          <cell r="C762" t="e">
            <v>#N/A</v>
          </cell>
          <cell r="D762" t="e">
            <v>#N/A</v>
          </cell>
          <cell r="E762" t="e">
            <v>#N/A</v>
          </cell>
          <cell r="F762" t="e">
            <v>#N/A</v>
          </cell>
          <cell r="G762" t="e">
            <v>#N/A</v>
          </cell>
          <cell r="H762" t="e">
            <v>#N/A</v>
          </cell>
          <cell r="I762">
            <v>0</v>
          </cell>
          <cell r="J762" t="e">
            <v>#N/A</v>
          </cell>
          <cell r="K762" t="e">
            <v>#N/A</v>
          </cell>
          <cell r="L762" t="e">
            <v>#N/A</v>
          </cell>
          <cell r="M762" t="e">
            <v>#N/A</v>
          </cell>
          <cell r="N762" t="e">
            <v>#N/A</v>
          </cell>
        </row>
        <row r="763">
          <cell r="A763">
            <v>7221</v>
          </cell>
          <cell r="B763" t="str">
            <v>TÍTULOS</v>
          </cell>
          <cell r="C763" t="e">
            <v>#N/A</v>
          </cell>
          <cell r="D763" t="e">
            <v>#N/A</v>
          </cell>
          <cell r="E763" t="e">
            <v>#N/A</v>
          </cell>
          <cell r="F763" t="e">
            <v>#N/A</v>
          </cell>
          <cell r="G763" t="e">
            <v>#N/A</v>
          </cell>
          <cell r="H763" t="e">
            <v>#N/A</v>
          </cell>
          <cell r="I763">
            <v>0</v>
          </cell>
          <cell r="J763" t="e">
            <v>#N/A</v>
          </cell>
          <cell r="K763" t="e">
            <v>#N/A</v>
          </cell>
          <cell r="L763" t="e">
            <v>#N/A</v>
          </cell>
          <cell r="M763" t="e">
            <v>#N/A</v>
          </cell>
          <cell r="N763" t="e">
            <v>#N/A</v>
          </cell>
        </row>
        <row r="764">
          <cell r="A764">
            <v>722101</v>
          </cell>
          <cell r="B764" t="str">
            <v>TÍTULOS PROPIOS REDIMIDOS POR INCINERAR</v>
          </cell>
          <cell r="C764" t="e">
            <v>#N/A</v>
          </cell>
          <cell r="D764" t="e">
            <v>#N/A</v>
          </cell>
          <cell r="E764" t="e">
            <v>#N/A</v>
          </cell>
          <cell r="F764" t="e">
            <v>#N/A</v>
          </cell>
          <cell r="G764" t="e">
            <v>#N/A</v>
          </cell>
          <cell r="H764" t="e">
            <v>#N/A</v>
          </cell>
          <cell r="I764">
            <v>0</v>
          </cell>
          <cell r="J764" t="e">
            <v>#N/A</v>
          </cell>
          <cell r="K764" t="e">
            <v>#N/A</v>
          </cell>
          <cell r="L764" t="e">
            <v>#N/A</v>
          </cell>
          <cell r="M764" t="e">
            <v>#N/A</v>
          </cell>
          <cell r="N764" t="e">
            <v>#N/A</v>
          </cell>
        </row>
        <row r="765">
          <cell r="A765">
            <v>722102</v>
          </cell>
          <cell r="B765" t="str">
            <v>TÍTULOS EN CUSTODIA</v>
          </cell>
          <cell r="C765" t="e">
            <v>#N/A</v>
          </cell>
          <cell r="D765" t="e">
            <v>#N/A</v>
          </cell>
          <cell r="E765" t="e">
            <v>#N/A</v>
          </cell>
          <cell r="F765" t="e">
            <v>#N/A</v>
          </cell>
          <cell r="G765" t="e">
            <v>#N/A</v>
          </cell>
          <cell r="H765" t="e">
            <v>#N/A</v>
          </cell>
          <cell r="I765">
            <v>0</v>
          </cell>
          <cell r="J765" t="e">
            <v>#N/A</v>
          </cell>
          <cell r="K765" t="e">
            <v>#N/A</v>
          </cell>
          <cell r="L765" t="e">
            <v>#N/A</v>
          </cell>
          <cell r="M765" t="e">
            <v>#N/A</v>
          </cell>
          <cell r="N765" t="e">
            <v>#N/A</v>
          </cell>
        </row>
        <row r="766">
          <cell r="A766">
            <v>722103</v>
          </cell>
          <cell r="B766" t="str">
            <v>TÍTULOS EMITIDOS NO VENDIDOS</v>
          </cell>
          <cell r="C766" t="e">
            <v>#N/A</v>
          </cell>
          <cell r="D766" t="e">
            <v>#N/A</v>
          </cell>
          <cell r="E766" t="e">
            <v>#N/A</v>
          </cell>
          <cell r="F766" t="e">
            <v>#N/A</v>
          </cell>
          <cell r="G766" t="e">
            <v>#N/A</v>
          </cell>
          <cell r="H766" t="e">
            <v>#N/A</v>
          </cell>
          <cell r="I766">
            <v>0</v>
          </cell>
          <cell r="J766" t="e">
            <v>#N/A</v>
          </cell>
          <cell r="K766" t="e">
            <v>#N/A</v>
          </cell>
          <cell r="L766" t="e">
            <v>#N/A</v>
          </cell>
          <cell r="M766" t="e">
            <v>#N/A</v>
          </cell>
          <cell r="N766" t="e">
            <v>#N/A</v>
          </cell>
        </row>
        <row r="767">
          <cell r="A767">
            <v>722105</v>
          </cell>
          <cell r="B767" t="str">
            <v>TÍTULOS EMITIDOS RECOMPRADOS</v>
          </cell>
          <cell r="C767" t="e">
            <v>#N/A</v>
          </cell>
          <cell r="D767" t="e">
            <v>#N/A</v>
          </cell>
          <cell r="E767" t="e">
            <v>#N/A</v>
          </cell>
          <cell r="F767" t="e">
            <v>#N/A</v>
          </cell>
          <cell r="G767" t="e">
            <v>#N/A</v>
          </cell>
          <cell r="H767" t="e">
            <v>#N/A</v>
          </cell>
          <cell r="I767">
            <v>0</v>
          </cell>
          <cell r="J767" t="e">
            <v>#N/A</v>
          </cell>
          <cell r="K767" t="e">
            <v>#N/A</v>
          </cell>
          <cell r="L767" t="e">
            <v>#N/A</v>
          </cell>
          <cell r="M767" t="e">
            <v>#N/A</v>
          </cell>
          <cell r="N767" t="e">
            <v>#N/A</v>
          </cell>
        </row>
        <row r="768">
          <cell r="A768">
            <v>7222</v>
          </cell>
          <cell r="B768" t="str">
            <v>FORMULARIOS</v>
          </cell>
          <cell r="C768" t="e">
            <v>#N/A</v>
          </cell>
          <cell r="D768" t="e">
            <v>#N/A</v>
          </cell>
          <cell r="E768" t="e">
            <v>#N/A</v>
          </cell>
          <cell r="F768" t="e">
            <v>#N/A</v>
          </cell>
          <cell r="G768" t="e">
            <v>#N/A</v>
          </cell>
          <cell r="H768" t="e">
            <v>#N/A</v>
          </cell>
          <cell r="I768">
            <v>0</v>
          </cell>
          <cell r="J768" t="e">
            <v>#N/A</v>
          </cell>
          <cell r="K768" t="e">
            <v>#N/A</v>
          </cell>
          <cell r="L768" t="e">
            <v>#N/A</v>
          </cell>
          <cell r="M768" t="e">
            <v>#N/A</v>
          </cell>
          <cell r="N768" t="e">
            <v>#N/A</v>
          </cell>
        </row>
        <row r="769">
          <cell r="A769">
            <v>722201</v>
          </cell>
          <cell r="B769" t="str">
            <v>FORMULARIOS DE TÍTULOS PROPIOS</v>
          </cell>
          <cell r="C769" t="e">
            <v>#N/A</v>
          </cell>
          <cell r="D769" t="e">
            <v>#N/A</v>
          </cell>
          <cell r="E769" t="e">
            <v>#N/A</v>
          </cell>
          <cell r="F769" t="e">
            <v>#N/A</v>
          </cell>
          <cell r="G769" t="e">
            <v>#N/A</v>
          </cell>
          <cell r="H769" t="e">
            <v>#N/A</v>
          </cell>
          <cell r="I769">
            <v>0</v>
          </cell>
          <cell r="J769" t="e">
            <v>#N/A</v>
          </cell>
          <cell r="K769" t="e">
            <v>#N/A</v>
          </cell>
          <cell r="L769" t="e">
            <v>#N/A</v>
          </cell>
          <cell r="M769" t="e">
            <v>#N/A</v>
          </cell>
          <cell r="N769" t="e">
            <v>#N/A</v>
          </cell>
        </row>
        <row r="770">
          <cell r="A770">
            <v>723</v>
          </cell>
          <cell r="B770" t="str">
            <v>BIENES Y VALORES ENTREGADOS</v>
          </cell>
          <cell r="C770" t="e">
            <v>#N/A</v>
          </cell>
          <cell r="D770" t="e">
            <v>#N/A</v>
          </cell>
          <cell r="E770" t="e">
            <v>#N/A</v>
          </cell>
          <cell r="F770" t="e">
            <v>#N/A</v>
          </cell>
          <cell r="G770" t="e">
            <v>#N/A</v>
          </cell>
          <cell r="H770" t="e">
            <v>#N/A</v>
          </cell>
          <cell r="I770">
            <v>0</v>
          </cell>
          <cell r="J770" t="e">
            <v>#N/A</v>
          </cell>
          <cell r="K770" t="e">
            <v>#N/A</v>
          </cell>
          <cell r="L770" t="e">
            <v>#N/A</v>
          </cell>
          <cell r="M770" t="e">
            <v>#N/A</v>
          </cell>
          <cell r="N770" t="e">
            <v>#N/A</v>
          </cell>
        </row>
        <row r="771">
          <cell r="A771">
            <v>7231</v>
          </cell>
          <cell r="B771" t="str">
            <v>EN ADMINISTRACIÓN</v>
          </cell>
          <cell r="C771" t="e">
            <v>#N/A</v>
          </cell>
          <cell r="D771" t="e">
            <v>#N/A</v>
          </cell>
          <cell r="E771" t="e">
            <v>#N/A</v>
          </cell>
          <cell r="F771" t="e">
            <v>#N/A</v>
          </cell>
          <cell r="G771" t="e">
            <v>#N/A</v>
          </cell>
          <cell r="H771" t="e">
            <v>#N/A</v>
          </cell>
          <cell r="I771">
            <v>0</v>
          </cell>
          <cell r="J771" t="e">
            <v>#N/A</v>
          </cell>
          <cell r="K771" t="e">
            <v>#N/A</v>
          </cell>
          <cell r="L771" t="e">
            <v>#N/A</v>
          </cell>
          <cell r="M771" t="e">
            <v>#N/A</v>
          </cell>
          <cell r="N771" t="e">
            <v>#N/A</v>
          </cell>
        </row>
        <row r="772">
          <cell r="A772">
            <v>723105</v>
          </cell>
          <cell r="B772" t="str">
            <v>EN EL PAÍS</v>
          </cell>
          <cell r="C772" t="e">
            <v>#N/A</v>
          </cell>
          <cell r="D772" t="e">
            <v>#N/A</v>
          </cell>
          <cell r="E772" t="e">
            <v>#N/A</v>
          </cell>
          <cell r="F772" t="e">
            <v>#N/A</v>
          </cell>
          <cell r="G772" t="e">
            <v>#N/A</v>
          </cell>
          <cell r="H772" t="e">
            <v>#N/A</v>
          </cell>
          <cell r="I772">
            <v>0</v>
          </cell>
          <cell r="J772" t="e">
            <v>#N/A</v>
          </cell>
          <cell r="K772" t="e">
            <v>#N/A</v>
          </cell>
          <cell r="L772" t="e">
            <v>#N/A</v>
          </cell>
          <cell r="M772" t="e">
            <v>#N/A</v>
          </cell>
          <cell r="N772" t="e">
            <v>#N/A</v>
          </cell>
        </row>
        <row r="773">
          <cell r="A773">
            <v>723110</v>
          </cell>
          <cell r="B773" t="str">
            <v>EN EL EXTERIOR</v>
          </cell>
          <cell r="C773" t="e">
            <v>#N/A</v>
          </cell>
          <cell r="D773" t="e">
            <v>#N/A</v>
          </cell>
          <cell r="E773" t="e">
            <v>#N/A</v>
          </cell>
          <cell r="F773" t="e">
            <v>#N/A</v>
          </cell>
          <cell r="G773" t="e">
            <v>#N/A</v>
          </cell>
          <cell r="H773" t="e">
            <v>#N/A</v>
          </cell>
          <cell r="I773">
            <v>0</v>
          </cell>
          <cell r="J773" t="e">
            <v>#N/A</v>
          </cell>
          <cell r="K773" t="e">
            <v>#N/A</v>
          </cell>
          <cell r="L773" t="e">
            <v>#N/A</v>
          </cell>
          <cell r="M773" t="e">
            <v>#N/A</v>
          </cell>
          <cell r="N773" t="e">
            <v>#N/A</v>
          </cell>
        </row>
        <row r="774">
          <cell r="A774">
            <v>7232</v>
          </cell>
          <cell r="B774" t="str">
            <v>EN COMODATO</v>
          </cell>
          <cell r="C774" t="e">
            <v>#N/A</v>
          </cell>
          <cell r="D774" t="e">
            <v>#N/A</v>
          </cell>
          <cell r="E774" t="e">
            <v>#N/A</v>
          </cell>
          <cell r="F774" t="e">
            <v>#N/A</v>
          </cell>
          <cell r="G774" t="e">
            <v>#N/A</v>
          </cell>
          <cell r="H774" t="e">
            <v>#N/A</v>
          </cell>
          <cell r="I774">
            <v>0</v>
          </cell>
          <cell r="J774" t="e">
            <v>#N/A</v>
          </cell>
          <cell r="K774" t="e">
            <v>#N/A</v>
          </cell>
          <cell r="L774" t="e">
            <v>#N/A</v>
          </cell>
          <cell r="M774" t="e">
            <v>#N/A</v>
          </cell>
          <cell r="N774" t="e">
            <v>#N/A</v>
          </cell>
        </row>
        <row r="775">
          <cell r="A775">
            <v>723205</v>
          </cell>
          <cell r="B775" t="str">
            <v>EN EL PAÍS</v>
          </cell>
          <cell r="C775" t="e">
            <v>#N/A</v>
          </cell>
          <cell r="D775" t="e">
            <v>#N/A</v>
          </cell>
          <cell r="E775" t="e">
            <v>#N/A</v>
          </cell>
          <cell r="F775" t="e">
            <v>#N/A</v>
          </cell>
          <cell r="G775" t="e">
            <v>#N/A</v>
          </cell>
          <cell r="H775" t="e">
            <v>#N/A</v>
          </cell>
          <cell r="I775">
            <v>0</v>
          </cell>
          <cell r="J775" t="e">
            <v>#N/A</v>
          </cell>
          <cell r="K775" t="e">
            <v>#N/A</v>
          </cell>
          <cell r="L775" t="e">
            <v>#N/A</v>
          </cell>
          <cell r="M775" t="e">
            <v>#N/A</v>
          </cell>
          <cell r="N775" t="e">
            <v>#N/A</v>
          </cell>
        </row>
        <row r="776">
          <cell r="A776">
            <v>723210</v>
          </cell>
          <cell r="B776" t="str">
            <v>EN EL EXTERIOR</v>
          </cell>
          <cell r="C776" t="e">
            <v>#N/A</v>
          </cell>
          <cell r="D776" t="e">
            <v>#N/A</v>
          </cell>
          <cell r="E776" t="e">
            <v>#N/A</v>
          </cell>
          <cell r="F776" t="e">
            <v>#N/A</v>
          </cell>
          <cell r="G776" t="e">
            <v>#N/A</v>
          </cell>
          <cell r="H776" t="e">
            <v>#N/A</v>
          </cell>
          <cell r="I776">
            <v>0</v>
          </cell>
          <cell r="J776" t="e">
            <v>#N/A</v>
          </cell>
          <cell r="K776" t="e">
            <v>#N/A</v>
          </cell>
          <cell r="L776" t="e">
            <v>#N/A</v>
          </cell>
          <cell r="M776" t="e">
            <v>#N/A</v>
          </cell>
          <cell r="N776" t="e">
            <v>#N/A</v>
          </cell>
        </row>
        <row r="777">
          <cell r="A777">
            <v>7233</v>
          </cell>
          <cell r="B777" t="str">
            <v>EN GARANTÍA</v>
          </cell>
          <cell r="C777" t="e">
            <v>#N/A</v>
          </cell>
          <cell r="D777" t="e">
            <v>#N/A</v>
          </cell>
          <cell r="E777" t="e">
            <v>#N/A</v>
          </cell>
          <cell r="F777" t="e">
            <v>#N/A</v>
          </cell>
          <cell r="G777" t="e">
            <v>#N/A</v>
          </cell>
          <cell r="H777" t="e">
            <v>#N/A</v>
          </cell>
          <cell r="I777">
            <v>0</v>
          </cell>
          <cell r="J777" t="e">
            <v>#N/A</v>
          </cell>
          <cell r="K777" t="e">
            <v>#N/A</v>
          </cell>
          <cell r="L777" t="e">
            <v>#N/A</v>
          </cell>
          <cell r="M777" t="e">
            <v>#N/A</v>
          </cell>
          <cell r="N777" t="e">
            <v>#N/A</v>
          </cell>
        </row>
        <row r="778">
          <cell r="A778">
            <v>723305</v>
          </cell>
          <cell r="B778" t="str">
            <v>EN EL PAÍS</v>
          </cell>
          <cell r="C778" t="e">
            <v>#N/A</v>
          </cell>
          <cell r="D778" t="e">
            <v>#N/A</v>
          </cell>
          <cell r="E778" t="e">
            <v>#N/A</v>
          </cell>
          <cell r="F778" t="e">
            <v>#N/A</v>
          </cell>
          <cell r="G778" t="e">
            <v>#N/A</v>
          </cell>
          <cell r="H778" t="e">
            <v>#N/A</v>
          </cell>
          <cell r="I778">
            <v>0</v>
          </cell>
          <cell r="J778" t="e">
            <v>#N/A</v>
          </cell>
          <cell r="K778" t="e">
            <v>#N/A</v>
          </cell>
          <cell r="L778" t="e">
            <v>#N/A</v>
          </cell>
          <cell r="M778" t="e">
            <v>#N/A</v>
          </cell>
          <cell r="N778" t="e">
            <v>#N/A</v>
          </cell>
        </row>
        <row r="779">
          <cell r="A779">
            <v>723310</v>
          </cell>
          <cell r="B779" t="str">
            <v>EN EL EXTERIOR</v>
          </cell>
          <cell r="C779" t="e">
            <v>#N/A</v>
          </cell>
          <cell r="D779" t="e">
            <v>#N/A</v>
          </cell>
          <cell r="E779" t="e">
            <v>#N/A</v>
          </cell>
          <cell r="F779" t="e">
            <v>#N/A</v>
          </cell>
          <cell r="G779" t="e">
            <v>#N/A</v>
          </cell>
          <cell r="H779" t="e">
            <v>#N/A</v>
          </cell>
          <cell r="I779">
            <v>0</v>
          </cell>
          <cell r="J779" t="e">
            <v>#N/A</v>
          </cell>
          <cell r="K779" t="e">
            <v>#N/A</v>
          </cell>
          <cell r="L779" t="e">
            <v>#N/A</v>
          </cell>
          <cell r="M779" t="e">
            <v>#N/A</v>
          </cell>
          <cell r="N779" t="e">
            <v>#N/A</v>
          </cell>
        </row>
        <row r="780">
          <cell r="A780">
            <v>7234</v>
          </cell>
          <cell r="B780" t="str">
            <v>EN CUSTODIA</v>
          </cell>
          <cell r="C780" t="e">
            <v>#N/A</v>
          </cell>
          <cell r="D780" t="e">
            <v>#N/A</v>
          </cell>
          <cell r="E780" t="e">
            <v>#N/A</v>
          </cell>
          <cell r="F780" t="e">
            <v>#N/A</v>
          </cell>
          <cell r="G780" t="e">
            <v>#N/A</v>
          </cell>
          <cell r="H780" t="e">
            <v>#N/A</v>
          </cell>
          <cell r="I780">
            <v>0</v>
          </cell>
          <cell r="J780" t="e">
            <v>#N/A</v>
          </cell>
          <cell r="K780" t="e">
            <v>#N/A</v>
          </cell>
          <cell r="L780" t="e">
            <v>#N/A</v>
          </cell>
          <cell r="M780" t="e">
            <v>#N/A</v>
          </cell>
          <cell r="N780" t="e">
            <v>#N/A</v>
          </cell>
        </row>
        <row r="781">
          <cell r="A781">
            <v>723405</v>
          </cell>
          <cell r="B781" t="str">
            <v>EN EL PAÍS</v>
          </cell>
          <cell r="C781" t="e">
            <v>#N/A</v>
          </cell>
          <cell r="D781" t="e">
            <v>#N/A</v>
          </cell>
          <cell r="E781" t="e">
            <v>#N/A</v>
          </cell>
          <cell r="F781" t="e">
            <v>#N/A</v>
          </cell>
          <cell r="G781" t="e">
            <v>#N/A</v>
          </cell>
          <cell r="H781" t="e">
            <v>#N/A</v>
          </cell>
          <cell r="I781">
            <v>0</v>
          </cell>
          <cell r="J781" t="e">
            <v>#N/A</v>
          </cell>
          <cell r="K781" t="e">
            <v>#N/A</v>
          </cell>
          <cell r="L781" t="e">
            <v>#N/A</v>
          </cell>
          <cell r="M781" t="e">
            <v>#N/A</v>
          </cell>
          <cell r="N781" t="e">
            <v>#N/A</v>
          </cell>
        </row>
        <row r="782">
          <cell r="A782">
            <v>723410</v>
          </cell>
          <cell r="B782" t="str">
            <v>EN EL EXTERIOR</v>
          </cell>
          <cell r="C782" t="e">
            <v>#N/A</v>
          </cell>
          <cell r="D782" t="e">
            <v>#N/A</v>
          </cell>
          <cell r="E782" t="e">
            <v>#N/A</v>
          </cell>
          <cell r="F782" t="e">
            <v>#N/A</v>
          </cell>
          <cell r="G782" t="e">
            <v>#N/A</v>
          </cell>
          <cell r="H782" t="e">
            <v>#N/A</v>
          </cell>
          <cell r="I782">
            <v>0</v>
          </cell>
          <cell r="J782" t="e">
            <v>#N/A</v>
          </cell>
          <cell r="K782" t="e">
            <v>#N/A</v>
          </cell>
          <cell r="L782" t="e">
            <v>#N/A</v>
          </cell>
          <cell r="M782" t="e">
            <v>#N/A</v>
          </cell>
          <cell r="N782" t="e">
            <v>#N/A</v>
          </cell>
        </row>
        <row r="783">
          <cell r="A783">
            <v>7236</v>
          </cell>
          <cell r="B783" t="str">
            <v>EN ARRENDAMIENTO</v>
          </cell>
          <cell r="C783" t="e">
            <v>#N/A</v>
          </cell>
          <cell r="D783" t="e">
            <v>#N/A</v>
          </cell>
          <cell r="E783" t="e">
            <v>#N/A</v>
          </cell>
          <cell r="F783" t="e">
            <v>#N/A</v>
          </cell>
          <cell r="G783" t="e">
            <v>#N/A</v>
          </cell>
          <cell r="H783" t="e">
            <v>#N/A</v>
          </cell>
          <cell r="I783">
            <v>0</v>
          </cell>
          <cell r="J783" t="e">
            <v>#N/A</v>
          </cell>
          <cell r="K783" t="e">
            <v>#N/A</v>
          </cell>
          <cell r="L783" t="e">
            <v>#N/A</v>
          </cell>
          <cell r="M783" t="e">
            <v>#N/A</v>
          </cell>
          <cell r="N783" t="e">
            <v>#N/A</v>
          </cell>
        </row>
        <row r="784">
          <cell r="A784">
            <v>724</v>
          </cell>
          <cell r="B784" t="str">
            <v>INTERESES POR COBRAR EN SUSPENSO</v>
          </cell>
          <cell r="C784" t="e">
            <v>#N/A</v>
          </cell>
          <cell r="D784" t="e">
            <v>#N/A</v>
          </cell>
          <cell r="E784" t="e">
            <v>#N/A</v>
          </cell>
          <cell r="F784" t="e">
            <v>#N/A</v>
          </cell>
          <cell r="G784" t="e">
            <v>#N/A</v>
          </cell>
          <cell r="H784" t="e">
            <v>#N/A</v>
          </cell>
          <cell r="I784">
            <v>0</v>
          </cell>
          <cell r="J784" t="e">
            <v>#N/A</v>
          </cell>
          <cell r="K784" t="e">
            <v>#N/A</v>
          </cell>
          <cell r="L784" t="e">
            <v>#N/A</v>
          </cell>
          <cell r="M784" t="e">
            <v>#N/A</v>
          </cell>
          <cell r="N784" t="e">
            <v>#N/A</v>
          </cell>
        </row>
        <row r="785">
          <cell r="A785">
            <v>7241</v>
          </cell>
          <cell r="B785" t="str">
            <v>INTERESES POR VENCER</v>
          </cell>
          <cell r="C785" t="e">
            <v>#N/A</v>
          </cell>
          <cell r="D785" t="e">
            <v>#N/A</v>
          </cell>
          <cell r="E785" t="e">
            <v>#N/A</v>
          </cell>
          <cell r="F785" t="e">
            <v>#N/A</v>
          </cell>
          <cell r="G785" t="e">
            <v>#N/A</v>
          </cell>
          <cell r="H785" t="e">
            <v>#N/A</v>
          </cell>
          <cell r="I785">
            <v>0</v>
          </cell>
          <cell r="J785" t="e">
            <v>#N/A</v>
          </cell>
          <cell r="K785" t="e">
            <v>#N/A</v>
          </cell>
          <cell r="L785" t="e">
            <v>#N/A</v>
          </cell>
          <cell r="M785" t="e">
            <v>#N/A</v>
          </cell>
          <cell r="N785" t="e">
            <v>#N/A</v>
          </cell>
        </row>
        <row r="786">
          <cell r="A786">
            <v>7242</v>
          </cell>
          <cell r="B786" t="str">
            <v>INTERESES VENCIDOS</v>
          </cell>
          <cell r="C786" t="e">
            <v>#N/A</v>
          </cell>
          <cell r="D786" t="e">
            <v>#N/A</v>
          </cell>
          <cell r="E786" t="e">
            <v>#N/A</v>
          </cell>
          <cell r="F786" t="e">
            <v>#N/A</v>
          </cell>
          <cell r="G786" t="e">
            <v>#N/A</v>
          </cell>
          <cell r="H786" t="e">
            <v>#N/A</v>
          </cell>
          <cell r="I786">
            <v>0</v>
          </cell>
          <cell r="J786" t="e">
            <v>#N/A</v>
          </cell>
          <cell r="K786" t="e">
            <v>#N/A</v>
          </cell>
          <cell r="L786" t="e">
            <v>#N/A</v>
          </cell>
          <cell r="M786" t="e">
            <v>#N/A</v>
          </cell>
          <cell r="N786" t="e">
            <v>#N/A</v>
          </cell>
        </row>
        <row r="787">
          <cell r="A787">
            <v>7243</v>
          </cell>
          <cell r="B787" t="str">
            <v>INTERESES EN MORA</v>
          </cell>
          <cell r="C787" t="e">
            <v>#N/A</v>
          </cell>
          <cell r="D787" t="e">
            <v>#N/A</v>
          </cell>
          <cell r="E787" t="e">
            <v>#N/A</v>
          </cell>
          <cell r="F787" t="e">
            <v>#N/A</v>
          </cell>
          <cell r="G787" t="e">
            <v>#N/A</v>
          </cell>
          <cell r="H787" t="e">
            <v>#N/A</v>
          </cell>
          <cell r="I787">
            <v>0</v>
          </cell>
          <cell r="J787" t="e">
            <v>#N/A</v>
          </cell>
          <cell r="K787" t="e">
            <v>#N/A</v>
          </cell>
          <cell r="L787" t="e">
            <v>#N/A</v>
          </cell>
          <cell r="M787" t="e">
            <v>#N/A</v>
          </cell>
          <cell r="N787" t="e">
            <v>#N/A</v>
          </cell>
        </row>
        <row r="788">
          <cell r="A788">
            <v>725</v>
          </cell>
          <cell r="B788" t="str">
            <v>ACTIVOS CASTIGADOS</v>
          </cell>
          <cell r="C788" t="e">
            <v>#N/A</v>
          </cell>
          <cell r="D788" t="e">
            <v>#N/A</v>
          </cell>
          <cell r="E788" t="e">
            <v>#N/A</v>
          </cell>
          <cell r="F788" t="e">
            <v>#N/A</v>
          </cell>
          <cell r="G788" t="e">
            <v>#N/A</v>
          </cell>
          <cell r="H788" t="e">
            <v>#N/A</v>
          </cell>
          <cell r="I788">
            <v>0</v>
          </cell>
          <cell r="J788" t="e">
            <v>#N/A</v>
          </cell>
          <cell r="K788" t="e">
            <v>#N/A</v>
          </cell>
          <cell r="L788" t="e">
            <v>#N/A</v>
          </cell>
          <cell r="M788" t="e">
            <v>#N/A</v>
          </cell>
          <cell r="N788" t="e">
            <v>#N/A</v>
          </cell>
        </row>
        <row r="789">
          <cell r="A789">
            <v>7251</v>
          </cell>
          <cell r="B789" t="str">
            <v>OPERACIONES DE CRÉDITO</v>
          </cell>
          <cell r="C789" t="e">
            <v>#N/A</v>
          </cell>
          <cell r="D789" t="e">
            <v>#N/A</v>
          </cell>
          <cell r="E789" t="e">
            <v>#N/A</v>
          </cell>
          <cell r="F789" t="e">
            <v>#N/A</v>
          </cell>
          <cell r="G789" t="e">
            <v>#N/A</v>
          </cell>
          <cell r="H789" t="e">
            <v>#N/A</v>
          </cell>
          <cell r="I789">
            <v>0</v>
          </cell>
          <cell r="J789" t="e">
            <v>#N/A</v>
          </cell>
          <cell r="K789" t="e">
            <v>#N/A</v>
          </cell>
          <cell r="L789" t="e">
            <v>#N/A</v>
          </cell>
          <cell r="M789" t="e">
            <v>#N/A</v>
          </cell>
          <cell r="N789" t="e">
            <v>#N/A</v>
          </cell>
        </row>
        <row r="790">
          <cell r="A790">
            <v>7252</v>
          </cell>
          <cell r="B790" t="str">
            <v>CUENTAS POR COBRAR</v>
          </cell>
          <cell r="C790" t="e">
            <v>#N/A</v>
          </cell>
          <cell r="D790" t="e">
            <v>#N/A</v>
          </cell>
          <cell r="E790" t="e">
            <v>#N/A</v>
          </cell>
          <cell r="F790" t="e">
            <v>#N/A</v>
          </cell>
          <cell r="G790" t="e">
            <v>#N/A</v>
          </cell>
          <cell r="H790" t="e">
            <v>#N/A</v>
          </cell>
          <cell r="I790">
            <v>0</v>
          </cell>
          <cell r="J790" t="e">
            <v>#N/A</v>
          </cell>
          <cell r="K790" t="e">
            <v>#N/A</v>
          </cell>
          <cell r="L790" t="e">
            <v>#N/A</v>
          </cell>
          <cell r="M790" t="e">
            <v>#N/A</v>
          </cell>
          <cell r="N790" t="e">
            <v>#N/A</v>
          </cell>
        </row>
        <row r="791">
          <cell r="A791">
            <v>726</v>
          </cell>
          <cell r="B791" t="str">
            <v>COBRANZAS</v>
          </cell>
          <cell r="C791" t="e">
            <v>#N/A</v>
          </cell>
          <cell r="D791" t="e">
            <v>#N/A</v>
          </cell>
          <cell r="E791" t="e">
            <v>#N/A</v>
          </cell>
          <cell r="F791" t="e">
            <v>#N/A</v>
          </cell>
          <cell r="G791" t="e">
            <v>#N/A</v>
          </cell>
          <cell r="H791" t="e">
            <v>#N/A</v>
          </cell>
          <cell r="I791">
            <v>0</v>
          </cell>
          <cell r="J791" t="e">
            <v>#N/A</v>
          </cell>
          <cell r="K791" t="e">
            <v>#N/A</v>
          </cell>
          <cell r="L791" t="e">
            <v>#N/A</v>
          </cell>
          <cell r="M791" t="e">
            <v>#N/A</v>
          </cell>
          <cell r="N791" t="e">
            <v>#N/A</v>
          </cell>
        </row>
        <row r="792">
          <cell r="A792">
            <v>7261</v>
          </cell>
          <cell r="B792" t="str">
            <v>COBRANZAS AL EXTERIOR</v>
          </cell>
          <cell r="C792" t="e">
            <v>#N/A</v>
          </cell>
          <cell r="D792" t="e">
            <v>#N/A</v>
          </cell>
          <cell r="E792" t="e">
            <v>#N/A</v>
          </cell>
          <cell r="F792" t="e">
            <v>#N/A</v>
          </cell>
          <cell r="G792" t="e">
            <v>#N/A</v>
          </cell>
          <cell r="H792" t="e">
            <v>#N/A</v>
          </cell>
          <cell r="I792">
            <v>0</v>
          </cell>
          <cell r="J792" t="e">
            <v>#N/A</v>
          </cell>
          <cell r="K792" t="e">
            <v>#N/A</v>
          </cell>
          <cell r="L792" t="e">
            <v>#N/A</v>
          </cell>
          <cell r="M792" t="e">
            <v>#N/A</v>
          </cell>
          <cell r="N792" t="e">
            <v>#N/A</v>
          </cell>
        </row>
        <row r="793">
          <cell r="A793">
            <v>727</v>
          </cell>
          <cell r="B793" t="str">
            <v>ACTIVOS TRANSFERIDOS CASTIGADOS BANCA CERRADA</v>
          </cell>
          <cell r="C793" t="e">
            <v>#N/A</v>
          </cell>
          <cell r="D793" t="e">
            <v>#N/A</v>
          </cell>
          <cell r="E793" t="e">
            <v>#N/A</v>
          </cell>
          <cell r="F793" t="e">
            <v>#N/A</v>
          </cell>
          <cell r="G793" t="e">
            <v>#N/A</v>
          </cell>
          <cell r="H793" t="e">
            <v>#N/A</v>
          </cell>
          <cell r="I793">
            <v>0</v>
          </cell>
          <cell r="J793" t="e">
            <v>#N/A</v>
          </cell>
          <cell r="K793" t="e">
            <v>#N/A</v>
          </cell>
          <cell r="L793" t="e">
            <v>#N/A</v>
          </cell>
          <cell r="M793" t="e">
            <v>#N/A</v>
          </cell>
          <cell r="N793" t="e">
            <v>#N/A</v>
          </cell>
        </row>
        <row r="794">
          <cell r="A794">
            <v>7271</v>
          </cell>
          <cell r="B794" t="str">
            <v>INVERSIONES CASTIGADAS IFIS CERRADAS</v>
          </cell>
          <cell r="C794" t="e">
            <v>#N/A</v>
          </cell>
          <cell r="D794" t="e">
            <v>#N/A</v>
          </cell>
          <cell r="E794" t="e">
            <v>#N/A</v>
          </cell>
          <cell r="F794" t="e">
            <v>#N/A</v>
          </cell>
          <cell r="G794" t="e">
            <v>#N/A</v>
          </cell>
          <cell r="H794" t="e">
            <v>#N/A</v>
          </cell>
          <cell r="I794">
            <v>0</v>
          </cell>
          <cell r="J794" t="e">
            <v>#N/A</v>
          </cell>
          <cell r="K794" t="e">
            <v>#N/A</v>
          </cell>
          <cell r="L794" t="e">
            <v>#N/A</v>
          </cell>
          <cell r="M794" t="e">
            <v>#N/A</v>
          </cell>
          <cell r="N794" t="e">
            <v>#N/A</v>
          </cell>
        </row>
        <row r="795">
          <cell r="A795">
            <v>7272</v>
          </cell>
          <cell r="B795" t="str">
            <v>CARTERA DE CRÉDITO CASTIGADA IFIS CERRADAS</v>
          </cell>
          <cell r="C795" t="e">
            <v>#N/A</v>
          </cell>
          <cell r="D795" t="e">
            <v>#N/A</v>
          </cell>
          <cell r="E795" t="e">
            <v>#N/A</v>
          </cell>
          <cell r="F795" t="e">
            <v>#N/A</v>
          </cell>
          <cell r="G795" t="e">
            <v>#N/A</v>
          </cell>
          <cell r="H795" t="e">
            <v>#N/A</v>
          </cell>
          <cell r="I795">
            <v>0</v>
          </cell>
          <cell r="J795" t="e">
            <v>#N/A</v>
          </cell>
          <cell r="K795" t="e">
            <v>#N/A</v>
          </cell>
          <cell r="L795" t="e">
            <v>#N/A</v>
          </cell>
          <cell r="M795" t="e">
            <v>#N/A</v>
          </cell>
          <cell r="N795" t="e">
            <v>#N/A</v>
          </cell>
        </row>
        <row r="796">
          <cell r="A796">
            <v>7273</v>
          </cell>
          <cell r="B796" t="str">
            <v>CUENTAS POR COBRAR CASTIGADAS IFIS CERRADAS</v>
          </cell>
          <cell r="C796" t="e">
            <v>#N/A</v>
          </cell>
          <cell r="D796" t="e">
            <v>#N/A</v>
          </cell>
          <cell r="E796" t="e">
            <v>#N/A</v>
          </cell>
          <cell r="F796" t="e">
            <v>#N/A</v>
          </cell>
          <cell r="G796" t="e">
            <v>#N/A</v>
          </cell>
          <cell r="H796" t="e">
            <v>#N/A</v>
          </cell>
          <cell r="I796">
            <v>0</v>
          </cell>
          <cell r="J796" t="e">
            <v>#N/A</v>
          </cell>
          <cell r="K796" t="e">
            <v>#N/A</v>
          </cell>
          <cell r="L796" t="e">
            <v>#N/A</v>
          </cell>
          <cell r="M796" t="e">
            <v>#N/A</v>
          </cell>
          <cell r="N796" t="e">
            <v>#N/A</v>
          </cell>
        </row>
        <row r="797">
          <cell r="A797">
            <v>7276</v>
          </cell>
          <cell r="B797" t="str">
            <v>INVERSIONES CASTIGADAS EX UGEDEP</v>
          </cell>
          <cell r="C797" t="e">
            <v>#N/A</v>
          </cell>
          <cell r="D797" t="e">
            <v>#N/A</v>
          </cell>
          <cell r="E797" t="e">
            <v>#N/A</v>
          </cell>
          <cell r="F797" t="e">
            <v>#N/A</v>
          </cell>
          <cell r="G797" t="e">
            <v>#N/A</v>
          </cell>
          <cell r="H797" t="e">
            <v>#N/A</v>
          </cell>
          <cell r="I797">
            <v>0</v>
          </cell>
          <cell r="J797" t="e">
            <v>#N/A</v>
          </cell>
          <cell r="K797" t="e">
            <v>#N/A</v>
          </cell>
          <cell r="L797" t="e">
            <v>#N/A</v>
          </cell>
          <cell r="M797" t="e">
            <v>#N/A</v>
          </cell>
          <cell r="N797" t="e">
            <v>#N/A</v>
          </cell>
        </row>
        <row r="798">
          <cell r="A798">
            <v>7277</v>
          </cell>
          <cell r="B798" t="str">
            <v>CUENTAS POR COBRAR CASTIGADAS EX UGEDEP</v>
          </cell>
          <cell r="C798" t="e">
            <v>#N/A</v>
          </cell>
          <cell r="D798" t="e">
            <v>#N/A</v>
          </cell>
          <cell r="E798" t="e">
            <v>#N/A</v>
          </cell>
          <cell r="F798" t="e">
            <v>#N/A</v>
          </cell>
          <cell r="G798" t="e">
            <v>#N/A</v>
          </cell>
          <cell r="H798" t="e">
            <v>#N/A</v>
          </cell>
          <cell r="I798">
            <v>0</v>
          </cell>
          <cell r="J798" t="e">
            <v>#N/A</v>
          </cell>
          <cell r="K798" t="e">
            <v>#N/A</v>
          </cell>
          <cell r="L798" t="e">
            <v>#N/A</v>
          </cell>
          <cell r="M798" t="e">
            <v>#N/A</v>
          </cell>
          <cell r="N798" t="e">
            <v>#N/A</v>
          </cell>
        </row>
        <row r="799">
          <cell r="A799">
            <v>7278</v>
          </cell>
          <cell r="B799" t="str">
            <v>OTROS ACTIVOS CASTIGADOS  EX UGEDEP</v>
          </cell>
          <cell r="C799" t="e">
            <v>#N/A</v>
          </cell>
          <cell r="D799" t="e">
            <v>#N/A</v>
          </cell>
          <cell r="E799" t="e">
            <v>#N/A</v>
          </cell>
          <cell r="F799" t="e">
            <v>#N/A</v>
          </cell>
          <cell r="G799" t="e">
            <v>#N/A</v>
          </cell>
          <cell r="H799" t="e">
            <v>#N/A</v>
          </cell>
          <cell r="I799">
            <v>0</v>
          </cell>
          <cell r="J799" t="e">
            <v>#N/A</v>
          </cell>
          <cell r="K799" t="e">
            <v>#N/A</v>
          </cell>
          <cell r="L799" t="e">
            <v>#N/A</v>
          </cell>
          <cell r="M799" t="e">
            <v>#N/A</v>
          </cell>
          <cell r="N799" t="e">
            <v>#N/A</v>
          </cell>
        </row>
        <row r="800">
          <cell r="A800">
            <v>7279</v>
          </cell>
          <cell r="B800" t="str">
            <v>OTROS ACTIVOS CASTIGADOS IFIS CERRADAS</v>
          </cell>
          <cell r="C800" t="e">
            <v>#N/A</v>
          </cell>
          <cell r="D800" t="e">
            <v>#N/A</v>
          </cell>
          <cell r="E800" t="e">
            <v>#N/A</v>
          </cell>
          <cell r="F800" t="e">
            <v>#N/A</v>
          </cell>
          <cell r="G800" t="e">
            <v>#N/A</v>
          </cell>
          <cell r="H800" t="e">
            <v>#N/A</v>
          </cell>
          <cell r="I800">
            <v>0</v>
          </cell>
          <cell r="J800" t="e">
            <v>#N/A</v>
          </cell>
          <cell r="K800" t="e">
            <v>#N/A</v>
          </cell>
          <cell r="L800" t="e">
            <v>#N/A</v>
          </cell>
          <cell r="M800" t="e">
            <v>#N/A</v>
          </cell>
          <cell r="N800" t="e">
            <v>#N/A</v>
          </cell>
        </row>
        <row r="801">
          <cell r="A801">
            <v>728</v>
          </cell>
          <cell r="B801" t="str">
            <v>JUICIOS COACTIVOS ACTIVOS BANCA CERRADA</v>
          </cell>
          <cell r="C801" t="e">
            <v>#N/A</v>
          </cell>
          <cell r="D801" t="e">
            <v>#N/A</v>
          </cell>
          <cell r="E801" t="e">
            <v>#N/A</v>
          </cell>
          <cell r="F801" t="e">
            <v>#N/A</v>
          </cell>
          <cell r="G801" t="e">
            <v>#N/A</v>
          </cell>
          <cell r="H801" t="e">
            <v>#N/A</v>
          </cell>
          <cell r="I801">
            <v>0</v>
          </cell>
          <cell r="J801" t="e">
            <v>#N/A</v>
          </cell>
          <cell r="K801" t="e">
            <v>#N/A</v>
          </cell>
          <cell r="L801" t="e">
            <v>#N/A</v>
          </cell>
          <cell r="M801" t="e">
            <v>#N/A</v>
          </cell>
          <cell r="N801" t="e">
            <v>#N/A</v>
          </cell>
        </row>
        <row r="802">
          <cell r="A802">
            <v>7281</v>
          </cell>
          <cell r="B802" t="str">
            <v>TRANSFERIDOS DE LAS IFIS CERRADAS</v>
          </cell>
          <cell r="C802" t="e">
            <v>#N/A</v>
          </cell>
          <cell r="D802" t="e">
            <v>#N/A</v>
          </cell>
          <cell r="E802" t="e">
            <v>#N/A</v>
          </cell>
          <cell r="F802" t="e">
            <v>#N/A</v>
          </cell>
          <cell r="G802" t="e">
            <v>#N/A</v>
          </cell>
          <cell r="H802" t="e">
            <v>#N/A</v>
          </cell>
          <cell r="I802">
            <v>0</v>
          </cell>
          <cell r="J802" t="e">
            <v>#N/A</v>
          </cell>
          <cell r="K802" t="e">
            <v>#N/A</v>
          </cell>
          <cell r="L802" t="e">
            <v>#N/A</v>
          </cell>
          <cell r="M802" t="e">
            <v>#N/A</v>
          </cell>
          <cell r="N802" t="e">
            <v>#N/A</v>
          </cell>
        </row>
        <row r="803">
          <cell r="A803">
            <v>7282</v>
          </cell>
          <cell r="B803" t="str">
            <v>INICIADOS POR EL BANCO CENTRAL DEL ECUADOR IFIS CERRADAS</v>
          </cell>
          <cell r="C803" t="e">
            <v>#N/A</v>
          </cell>
          <cell r="D803" t="e">
            <v>#N/A</v>
          </cell>
          <cell r="E803" t="e">
            <v>#N/A</v>
          </cell>
          <cell r="F803" t="e">
            <v>#N/A</v>
          </cell>
          <cell r="G803" t="e">
            <v>#N/A</v>
          </cell>
          <cell r="H803" t="e">
            <v>#N/A</v>
          </cell>
          <cell r="I803">
            <v>0</v>
          </cell>
          <cell r="J803" t="e">
            <v>#N/A</v>
          </cell>
          <cell r="K803" t="e">
            <v>#N/A</v>
          </cell>
          <cell r="L803" t="e">
            <v>#N/A</v>
          </cell>
          <cell r="M803" t="e">
            <v>#N/A</v>
          </cell>
          <cell r="N803" t="e">
            <v>#N/A</v>
          </cell>
        </row>
        <row r="804">
          <cell r="A804">
            <v>7286</v>
          </cell>
          <cell r="B804" t="str">
            <v>TRANSFERIDOS DE LA EX UGEDEP</v>
          </cell>
          <cell r="C804" t="e">
            <v>#N/A</v>
          </cell>
          <cell r="D804" t="e">
            <v>#N/A</v>
          </cell>
          <cell r="E804" t="e">
            <v>#N/A</v>
          </cell>
          <cell r="F804" t="e">
            <v>#N/A</v>
          </cell>
          <cell r="G804" t="e">
            <v>#N/A</v>
          </cell>
          <cell r="H804" t="e">
            <v>#N/A</v>
          </cell>
          <cell r="I804">
            <v>0</v>
          </cell>
          <cell r="J804" t="e">
            <v>#N/A</v>
          </cell>
          <cell r="K804" t="e">
            <v>#N/A</v>
          </cell>
          <cell r="L804" t="e">
            <v>#N/A</v>
          </cell>
          <cell r="M804" t="e">
            <v>#N/A</v>
          </cell>
          <cell r="N804" t="e">
            <v>#N/A</v>
          </cell>
        </row>
        <row r="805">
          <cell r="A805">
            <v>7287</v>
          </cell>
          <cell r="B805" t="str">
            <v>INICIADOS POR EL BANCO CENTRAL DEL ECUADOR  EX UGEDEP</v>
          </cell>
          <cell r="C805" t="e">
            <v>#N/A</v>
          </cell>
          <cell r="D805" t="e">
            <v>#N/A</v>
          </cell>
          <cell r="E805" t="e">
            <v>#N/A</v>
          </cell>
          <cell r="F805" t="e">
            <v>#N/A</v>
          </cell>
          <cell r="G805" t="e">
            <v>#N/A</v>
          </cell>
          <cell r="H805" t="e">
            <v>#N/A</v>
          </cell>
          <cell r="I805">
            <v>0</v>
          </cell>
          <cell r="J805" t="e">
            <v>#N/A</v>
          </cell>
          <cell r="K805" t="e">
            <v>#N/A</v>
          </cell>
          <cell r="L805" t="e">
            <v>#N/A</v>
          </cell>
          <cell r="M805" t="e">
            <v>#N/A</v>
          </cell>
          <cell r="N805" t="e">
            <v>#N/A</v>
          </cell>
        </row>
        <row r="806">
          <cell r="A806">
            <v>729</v>
          </cell>
          <cell r="B806" t="str">
            <v>OTRAS CUENTAS DEUDORAS</v>
          </cell>
          <cell r="C806" t="e">
            <v>#N/A</v>
          </cell>
          <cell r="D806" t="e">
            <v>#N/A</v>
          </cell>
          <cell r="E806" t="e">
            <v>#N/A</v>
          </cell>
          <cell r="F806" t="e">
            <v>#N/A</v>
          </cell>
          <cell r="G806" t="e">
            <v>#N/A</v>
          </cell>
          <cell r="H806" t="e">
            <v>#N/A</v>
          </cell>
          <cell r="I806">
            <v>0</v>
          </cell>
          <cell r="J806" t="e">
            <v>#N/A</v>
          </cell>
          <cell r="K806" t="e">
            <v>#N/A</v>
          </cell>
          <cell r="L806" t="e">
            <v>#N/A</v>
          </cell>
          <cell r="M806" t="e">
            <v>#N/A</v>
          </cell>
          <cell r="N806" t="e">
            <v>#N/A</v>
          </cell>
        </row>
        <row r="807">
          <cell r="A807">
            <v>7291</v>
          </cell>
          <cell r="B807" t="str">
            <v>CONTRATOS SUSCRITOS</v>
          </cell>
          <cell r="C807" t="e">
            <v>#N/A</v>
          </cell>
          <cell r="D807" t="e">
            <v>#N/A</v>
          </cell>
          <cell r="E807" t="e">
            <v>#N/A</v>
          </cell>
          <cell r="F807" t="e">
            <v>#N/A</v>
          </cell>
          <cell r="G807" t="e">
            <v>#N/A</v>
          </cell>
          <cell r="H807" t="e">
            <v>#N/A</v>
          </cell>
          <cell r="I807">
            <v>0</v>
          </cell>
          <cell r="J807" t="e">
            <v>#N/A</v>
          </cell>
          <cell r="K807" t="e">
            <v>#N/A</v>
          </cell>
          <cell r="L807" t="e">
            <v>#N/A</v>
          </cell>
          <cell r="M807" t="e">
            <v>#N/A</v>
          </cell>
          <cell r="N807" t="e">
            <v>#N/A</v>
          </cell>
        </row>
        <row r="808">
          <cell r="A808">
            <v>7292</v>
          </cell>
          <cell r="B808" t="str">
            <v>DÉFICIT PATRIMONIAL ENTIDADES CERRADAS</v>
          </cell>
          <cell r="C808" t="e">
            <v>#N/A</v>
          </cell>
          <cell r="D808" t="e">
            <v>#N/A</v>
          </cell>
          <cell r="E808" t="e">
            <v>#N/A</v>
          </cell>
          <cell r="F808" t="e">
            <v>#N/A</v>
          </cell>
          <cell r="G808" t="e">
            <v>#N/A</v>
          </cell>
          <cell r="H808" t="e">
            <v>#N/A</v>
          </cell>
          <cell r="I808">
            <v>0</v>
          </cell>
          <cell r="J808" t="e">
            <v>#N/A</v>
          </cell>
          <cell r="K808" t="e">
            <v>#N/A</v>
          </cell>
          <cell r="L808" t="e">
            <v>#N/A</v>
          </cell>
          <cell r="M808" t="e">
            <v>#N/A</v>
          </cell>
          <cell r="N808" t="e">
            <v>#N/A</v>
          </cell>
        </row>
        <row r="809">
          <cell r="A809">
            <v>7293</v>
          </cell>
          <cell r="B809" t="str">
            <v>OTRAS CUENTAS DE ORDEN BANCA CERRADA</v>
          </cell>
          <cell r="C809" t="e">
            <v>#N/A</v>
          </cell>
          <cell r="D809" t="e">
            <v>#N/A</v>
          </cell>
          <cell r="E809" t="e">
            <v>#N/A</v>
          </cell>
          <cell r="F809" t="e">
            <v>#N/A</v>
          </cell>
          <cell r="G809" t="e">
            <v>#N/A</v>
          </cell>
          <cell r="H809" t="e">
            <v>#N/A</v>
          </cell>
          <cell r="I809">
            <v>0</v>
          </cell>
          <cell r="J809" t="e">
            <v>#N/A</v>
          </cell>
          <cell r="K809" t="e">
            <v>#N/A</v>
          </cell>
          <cell r="L809" t="e">
            <v>#N/A</v>
          </cell>
          <cell r="M809" t="e">
            <v>#N/A</v>
          </cell>
          <cell r="N809" t="e">
            <v>#N/A</v>
          </cell>
        </row>
        <row r="810">
          <cell r="A810">
            <v>729305</v>
          </cell>
          <cell r="B810" t="str">
            <v>OTRAS CUENTAS DE ORDEN IFIS CERRADAS</v>
          </cell>
          <cell r="C810" t="e">
            <v>#N/A</v>
          </cell>
          <cell r="D810" t="e">
            <v>#N/A</v>
          </cell>
          <cell r="E810" t="e">
            <v>#N/A</v>
          </cell>
          <cell r="F810" t="e">
            <v>#N/A</v>
          </cell>
          <cell r="G810" t="e">
            <v>#N/A</v>
          </cell>
          <cell r="H810" t="e">
            <v>#N/A</v>
          </cell>
          <cell r="I810">
            <v>0</v>
          </cell>
          <cell r="J810" t="e">
            <v>#N/A</v>
          </cell>
          <cell r="K810" t="e">
            <v>#N/A</v>
          </cell>
          <cell r="L810" t="e">
            <v>#N/A</v>
          </cell>
          <cell r="M810" t="e">
            <v>#N/A</v>
          </cell>
          <cell r="N810" t="e">
            <v>#N/A</v>
          </cell>
        </row>
        <row r="811">
          <cell r="A811">
            <v>729310</v>
          </cell>
          <cell r="B811" t="str">
            <v>OTRAS CUENTAS DE ORDEN EX UGEDEP</v>
          </cell>
          <cell r="C811" t="e">
            <v>#N/A</v>
          </cell>
          <cell r="D811" t="e">
            <v>#N/A</v>
          </cell>
          <cell r="E811" t="e">
            <v>#N/A</v>
          </cell>
          <cell r="F811" t="e">
            <v>#N/A</v>
          </cell>
          <cell r="G811" t="e">
            <v>#N/A</v>
          </cell>
          <cell r="H811" t="e">
            <v>#N/A</v>
          </cell>
          <cell r="I811">
            <v>0</v>
          </cell>
          <cell r="J811" t="e">
            <v>#N/A</v>
          </cell>
          <cell r="K811" t="e">
            <v>#N/A</v>
          </cell>
          <cell r="L811" t="e">
            <v>#N/A</v>
          </cell>
          <cell r="M811" t="e">
            <v>#N/A</v>
          </cell>
          <cell r="N811" t="e">
            <v>#N/A</v>
          </cell>
        </row>
        <row r="812">
          <cell r="A812">
            <v>7298</v>
          </cell>
          <cell r="B812" t="str">
            <v>VARIAS</v>
          </cell>
          <cell r="C812" t="e">
            <v>#N/A</v>
          </cell>
          <cell r="D812" t="e">
            <v>#N/A</v>
          </cell>
          <cell r="E812" t="e">
            <v>#N/A</v>
          </cell>
          <cell r="F812" t="e">
            <v>#N/A</v>
          </cell>
          <cell r="G812" t="e">
            <v>#N/A</v>
          </cell>
          <cell r="H812" t="e">
            <v>#N/A</v>
          </cell>
          <cell r="I812">
            <v>0</v>
          </cell>
          <cell r="J812" t="e">
            <v>#N/A</v>
          </cell>
          <cell r="K812" t="e">
            <v>#N/A</v>
          </cell>
          <cell r="L812" t="e">
            <v>#N/A</v>
          </cell>
          <cell r="M812" t="e">
            <v>#N/A</v>
          </cell>
          <cell r="N812" t="e">
            <v>#N/A</v>
          </cell>
        </row>
        <row r="813">
          <cell r="A813">
            <v>73</v>
          </cell>
          <cell r="B813" t="str">
            <v>ACREEDORAS</v>
          </cell>
          <cell r="C813">
            <v>38376925807.879997</v>
          </cell>
          <cell r="D813">
            <v>37861583942.389999</v>
          </cell>
          <cell r="E813">
            <v>38513135098.57</v>
          </cell>
          <cell r="F813">
            <v>38245984507.419998</v>
          </cell>
          <cell r="G813">
            <v>40303837341.629997</v>
          </cell>
          <cell r="H813">
            <v>38043058006.580002</v>
          </cell>
          <cell r="I813">
            <v>37893765598.589996</v>
          </cell>
          <cell r="J813">
            <v>37867075277.669998</v>
          </cell>
          <cell r="K813">
            <v>37987847516.18</v>
          </cell>
          <cell r="L813">
            <v>40213927412.269997</v>
          </cell>
          <cell r="M813">
            <v>40111934244.379997</v>
          </cell>
          <cell r="N813">
            <v>39881866583.660004</v>
          </cell>
        </row>
        <row r="814">
          <cell r="A814">
            <v>731</v>
          </cell>
          <cell r="B814" t="str">
            <v>ESPECIES MONETARIAS</v>
          </cell>
          <cell r="C814">
            <v>18585.439999999999</v>
          </cell>
          <cell r="D814">
            <v>18566.689999999999</v>
          </cell>
          <cell r="E814">
            <v>18570.16</v>
          </cell>
          <cell r="F814">
            <v>18564.77</v>
          </cell>
          <cell r="G814">
            <v>18564.12</v>
          </cell>
          <cell r="H814">
            <v>18568.080000000002</v>
          </cell>
          <cell r="I814">
            <v>18561.810000000001</v>
          </cell>
          <cell r="J814">
            <v>18567.18</v>
          </cell>
          <cell r="K814">
            <v>18570.52</v>
          </cell>
          <cell r="L814">
            <v>18565.46</v>
          </cell>
          <cell r="M814">
            <v>18565.64</v>
          </cell>
          <cell r="N814">
            <v>18567.759999999998</v>
          </cell>
        </row>
        <row r="815">
          <cell r="A815">
            <v>7313</v>
          </cell>
          <cell r="B815" t="str">
            <v>BILLETES Y MONEDAS EN CUSTODIA</v>
          </cell>
          <cell r="C815">
            <v>18585.439999999999</v>
          </cell>
          <cell r="D815">
            <v>18566.689999999999</v>
          </cell>
          <cell r="E815">
            <v>18570.16</v>
          </cell>
          <cell r="F815">
            <v>18564.77</v>
          </cell>
          <cell r="G815">
            <v>18564.12</v>
          </cell>
          <cell r="H815">
            <v>18568.080000000002</v>
          </cell>
          <cell r="I815">
            <v>18561.810000000001</v>
          </cell>
          <cell r="J815">
            <v>18567.18</v>
          </cell>
          <cell r="K815">
            <v>18570.52</v>
          </cell>
          <cell r="L815">
            <v>18565.46</v>
          </cell>
          <cell r="M815">
            <v>18565.64</v>
          </cell>
          <cell r="N815">
            <v>18567.759999999998</v>
          </cell>
        </row>
        <row r="816">
          <cell r="A816">
            <v>732</v>
          </cell>
          <cell r="B816" t="str">
            <v>FORMULARIOS</v>
          </cell>
          <cell r="C816">
            <v>0.71</v>
          </cell>
          <cell r="D816">
            <v>0.71</v>
          </cell>
          <cell r="E816">
            <v>0.71</v>
          </cell>
          <cell r="F816">
            <v>0.71</v>
          </cell>
          <cell r="G816">
            <v>0.71</v>
          </cell>
          <cell r="H816">
            <v>0.71</v>
          </cell>
          <cell r="I816">
            <v>0.71</v>
          </cell>
          <cell r="J816">
            <v>0.71</v>
          </cell>
          <cell r="K816">
            <v>0.71</v>
          </cell>
          <cell r="L816">
            <v>0.71</v>
          </cell>
          <cell r="M816">
            <v>0.71</v>
          </cell>
          <cell r="N816">
            <v>0.71</v>
          </cell>
        </row>
        <row r="817">
          <cell r="A817">
            <v>7321</v>
          </cell>
          <cell r="B817" t="str">
            <v>FORMULARIOS DE TÍTULOS</v>
          </cell>
          <cell r="C817">
            <v>0.71</v>
          </cell>
          <cell r="D817">
            <v>0.71</v>
          </cell>
          <cell r="E817">
            <v>0.71</v>
          </cell>
          <cell r="F817">
            <v>0.71</v>
          </cell>
          <cell r="G817">
            <v>0.71</v>
          </cell>
          <cell r="H817">
            <v>0.71</v>
          </cell>
          <cell r="I817">
            <v>0.71</v>
          </cell>
          <cell r="J817">
            <v>0.71</v>
          </cell>
          <cell r="K817">
            <v>0.71</v>
          </cell>
          <cell r="L817">
            <v>0.71</v>
          </cell>
          <cell r="M817">
            <v>0.71</v>
          </cell>
          <cell r="N817">
            <v>0.71</v>
          </cell>
        </row>
        <row r="818">
          <cell r="A818">
            <v>733</v>
          </cell>
          <cell r="B818" t="str">
            <v>BIENES Y VALORES RECIBIDOS</v>
          </cell>
          <cell r="C818">
            <v>27828133246.490002</v>
          </cell>
          <cell r="D818">
            <v>27309450557.560001</v>
          </cell>
          <cell r="E818">
            <v>27961417310.299999</v>
          </cell>
          <cell r="F818">
            <v>27807246990.790001</v>
          </cell>
          <cell r="G818">
            <v>29836606300.529999</v>
          </cell>
          <cell r="H818">
            <v>27548745379.639999</v>
          </cell>
          <cell r="I818">
            <v>27539255152.709999</v>
          </cell>
          <cell r="J818">
            <v>27502963961.57</v>
          </cell>
          <cell r="K818">
            <v>27550022600.860001</v>
          </cell>
          <cell r="L818">
            <v>29765563256.389999</v>
          </cell>
          <cell r="M818">
            <v>29806152327.720001</v>
          </cell>
          <cell r="N818">
            <v>29587689793.84</v>
          </cell>
        </row>
        <row r="819">
          <cell r="A819">
            <v>7331</v>
          </cell>
          <cell r="B819" t="str">
            <v>EN ADMINISTRACIÓN</v>
          </cell>
          <cell r="C819">
            <v>11358482503.6</v>
          </cell>
          <cell r="D819">
            <v>11378369710.52</v>
          </cell>
          <cell r="E819">
            <v>11564994031.98</v>
          </cell>
          <cell r="F819">
            <v>11636169182.43</v>
          </cell>
          <cell r="G819">
            <v>11765662997.83</v>
          </cell>
          <cell r="H819">
            <v>11721979125.469999</v>
          </cell>
          <cell r="I819">
            <v>11767137096.469999</v>
          </cell>
          <cell r="J819">
            <v>11792647441.110001</v>
          </cell>
          <cell r="K819">
            <v>11867429648.66</v>
          </cell>
          <cell r="L819">
            <v>11882136728.68</v>
          </cell>
          <cell r="M819">
            <v>11894072588.360001</v>
          </cell>
          <cell r="N819">
            <v>12073154783.780001</v>
          </cell>
        </row>
        <row r="820">
          <cell r="A820">
            <v>733105</v>
          </cell>
          <cell r="B820" t="str">
            <v>EN EL PAÍS</v>
          </cell>
          <cell r="C820">
            <v>4852974746.6300001</v>
          </cell>
          <cell r="D820">
            <v>4871985337.8199997</v>
          </cell>
          <cell r="E820">
            <v>5016031319.71</v>
          </cell>
          <cell r="F820">
            <v>5063170229.0500002</v>
          </cell>
          <cell r="G820">
            <v>5164016507.1499996</v>
          </cell>
          <cell r="H820">
            <v>5154562192.25</v>
          </cell>
          <cell r="I820">
            <v>5189577404.2200003</v>
          </cell>
          <cell r="J820">
            <v>5211277447.5299997</v>
          </cell>
          <cell r="K820">
            <v>5308148388.4300003</v>
          </cell>
          <cell r="L820">
            <v>5324397298.9200001</v>
          </cell>
          <cell r="M820">
            <v>5343516838.0500002</v>
          </cell>
          <cell r="N820">
            <v>5499530221.5100002</v>
          </cell>
        </row>
        <row r="821">
          <cell r="A821">
            <v>733110</v>
          </cell>
          <cell r="B821" t="str">
            <v>EN EL EXTERIOR</v>
          </cell>
          <cell r="C821">
            <v>6505507756.9700003</v>
          </cell>
          <cell r="D821">
            <v>6506384372.6999998</v>
          </cell>
          <cell r="E821">
            <v>6548962712.2700005</v>
          </cell>
          <cell r="F821">
            <v>6572998953.3800001</v>
          </cell>
          <cell r="G821">
            <v>6601646490.6800003</v>
          </cell>
          <cell r="H821">
            <v>6567416933.2200003</v>
          </cell>
          <cell r="I821">
            <v>6577559692.25</v>
          </cell>
          <cell r="J821">
            <v>6581369993.5799999</v>
          </cell>
          <cell r="K821">
            <v>6559281260.2299995</v>
          </cell>
          <cell r="L821">
            <v>6557739429.7600002</v>
          </cell>
          <cell r="M821">
            <v>6550555750.3100004</v>
          </cell>
          <cell r="N821">
            <v>6573624562.2700005</v>
          </cell>
        </row>
        <row r="822">
          <cell r="A822">
            <v>7332</v>
          </cell>
          <cell r="B822" t="str">
            <v>EN COMODATO</v>
          </cell>
          <cell r="C822">
            <v>8000.15</v>
          </cell>
          <cell r="D822">
            <v>8000.15</v>
          </cell>
          <cell r="E822">
            <v>8000.15</v>
          </cell>
          <cell r="F822">
            <v>8000.15</v>
          </cell>
          <cell r="G822">
            <v>8000.15</v>
          </cell>
          <cell r="H822">
            <v>8000.15</v>
          </cell>
          <cell r="I822">
            <v>8000.15</v>
          </cell>
          <cell r="J822">
            <v>8000.15</v>
          </cell>
          <cell r="K822">
            <v>8000.15</v>
          </cell>
          <cell r="L822">
            <v>8000.15</v>
          </cell>
          <cell r="M822">
            <v>8000.02</v>
          </cell>
          <cell r="N822">
            <v>8000.02</v>
          </cell>
        </row>
        <row r="823">
          <cell r="A823">
            <v>733205</v>
          </cell>
          <cell r="B823" t="str">
            <v>EN EL PAÍS</v>
          </cell>
          <cell r="C823">
            <v>8000.15</v>
          </cell>
          <cell r="D823">
            <v>8000.15</v>
          </cell>
          <cell r="E823">
            <v>8000.15</v>
          </cell>
          <cell r="F823">
            <v>8000.15</v>
          </cell>
          <cell r="G823">
            <v>8000.15</v>
          </cell>
          <cell r="H823">
            <v>8000.15</v>
          </cell>
          <cell r="I823">
            <v>8000.15</v>
          </cell>
          <cell r="J823">
            <v>8000.15</v>
          </cell>
          <cell r="K823">
            <v>8000.15</v>
          </cell>
          <cell r="L823">
            <v>8000.15</v>
          </cell>
          <cell r="M823">
            <v>8000.02</v>
          </cell>
          <cell r="N823">
            <v>8000.02</v>
          </cell>
        </row>
        <row r="824">
          <cell r="A824">
            <v>7333</v>
          </cell>
          <cell r="B824" t="str">
            <v>EN GARANTÍA</v>
          </cell>
          <cell r="C824">
            <v>1220786403.55</v>
          </cell>
          <cell r="D824">
            <v>603148939</v>
          </cell>
          <cell r="E824">
            <v>607598424.33000004</v>
          </cell>
          <cell r="F824">
            <v>614497590.28999996</v>
          </cell>
          <cell r="G824">
            <v>614022743.03999996</v>
          </cell>
          <cell r="H824">
            <v>621535075.25</v>
          </cell>
          <cell r="I824">
            <v>609859899.27999997</v>
          </cell>
          <cell r="J824">
            <v>619366337.63999999</v>
          </cell>
          <cell r="K824">
            <v>616407558.32000005</v>
          </cell>
          <cell r="L824">
            <v>1717567133.6300001</v>
          </cell>
          <cell r="M824">
            <v>1755743178.4000001</v>
          </cell>
          <cell r="N824">
            <v>1768216322.3299999</v>
          </cell>
        </row>
        <row r="825">
          <cell r="A825">
            <v>733305</v>
          </cell>
          <cell r="B825" t="str">
            <v>EN EL PAÍS</v>
          </cell>
          <cell r="C825">
            <v>604006351.28999996</v>
          </cell>
          <cell r="D825">
            <v>603148939</v>
          </cell>
          <cell r="E825">
            <v>607598424.33000004</v>
          </cell>
          <cell r="F825">
            <v>614497590.28999996</v>
          </cell>
          <cell r="G825">
            <v>614022743.03999996</v>
          </cell>
          <cell r="H825">
            <v>621535075.25</v>
          </cell>
          <cell r="I825">
            <v>609859899.27999997</v>
          </cell>
          <cell r="J825">
            <v>619366337.63999999</v>
          </cell>
          <cell r="K825">
            <v>616407558.32000005</v>
          </cell>
          <cell r="L825">
            <v>617567133.63</v>
          </cell>
          <cell r="M825">
            <v>616073041.59000003</v>
          </cell>
          <cell r="N825">
            <v>615225547.63999999</v>
          </cell>
        </row>
        <row r="826">
          <cell r="A826">
            <v>733310</v>
          </cell>
          <cell r="B826" t="str">
            <v>EN EL EXTERIOR</v>
          </cell>
          <cell r="C826">
            <v>616780052.25999999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1100000000</v>
          </cell>
          <cell r="M826">
            <v>1139670136.8099999</v>
          </cell>
          <cell r="N826">
            <v>1152990774.6900001</v>
          </cell>
        </row>
        <row r="827">
          <cell r="A827">
            <v>7334</v>
          </cell>
          <cell r="B827" t="str">
            <v>EN CUSTODIA</v>
          </cell>
          <cell r="C827">
            <v>15247124495.1</v>
          </cell>
          <cell r="D827">
            <v>15326192063.799999</v>
          </cell>
          <cell r="E827">
            <v>15787085009.75</v>
          </cell>
          <cell r="F827">
            <v>15554840373.83</v>
          </cell>
          <cell r="G827">
            <v>17455180715.419998</v>
          </cell>
          <cell r="H827">
            <v>15203491334.68</v>
          </cell>
          <cell r="I827">
            <v>15160518312.719999</v>
          </cell>
          <cell r="J827">
            <v>15089210338.58</v>
          </cell>
          <cell r="K827">
            <v>15064445549.639999</v>
          </cell>
          <cell r="L827">
            <v>16164119549.84</v>
          </cell>
          <cell r="M827">
            <v>16154596716.85</v>
          </cell>
          <cell r="N827">
            <v>15744578843.620001</v>
          </cell>
        </row>
        <row r="828">
          <cell r="A828">
            <v>733405</v>
          </cell>
          <cell r="B828" t="str">
            <v>EN EL PAÍS</v>
          </cell>
          <cell r="C828">
            <v>15247124495.1</v>
          </cell>
          <cell r="D828">
            <v>15326192063.799999</v>
          </cell>
          <cell r="E828">
            <v>15787085009.75</v>
          </cell>
          <cell r="F828">
            <v>15554840373.83</v>
          </cell>
          <cell r="G828">
            <v>17455180715.419998</v>
          </cell>
          <cell r="H828">
            <v>15203491334.68</v>
          </cell>
          <cell r="I828">
            <v>15160518312.719999</v>
          </cell>
          <cell r="J828">
            <v>15089210338.58</v>
          </cell>
          <cell r="K828">
            <v>15064445549.639999</v>
          </cell>
          <cell r="L828">
            <v>16164119549.84</v>
          </cell>
          <cell r="M828">
            <v>16154596716.85</v>
          </cell>
          <cell r="N828">
            <v>15744578843.620001</v>
          </cell>
        </row>
        <row r="829">
          <cell r="A829">
            <v>7335</v>
          </cell>
          <cell r="B829" t="str">
            <v>OPERACIONES DE TESORERÍA</v>
          </cell>
          <cell r="C829">
            <v>1731844.09</v>
          </cell>
          <cell r="D829">
            <v>1731844.09</v>
          </cell>
          <cell r="E829">
            <v>1731844.09</v>
          </cell>
          <cell r="F829">
            <v>1731844.09</v>
          </cell>
          <cell r="G829">
            <v>1731844.09</v>
          </cell>
          <cell r="H829">
            <v>1731844.09</v>
          </cell>
          <cell r="I829">
            <v>1731844.09</v>
          </cell>
          <cell r="J829">
            <v>1731844.09</v>
          </cell>
          <cell r="K829">
            <v>1731844.09</v>
          </cell>
          <cell r="L829">
            <v>1731844.09</v>
          </cell>
          <cell r="M829">
            <v>1731844.09</v>
          </cell>
          <cell r="N829">
            <v>1731844.09</v>
          </cell>
        </row>
        <row r="830">
          <cell r="A830">
            <v>7336</v>
          </cell>
          <cell r="B830" t="str">
            <v>EN ARRENDAMIENTO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7337</v>
          </cell>
          <cell r="B831" t="str">
            <v>OPERACIONES DE POLÍTICA MONETARIA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733701</v>
          </cell>
          <cell r="B832" t="str">
            <v>EN FIDEICOMISOS MERCANTILES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>
            <v>733702</v>
          </cell>
          <cell r="B833" t="str">
            <v>EN OPERACIONES DIRECTAS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>
            <v>735</v>
          </cell>
          <cell r="B834" t="str">
            <v>PASIVOS BANCA CERRADA</v>
          </cell>
          <cell r="C834">
            <v>1081347218.02</v>
          </cell>
          <cell r="D834">
            <v>1085671813.28</v>
          </cell>
          <cell r="E834">
            <v>1085671813.28</v>
          </cell>
          <cell r="F834">
            <v>1085671813.28</v>
          </cell>
          <cell r="G834">
            <v>1085671813.28</v>
          </cell>
          <cell r="H834">
            <v>1085671813.28</v>
          </cell>
          <cell r="I834">
            <v>909162294.90999997</v>
          </cell>
          <cell r="J834">
            <v>909162294.90999997</v>
          </cell>
          <cell r="K834">
            <v>909162294.90999997</v>
          </cell>
          <cell r="L834">
            <v>909162294.90999997</v>
          </cell>
          <cell r="M834">
            <v>908868997.19000006</v>
          </cell>
          <cell r="N834">
            <v>885359051.09000003</v>
          </cell>
        </row>
        <row r="835">
          <cell r="A835">
            <v>7351</v>
          </cell>
          <cell r="B835" t="str">
            <v>PASIVOS IFIS CERRADAS</v>
          </cell>
          <cell r="C835">
            <v>601794891.13999999</v>
          </cell>
          <cell r="D835">
            <v>606119486.39999998</v>
          </cell>
          <cell r="E835">
            <v>606119486.39999998</v>
          </cell>
          <cell r="F835">
            <v>606119486.39999998</v>
          </cell>
          <cell r="G835">
            <v>606119486.39999998</v>
          </cell>
          <cell r="H835">
            <v>606119486.39999998</v>
          </cell>
          <cell r="I835">
            <v>606119486.39999998</v>
          </cell>
          <cell r="J835">
            <v>606119486.39999998</v>
          </cell>
          <cell r="K835">
            <v>606119486.39999998</v>
          </cell>
          <cell r="L835">
            <v>606119486.39999998</v>
          </cell>
          <cell r="M835">
            <v>606119486.39999998</v>
          </cell>
          <cell r="N835">
            <v>606119486.39999998</v>
          </cell>
        </row>
        <row r="836">
          <cell r="A836">
            <v>7356</v>
          </cell>
          <cell r="B836" t="str">
            <v>PASIVOS EX UGEDEP</v>
          </cell>
          <cell r="C836">
            <v>479552326.88</v>
          </cell>
          <cell r="D836">
            <v>479552326.88</v>
          </cell>
          <cell r="E836">
            <v>479552326.88</v>
          </cell>
          <cell r="F836">
            <v>479552326.88</v>
          </cell>
          <cell r="G836">
            <v>479552326.88</v>
          </cell>
          <cell r="H836">
            <v>479552326.88</v>
          </cell>
          <cell r="I836">
            <v>303042808.50999999</v>
          </cell>
          <cell r="J836">
            <v>303042808.50999999</v>
          </cell>
          <cell r="K836">
            <v>303042808.50999999</v>
          </cell>
          <cell r="L836">
            <v>303042808.50999999</v>
          </cell>
          <cell r="M836">
            <v>302749510.79000002</v>
          </cell>
          <cell r="N836">
            <v>279239564.69</v>
          </cell>
        </row>
        <row r="837">
          <cell r="A837">
            <v>736</v>
          </cell>
          <cell r="B837" t="str">
            <v>COBRANZAS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>
            <v>7361</v>
          </cell>
          <cell r="B838" t="str">
            <v>COBRANZAS DEL EXTERIOR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 t="e">
            <v>#N/A</v>
          </cell>
          <cell r="N838">
            <v>0</v>
          </cell>
        </row>
        <row r="839">
          <cell r="A839">
            <v>737</v>
          </cell>
          <cell r="B839" t="str">
            <v>CRÉDITOS DEL EXTERIOR</v>
          </cell>
          <cell r="C839">
            <v>5005509.0199999996</v>
          </cell>
          <cell r="D839">
            <v>5005496.41</v>
          </cell>
          <cell r="E839">
            <v>5005502.88</v>
          </cell>
          <cell r="F839">
            <v>5005513.28</v>
          </cell>
          <cell r="G839">
            <v>5005531.97</v>
          </cell>
          <cell r="H839">
            <v>5005541.43</v>
          </cell>
          <cell r="I839">
            <v>5005563.07</v>
          </cell>
          <cell r="J839">
            <v>5005566.67</v>
          </cell>
          <cell r="K839">
            <v>5005563.16</v>
          </cell>
          <cell r="L839">
            <v>5005554.03</v>
          </cell>
          <cell r="M839" t="e">
            <v>#N/A</v>
          </cell>
          <cell r="N839">
            <v>553120.44999999995</v>
          </cell>
        </row>
        <row r="840">
          <cell r="A840">
            <v>7371</v>
          </cell>
          <cell r="B840" t="str">
            <v>CRÉDITOS DE GOBIERNOS EXTRANJEROS POR UTILIZAR</v>
          </cell>
          <cell r="C840">
            <v>5005509.0199999996</v>
          </cell>
          <cell r="D840">
            <v>5005496.41</v>
          </cell>
          <cell r="E840">
            <v>5005502.88</v>
          </cell>
          <cell r="F840">
            <v>5005513.28</v>
          </cell>
          <cell r="G840">
            <v>5005531.97</v>
          </cell>
          <cell r="H840">
            <v>5005541.43</v>
          </cell>
          <cell r="I840">
            <v>5005563.07</v>
          </cell>
          <cell r="J840">
            <v>5005566.67</v>
          </cell>
          <cell r="K840">
            <v>5005563.16</v>
          </cell>
          <cell r="L840">
            <v>5005554.03</v>
          </cell>
          <cell r="M840" t="e">
            <v>#N/A</v>
          </cell>
          <cell r="N840">
            <v>553120.44999999995</v>
          </cell>
        </row>
        <row r="841">
          <cell r="A841">
            <v>7372</v>
          </cell>
          <cell r="B841" t="str">
            <v>CRÉDITOS DE GOBIERNOS EXTRANJEROS POR PAGAR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 t="e">
            <v>#N/A</v>
          </cell>
          <cell r="N841">
            <v>0</v>
          </cell>
        </row>
        <row r="842">
          <cell r="A842">
            <v>7378</v>
          </cell>
          <cell r="B842" t="str">
            <v>OTROS CRÉDITOS OTORGADOS DEL EXTERIOR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738</v>
          </cell>
          <cell r="B843" t="str">
            <v>CRÉDITOS ESPECIALES</v>
          </cell>
          <cell r="C843">
            <v>102003.98</v>
          </cell>
          <cell r="D843">
            <v>102003.98</v>
          </cell>
          <cell r="E843">
            <v>102003.98</v>
          </cell>
          <cell r="F843">
            <v>102003.98</v>
          </cell>
          <cell r="G843">
            <v>102003.98</v>
          </cell>
          <cell r="H843">
            <v>102003.98</v>
          </cell>
          <cell r="I843">
            <v>102003.98</v>
          </cell>
          <cell r="J843">
            <v>102003.98</v>
          </cell>
          <cell r="K843">
            <v>102003.98</v>
          </cell>
          <cell r="L843">
            <v>102003.98</v>
          </cell>
          <cell r="M843">
            <v>102003.98</v>
          </cell>
          <cell r="N843">
            <v>102003.98</v>
          </cell>
        </row>
        <row r="844">
          <cell r="A844">
            <v>7381</v>
          </cell>
          <cell r="B844" t="str">
            <v>CRÉDITOS OTORGADOS CON FONDOS AJENOS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>
            <v>7382</v>
          </cell>
          <cell r="B845" t="str">
            <v>LÍNEAS DE CRÉDITO POR AMORTIZAR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A846">
            <v>7383</v>
          </cell>
          <cell r="B846" t="str">
            <v>DOCUMENTOS EN GARANTÍA FONDOS AJENOS</v>
          </cell>
          <cell r="C846">
            <v>102003.98</v>
          </cell>
          <cell r="D846">
            <v>102003.98</v>
          </cell>
          <cell r="E846">
            <v>102003.98</v>
          </cell>
          <cell r="F846">
            <v>102003.98</v>
          </cell>
          <cell r="G846">
            <v>102003.98</v>
          </cell>
          <cell r="H846">
            <v>102003.98</v>
          </cell>
          <cell r="I846">
            <v>102003.98</v>
          </cell>
          <cell r="J846">
            <v>102003.98</v>
          </cell>
          <cell r="K846">
            <v>102003.98</v>
          </cell>
          <cell r="L846">
            <v>102003.98</v>
          </cell>
          <cell r="M846">
            <v>102003.98</v>
          </cell>
          <cell r="N846">
            <v>102003.98</v>
          </cell>
        </row>
        <row r="847">
          <cell r="A847">
            <v>739</v>
          </cell>
          <cell r="B847" t="str">
            <v>OTRAS CUENTAS ACREEDORAS</v>
          </cell>
          <cell r="C847">
            <v>9462319244.2199993</v>
          </cell>
          <cell r="D847">
            <v>9461335503.7600002</v>
          </cell>
          <cell r="E847">
            <v>9460919897.2600002</v>
          </cell>
          <cell r="F847">
            <v>9347939620.6100006</v>
          </cell>
          <cell r="G847">
            <v>9376433127.0400009</v>
          </cell>
          <cell r="H847">
            <v>9403514699.4599991</v>
          </cell>
          <cell r="I847">
            <v>9440222021.3999996</v>
          </cell>
          <cell r="J847">
            <v>9449822882.6499996</v>
          </cell>
          <cell r="K847">
            <v>9523536482.0400009</v>
          </cell>
          <cell r="L847">
            <v>9534075736.7900009</v>
          </cell>
          <cell r="M847">
            <v>9534075736.7900009</v>
          </cell>
          <cell r="N847">
            <v>9408144045.8299999</v>
          </cell>
        </row>
        <row r="848">
          <cell r="A848">
            <v>7391</v>
          </cell>
          <cell r="B848" t="str">
            <v>CARTAS DE CRÉDITO</v>
          </cell>
          <cell r="C848">
            <v>110108650</v>
          </cell>
          <cell r="D848">
            <v>110108650</v>
          </cell>
          <cell r="E848">
            <v>110108650</v>
          </cell>
          <cell r="F848">
            <v>0</v>
          </cell>
          <cell r="G848">
            <v>25096000</v>
          </cell>
          <cell r="H848">
            <v>61929550</v>
          </cell>
          <cell r="I848">
            <v>95228950</v>
          </cell>
          <cell r="J848">
            <v>103389450</v>
          </cell>
          <cell r="K848">
            <v>177129950</v>
          </cell>
          <cell r="L848">
            <v>189868350</v>
          </cell>
          <cell r="M848">
            <v>189868350</v>
          </cell>
          <cell r="N848">
            <v>86723000</v>
          </cell>
        </row>
        <row r="849">
          <cell r="A849">
            <v>7392</v>
          </cell>
          <cell r="B849" t="str">
            <v>SUPERÁVIT PATRIMONIAL BANCA CERRADA</v>
          </cell>
          <cell r="C849">
            <v>8964844611.2900009</v>
          </cell>
          <cell r="D849">
            <v>8964844611.2900009</v>
          </cell>
          <cell r="E849">
            <v>8963968213.7000008</v>
          </cell>
          <cell r="F849">
            <v>8957476080.8400002</v>
          </cell>
          <cell r="G849">
            <v>8957476080.8400002</v>
          </cell>
          <cell r="H849">
            <v>8945277845.7299995</v>
          </cell>
          <cell r="I849">
            <v>8944506837.4300003</v>
          </cell>
          <cell r="J849">
            <v>8944506837.4300003</v>
          </cell>
          <cell r="K849">
            <v>8944506837.4300003</v>
          </cell>
          <cell r="L849">
            <v>8944506837.4300003</v>
          </cell>
          <cell r="M849">
            <v>8944506837.4300003</v>
          </cell>
          <cell r="N849">
            <v>8916711487.8099995</v>
          </cell>
        </row>
        <row r="850">
          <cell r="A850">
            <v>739205</v>
          </cell>
          <cell r="B850" t="str">
            <v>SUPERÁVIT PATRIMONIAL IFIS CERRADAS</v>
          </cell>
          <cell r="C850">
            <v>4988.8</v>
          </cell>
          <cell r="D850">
            <v>4988.8</v>
          </cell>
          <cell r="E850">
            <v>4988.8</v>
          </cell>
          <cell r="F850">
            <v>4988.8</v>
          </cell>
          <cell r="G850">
            <v>4988.8</v>
          </cell>
          <cell r="H850">
            <v>4988.8</v>
          </cell>
          <cell r="I850">
            <v>4988.8</v>
          </cell>
          <cell r="J850">
            <v>4988.8</v>
          </cell>
          <cell r="K850">
            <v>4988.8</v>
          </cell>
          <cell r="L850">
            <v>4988.8</v>
          </cell>
          <cell r="M850">
            <v>4988.8</v>
          </cell>
          <cell r="N850">
            <v>4988.8</v>
          </cell>
        </row>
        <row r="851">
          <cell r="A851">
            <v>739210</v>
          </cell>
          <cell r="B851" t="str">
            <v>SUPERÁVIT PATRIMONIAL EX UGEDEP</v>
          </cell>
          <cell r="C851">
            <v>8964839622.4899998</v>
          </cell>
          <cell r="D851">
            <v>8964839622.4899998</v>
          </cell>
          <cell r="E851">
            <v>8963963224.8999996</v>
          </cell>
          <cell r="F851">
            <v>8957471092.0400009</v>
          </cell>
          <cell r="G851">
            <v>8957471092.0400009</v>
          </cell>
          <cell r="H851">
            <v>8945272856.9300003</v>
          </cell>
          <cell r="I851">
            <v>8944501848.6299992</v>
          </cell>
          <cell r="J851">
            <v>8944501848.6299992</v>
          </cell>
          <cell r="K851">
            <v>8944501848.6299992</v>
          </cell>
          <cell r="L851">
            <v>8944501848.6299992</v>
          </cell>
          <cell r="M851">
            <v>8944501848.6299992</v>
          </cell>
          <cell r="N851">
            <v>8916706499.0100002</v>
          </cell>
        </row>
        <row r="852">
          <cell r="A852">
            <v>7398</v>
          </cell>
          <cell r="B852" t="str">
            <v>VARIAS</v>
          </cell>
          <cell r="C852">
            <v>387365982.93000001</v>
          </cell>
          <cell r="D852">
            <v>386382242.47000003</v>
          </cell>
          <cell r="E852">
            <v>386843033.56</v>
          </cell>
          <cell r="F852">
            <v>390463539.76999998</v>
          </cell>
          <cell r="G852">
            <v>393861046.19999999</v>
          </cell>
          <cell r="H852">
            <v>396307303.73000002</v>
          </cell>
          <cell r="I852">
            <v>400486233.97000003</v>
          </cell>
          <cell r="J852">
            <v>401926595.22000003</v>
          </cell>
          <cell r="K852">
            <v>401899694.61000001</v>
          </cell>
          <cell r="L852">
            <v>399700549.36000001</v>
          </cell>
          <cell r="M852">
            <v>399700549.36000001</v>
          </cell>
          <cell r="N852">
            <v>404709558.01999998</v>
          </cell>
        </row>
        <row r="853">
          <cell r="A853">
            <v>74</v>
          </cell>
          <cell r="B853" t="str">
            <v>ACREEDORAS POR CONTRA</v>
          </cell>
          <cell r="C853" t="e">
            <v>#N/A</v>
          </cell>
          <cell r="D853" t="e">
            <v>#N/A</v>
          </cell>
          <cell r="E853" t="e">
            <v>#N/A</v>
          </cell>
          <cell r="F853" t="e">
            <v>#N/A</v>
          </cell>
          <cell r="G853" t="e">
            <v>#N/A</v>
          </cell>
          <cell r="H853" t="e">
            <v>#N/A</v>
          </cell>
          <cell r="I853">
            <v>0</v>
          </cell>
          <cell r="J853" t="e">
            <v>#N/A</v>
          </cell>
          <cell r="K853" t="e">
            <v>#N/A</v>
          </cell>
          <cell r="L853" t="e">
            <v>#N/A</v>
          </cell>
          <cell r="M853" t="e">
            <v>#N/A</v>
          </cell>
          <cell r="N853" t="e">
            <v>#N/A</v>
          </cell>
        </row>
        <row r="854">
          <cell r="A854">
            <v>741</v>
          </cell>
          <cell r="B854" t="str">
            <v>ESPECIES MONETARIAS</v>
          </cell>
          <cell r="C854" t="e">
            <v>#N/A</v>
          </cell>
          <cell r="D854" t="e">
            <v>#N/A</v>
          </cell>
          <cell r="E854" t="e">
            <v>#N/A</v>
          </cell>
          <cell r="F854" t="e">
            <v>#N/A</v>
          </cell>
          <cell r="G854" t="e">
            <v>#N/A</v>
          </cell>
          <cell r="H854" t="e">
            <v>#N/A</v>
          </cell>
          <cell r="I854">
            <v>0</v>
          </cell>
          <cell r="J854" t="e">
            <v>#N/A</v>
          </cell>
          <cell r="K854" t="e">
            <v>#N/A</v>
          </cell>
          <cell r="L854" t="e">
            <v>#N/A</v>
          </cell>
          <cell r="M854" t="e">
            <v>#N/A</v>
          </cell>
          <cell r="N854" t="e">
            <v>#N/A</v>
          </cell>
        </row>
        <row r="855">
          <cell r="A855">
            <v>7413</v>
          </cell>
          <cell r="B855" t="str">
            <v>BILLETES Y MONEDAS EN CUSTODIA</v>
          </cell>
          <cell r="C855" t="e">
            <v>#N/A</v>
          </cell>
          <cell r="D855" t="e">
            <v>#N/A</v>
          </cell>
          <cell r="E855" t="e">
            <v>#N/A</v>
          </cell>
          <cell r="F855" t="e">
            <v>#N/A</v>
          </cell>
          <cell r="G855" t="e">
            <v>#N/A</v>
          </cell>
          <cell r="H855" t="e">
            <v>#N/A</v>
          </cell>
          <cell r="I855">
            <v>0</v>
          </cell>
          <cell r="J855" t="e">
            <v>#N/A</v>
          </cell>
          <cell r="K855" t="e">
            <v>#N/A</v>
          </cell>
          <cell r="L855" t="e">
            <v>#N/A</v>
          </cell>
          <cell r="M855" t="e">
            <v>#N/A</v>
          </cell>
          <cell r="N855" t="e">
            <v>#N/A</v>
          </cell>
        </row>
        <row r="856">
          <cell r="A856">
            <v>742</v>
          </cell>
          <cell r="B856" t="str">
            <v>FORMULARIOS</v>
          </cell>
          <cell r="C856" t="e">
            <v>#N/A</v>
          </cell>
          <cell r="D856" t="e">
            <v>#N/A</v>
          </cell>
          <cell r="E856" t="e">
            <v>#N/A</v>
          </cell>
          <cell r="F856" t="e">
            <v>#N/A</v>
          </cell>
          <cell r="G856" t="e">
            <v>#N/A</v>
          </cell>
          <cell r="H856" t="e">
            <v>#N/A</v>
          </cell>
          <cell r="I856">
            <v>0</v>
          </cell>
          <cell r="J856" t="e">
            <v>#N/A</v>
          </cell>
          <cell r="K856" t="e">
            <v>#N/A</v>
          </cell>
          <cell r="L856" t="e">
            <v>#N/A</v>
          </cell>
          <cell r="M856" t="e">
            <v>#N/A</v>
          </cell>
          <cell r="N856" t="e">
            <v>#N/A</v>
          </cell>
        </row>
        <row r="857">
          <cell r="A857">
            <v>7421</v>
          </cell>
          <cell r="B857" t="str">
            <v>FORMULARIOS DE TÍTULOS</v>
          </cell>
          <cell r="C857" t="e">
            <v>#N/A</v>
          </cell>
          <cell r="D857" t="e">
            <v>#N/A</v>
          </cell>
          <cell r="E857" t="e">
            <v>#N/A</v>
          </cell>
          <cell r="F857" t="e">
            <v>#N/A</v>
          </cell>
          <cell r="G857" t="e">
            <v>#N/A</v>
          </cell>
          <cell r="H857" t="e">
            <v>#N/A</v>
          </cell>
          <cell r="I857">
            <v>0</v>
          </cell>
          <cell r="J857" t="e">
            <v>#N/A</v>
          </cell>
          <cell r="K857" t="e">
            <v>#N/A</v>
          </cell>
          <cell r="L857" t="e">
            <v>#N/A</v>
          </cell>
          <cell r="M857" t="e">
            <v>#N/A</v>
          </cell>
          <cell r="N857" t="e">
            <v>#N/A</v>
          </cell>
        </row>
        <row r="858">
          <cell r="A858">
            <v>743</v>
          </cell>
          <cell r="B858" t="str">
            <v>BIENES Y VALORES RECIBIDOS</v>
          </cell>
          <cell r="C858" t="e">
            <v>#N/A</v>
          </cell>
          <cell r="D858" t="e">
            <v>#N/A</v>
          </cell>
          <cell r="E858" t="e">
            <v>#N/A</v>
          </cell>
          <cell r="F858" t="e">
            <v>#N/A</v>
          </cell>
          <cell r="G858" t="e">
            <v>#N/A</v>
          </cell>
          <cell r="H858" t="e">
            <v>#N/A</v>
          </cell>
          <cell r="I858">
            <v>0</v>
          </cell>
          <cell r="J858" t="e">
            <v>#N/A</v>
          </cell>
          <cell r="K858" t="e">
            <v>#N/A</v>
          </cell>
          <cell r="L858" t="e">
            <v>#N/A</v>
          </cell>
          <cell r="M858" t="e">
            <v>#N/A</v>
          </cell>
          <cell r="N858" t="e">
            <v>#N/A</v>
          </cell>
        </row>
        <row r="859">
          <cell r="A859">
            <v>7431</v>
          </cell>
          <cell r="B859" t="str">
            <v>EN ADMINISTRACIÓN</v>
          </cell>
          <cell r="C859" t="e">
            <v>#N/A</v>
          </cell>
          <cell r="D859" t="e">
            <v>#N/A</v>
          </cell>
          <cell r="E859" t="e">
            <v>#N/A</v>
          </cell>
          <cell r="F859" t="e">
            <v>#N/A</v>
          </cell>
          <cell r="G859" t="e">
            <v>#N/A</v>
          </cell>
          <cell r="H859" t="e">
            <v>#N/A</v>
          </cell>
          <cell r="I859">
            <v>0</v>
          </cell>
          <cell r="J859" t="e">
            <v>#N/A</v>
          </cell>
          <cell r="K859" t="e">
            <v>#N/A</v>
          </cell>
          <cell r="L859" t="e">
            <v>#N/A</v>
          </cell>
          <cell r="M859" t="e">
            <v>#N/A</v>
          </cell>
          <cell r="N859" t="e">
            <v>#N/A</v>
          </cell>
        </row>
        <row r="860">
          <cell r="A860">
            <v>743105</v>
          </cell>
          <cell r="B860" t="str">
            <v>EN EL PAÍS</v>
          </cell>
          <cell r="C860" t="e">
            <v>#N/A</v>
          </cell>
          <cell r="D860" t="e">
            <v>#N/A</v>
          </cell>
          <cell r="E860" t="e">
            <v>#N/A</v>
          </cell>
          <cell r="F860" t="e">
            <v>#N/A</v>
          </cell>
          <cell r="G860" t="e">
            <v>#N/A</v>
          </cell>
          <cell r="H860" t="e">
            <v>#N/A</v>
          </cell>
          <cell r="I860">
            <v>0</v>
          </cell>
          <cell r="J860" t="e">
            <v>#N/A</v>
          </cell>
          <cell r="K860" t="e">
            <v>#N/A</v>
          </cell>
          <cell r="L860" t="e">
            <v>#N/A</v>
          </cell>
          <cell r="M860" t="e">
            <v>#N/A</v>
          </cell>
          <cell r="N860" t="e">
            <v>#N/A</v>
          </cell>
        </row>
        <row r="861">
          <cell r="A861">
            <v>743110</v>
          </cell>
          <cell r="B861" t="str">
            <v>EN EL EXTERIOR</v>
          </cell>
          <cell r="C861" t="e">
            <v>#N/A</v>
          </cell>
          <cell r="D861" t="e">
            <v>#N/A</v>
          </cell>
          <cell r="E861" t="e">
            <v>#N/A</v>
          </cell>
          <cell r="F861" t="e">
            <v>#N/A</v>
          </cell>
          <cell r="G861" t="e">
            <v>#N/A</v>
          </cell>
          <cell r="H861" t="e">
            <v>#N/A</v>
          </cell>
          <cell r="I861">
            <v>0</v>
          </cell>
          <cell r="J861" t="e">
            <v>#N/A</v>
          </cell>
          <cell r="K861" t="e">
            <v>#N/A</v>
          </cell>
          <cell r="L861" t="e">
            <v>#N/A</v>
          </cell>
          <cell r="M861" t="e">
            <v>#N/A</v>
          </cell>
          <cell r="N861" t="e">
            <v>#N/A</v>
          </cell>
        </row>
        <row r="862">
          <cell r="A862">
            <v>7432</v>
          </cell>
          <cell r="B862" t="str">
            <v>EN COMODATO</v>
          </cell>
          <cell r="C862" t="e">
            <v>#N/A</v>
          </cell>
          <cell r="D862" t="e">
            <v>#N/A</v>
          </cell>
          <cell r="E862" t="e">
            <v>#N/A</v>
          </cell>
          <cell r="F862" t="e">
            <v>#N/A</v>
          </cell>
          <cell r="G862" t="e">
            <v>#N/A</v>
          </cell>
          <cell r="H862" t="e">
            <v>#N/A</v>
          </cell>
          <cell r="I862">
            <v>0</v>
          </cell>
          <cell r="J862" t="e">
            <v>#N/A</v>
          </cell>
          <cell r="K862" t="e">
            <v>#N/A</v>
          </cell>
          <cell r="L862" t="e">
            <v>#N/A</v>
          </cell>
          <cell r="M862" t="e">
            <v>#N/A</v>
          </cell>
          <cell r="N862" t="e">
            <v>#N/A</v>
          </cell>
        </row>
        <row r="863">
          <cell r="A863">
            <v>743205</v>
          </cell>
          <cell r="B863" t="str">
            <v>EN EL PAÍS</v>
          </cell>
          <cell r="C863" t="e">
            <v>#N/A</v>
          </cell>
          <cell r="D863" t="e">
            <v>#N/A</v>
          </cell>
          <cell r="E863" t="e">
            <v>#N/A</v>
          </cell>
          <cell r="F863" t="e">
            <v>#N/A</v>
          </cell>
          <cell r="G863" t="e">
            <v>#N/A</v>
          </cell>
          <cell r="H863" t="e">
            <v>#N/A</v>
          </cell>
          <cell r="I863">
            <v>0</v>
          </cell>
          <cell r="J863" t="e">
            <v>#N/A</v>
          </cell>
          <cell r="K863" t="e">
            <v>#N/A</v>
          </cell>
          <cell r="L863" t="e">
            <v>#N/A</v>
          </cell>
          <cell r="M863" t="e">
            <v>#N/A</v>
          </cell>
          <cell r="N863" t="e">
            <v>#N/A</v>
          </cell>
        </row>
        <row r="864">
          <cell r="A864">
            <v>7433</v>
          </cell>
          <cell r="B864" t="str">
            <v>EN GARANTÍA</v>
          </cell>
          <cell r="C864" t="e">
            <v>#N/A</v>
          </cell>
          <cell r="D864" t="e">
            <v>#N/A</v>
          </cell>
          <cell r="E864" t="e">
            <v>#N/A</v>
          </cell>
          <cell r="F864" t="e">
            <v>#N/A</v>
          </cell>
          <cell r="G864" t="e">
            <v>#N/A</v>
          </cell>
          <cell r="H864" t="e">
            <v>#N/A</v>
          </cell>
          <cell r="I864">
            <v>0</v>
          </cell>
          <cell r="J864" t="e">
            <v>#N/A</v>
          </cell>
          <cell r="K864" t="e">
            <v>#N/A</v>
          </cell>
          <cell r="L864" t="e">
            <v>#N/A</v>
          </cell>
          <cell r="M864" t="e">
            <v>#N/A</v>
          </cell>
          <cell r="N864" t="e">
            <v>#N/A</v>
          </cell>
        </row>
        <row r="865">
          <cell r="A865">
            <v>743305</v>
          </cell>
          <cell r="B865" t="str">
            <v>EN EL PAÍS</v>
          </cell>
          <cell r="C865" t="e">
            <v>#N/A</v>
          </cell>
          <cell r="D865" t="e">
            <v>#N/A</v>
          </cell>
          <cell r="E865" t="e">
            <v>#N/A</v>
          </cell>
          <cell r="F865" t="e">
            <v>#N/A</v>
          </cell>
          <cell r="G865" t="e">
            <v>#N/A</v>
          </cell>
          <cell r="H865" t="e">
            <v>#N/A</v>
          </cell>
          <cell r="I865">
            <v>0</v>
          </cell>
          <cell r="J865" t="e">
            <v>#N/A</v>
          </cell>
          <cell r="K865" t="e">
            <v>#N/A</v>
          </cell>
          <cell r="L865" t="e">
            <v>#N/A</v>
          </cell>
          <cell r="M865" t="e">
            <v>#N/A</v>
          </cell>
          <cell r="N865" t="e">
            <v>#N/A</v>
          </cell>
        </row>
        <row r="866">
          <cell r="A866">
            <v>743310</v>
          </cell>
          <cell r="B866" t="str">
            <v>EN EL EXTERIOR</v>
          </cell>
          <cell r="C866" t="e">
            <v>#N/A</v>
          </cell>
          <cell r="D866" t="e">
            <v>#N/A</v>
          </cell>
          <cell r="E866" t="e">
            <v>#N/A</v>
          </cell>
          <cell r="F866" t="e">
            <v>#N/A</v>
          </cell>
          <cell r="G866" t="e">
            <v>#N/A</v>
          </cell>
          <cell r="H866" t="e">
            <v>#N/A</v>
          </cell>
          <cell r="I866">
            <v>0</v>
          </cell>
          <cell r="J866" t="e">
            <v>#N/A</v>
          </cell>
          <cell r="K866" t="e">
            <v>#N/A</v>
          </cell>
          <cell r="L866" t="e">
            <v>#N/A</v>
          </cell>
          <cell r="M866" t="e">
            <v>#N/A</v>
          </cell>
          <cell r="N866" t="e">
            <v>#N/A</v>
          </cell>
        </row>
        <row r="867">
          <cell r="A867">
            <v>7434</v>
          </cell>
          <cell r="B867" t="str">
            <v>EN CUSTODIA</v>
          </cell>
          <cell r="C867" t="e">
            <v>#N/A</v>
          </cell>
          <cell r="D867" t="e">
            <v>#N/A</v>
          </cell>
          <cell r="E867" t="e">
            <v>#N/A</v>
          </cell>
          <cell r="F867" t="e">
            <v>#N/A</v>
          </cell>
          <cell r="G867" t="e">
            <v>#N/A</v>
          </cell>
          <cell r="H867" t="e">
            <v>#N/A</v>
          </cell>
          <cell r="I867">
            <v>0</v>
          </cell>
          <cell r="J867" t="e">
            <v>#N/A</v>
          </cell>
          <cell r="K867" t="e">
            <v>#N/A</v>
          </cell>
          <cell r="L867" t="e">
            <v>#N/A</v>
          </cell>
          <cell r="M867" t="e">
            <v>#N/A</v>
          </cell>
          <cell r="N867" t="e">
            <v>#N/A</v>
          </cell>
        </row>
        <row r="868">
          <cell r="A868">
            <v>743405</v>
          </cell>
          <cell r="B868" t="str">
            <v>EN EL PAÍS</v>
          </cell>
          <cell r="C868" t="e">
            <v>#N/A</v>
          </cell>
          <cell r="D868" t="e">
            <v>#N/A</v>
          </cell>
          <cell r="E868" t="e">
            <v>#N/A</v>
          </cell>
          <cell r="F868" t="e">
            <v>#N/A</v>
          </cell>
          <cell r="G868" t="e">
            <v>#N/A</v>
          </cell>
          <cell r="H868" t="e">
            <v>#N/A</v>
          </cell>
          <cell r="I868">
            <v>0</v>
          </cell>
          <cell r="J868" t="e">
            <v>#N/A</v>
          </cell>
          <cell r="K868" t="e">
            <v>#N/A</v>
          </cell>
          <cell r="L868" t="e">
            <v>#N/A</v>
          </cell>
          <cell r="M868" t="e">
            <v>#N/A</v>
          </cell>
          <cell r="N868" t="e">
            <v>#N/A</v>
          </cell>
        </row>
        <row r="869">
          <cell r="A869">
            <v>7435</v>
          </cell>
          <cell r="B869" t="str">
            <v>OPERACIONES DE TESORERÍA</v>
          </cell>
          <cell r="C869" t="e">
            <v>#N/A</v>
          </cell>
          <cell r="D869" t="e">
            <v>#N/A</v>
          </cell>
          <cell r="E869" t="e">
            <v>#N/A</v>
          </cell>
          <cell r="F869" t="e">
            <v>#N/A</v>
          </cell>
          <cell r="G869" t="e">
            <v>#N/A</v>
          </cell>
          <cell r="H869" t="e">
            <v>#N/A</v>
          </cell>
          <cell r="I869">
            <v>0</v>
          </cell>
          <cell r="J869" t="e">
            <v>#N/A</v>
          </cell>
          <cell r="K869" t="e">
            <v>#N/A</v>
          </cell>
          <cell r="L869" t="e">
            <v>#N/A</v>
          </cell>
          <cell r="M869" t="e">
            <v>#N/A</v>
          </cell>
          <cell r="N869" t="e">
            <v>#N/A</v>
          </cell>
        </row>
        <row r="870">
          <cell r="A870">
            <v>7436</v>
          </cell>
          <cell r="B870" t="str">
            <v>EN ARRENDAMIENTO</v>
          </cell>
          <cell r="C870" t="e">
            <v>#N/A</v>
          </cell>
          <cell r="D870" t="e">
            <v>#N/A</v>
          </cell>
          <cell r="E870" t="e">
            <v>#N/A</v>
          </cell>
          <cell r="F870" t="e">
            <v>#N/A</v>
          </cell>
          <cell r="G870" t="e">
            <v>#N/A</v>
          </cell>
          <cell r="H870" t="e">
            <v>#N/A</v>
          </cell>
          <cell r="I870">
            <v>0</v>
          </cell>
          <cell r="J870" t="e">
            <v>#N/A</v>
          </cell>
          <cell r="K870" t="e">
            <v>#N/A</v>
          </cell>
          <cell r="L870" t="e">
            <v>#N/A</v>
          </cell>
          <cell r="M870" t="e">
            <v>#N/A</v>
          </cell>
          <cell r="N870" t="e">
            <v>#N/A</v>
          </cell>
        </row>
        <row r="871">
          <cell r="A871">
            <v>7437</v>
          </cell>
          <cell r="B871" t="str">
            <v>OPERACIONES DE POLÍTICA MONETARIA</v>
          </cell>
          <cell r="C871" t="e">
            <v>#N/A</v>
          </cell>
          <cell r="D871" t="e">
            <v>#N/A</v>
          </cell>
          <cell r="E871" t="e">
            <v>#N/A</v>
          </cell>
          <cell r="F871" t="e">
            <v>#N/A</v>
          </cell>
          <cell r="G871" t="e">
            <v>#N/A</v>
          </cell>
          <cell r="H871" t="e">
            <v>#N/A</v>
          </cell>
          <cell r="I871">
            <v>0</v>
          </cell>
          <cell r="J871" t="e">
            <v>#N/A</v>
          </cell>
          <cell r="K871" t="e">
            <v>#N/A</v>
          </cell>
          <cell r="L871" t="e">
            <v>#N/A</v>
          </cell>
          <cell r="M871" t="e">
            <v>#N/A</v>
          </cell>
          <cell r="N871" t="e">
            <v>#N/A</v>
          </cell>
        </row>
        <row r="872">
          <cell r="A872">
            <v>743701</v>
          </cell>
          <cell r="B872" t="str">
            <v>EN FIDEICOMISOS MERCANTILES</v>
          </cell>
          <cell r="C872" t="e">
            <v>#N/A</v>
          </cell>
          <cell r="D872" t="e">
            <v>#N/A</v>
          </cell>
          <cell r="E872" t="e">
            <v>#N/A</v>
          </cell>
          <cell r="F872" t="e">
            <v>#N/A</v>
          </cell>
          <cell r="G872" t="e">
            <v>#N/A</v>
          </cell>
          <cell r="H872" t="e">
            <v>#N/A</v>
          </cell>
          <cell r="I872">
            <v>0</v>
          </cell>
          <cell r="J872" t="e">
            <v>#N/A</v>
          </cell>
          <cell r="K872" t="e">
            <v>#N/A</v>
          </cell>
          <cell r="L872" t="e">
            <v>#N/A</v>
          </cell>
          <cell r="M872" t="e">
            <v>#N/A</v>
          </cell>
          <cell r="N872" t="e">
            <v>#N/A</v>
          </cell>
        </row>
        <row r="873">
          <cell r="A873">
            <v>743702</v>
          </cell>
          <cell r="B873" t="str">
            <v>EN OPERACIONES DIRECTAS</v>
          </cell>
          <cell r="C873" t="e">
            <v>#N/A</v>
          </cell>
          <cell r="D873" t="e">
            <v>#N/A</v>
          </cell>
          <cell r="E873" t="e">
            <v>#N/A</v>
          </cell>
          <cell r="F873" t="e">
            <v>#N/A</v>
          </cell>
          <cell r="G873" t="e">
            <v>#N/A</v>
          </cell>
          <cell r="H873" t="e">
            <v>#N/A</v>
          </cell>
          <cell r="I873">
            <v>0</v>
          </cell>
          <cell r="J873" t="e">
            <v>#N/A</v>
          </cell>
          <cell r="K873" t="e">
            <v>#N/A</v>
          </cell>
          <cell r="L873" t="e">
            <v>#N/A</v>
          </cell>
          <cell r="M873" t="e">
            <v>#N/A</v>
          </cell>
          <cell r="N873" t="e">
            <v>#N/A</v>
          </cell>
        </row>
        <row r="874">
          <cell r="A874">
            <v>745</v>
          </cell>
          <cell r="B874" t="str">
            <v>PASIVOS BANCA CERRADA</v>
          </cell>
          <cell r="C874" t="e">
            <v>#N/A</v>
          </cell>
          <cell r="D874" t="e">
            <v>#N/A</v>
          </cell>
          <cell r="E874" t="e">
            <v>#N/A</v>
          </cell>
          <cell r="F874" t="e">
            <v>#N/A</v>
          </cell>
          <cell r="G874" t="e">
            <v>#N/A</v>
          </cell>
          <cell r="H874" t="e">
            <v>#N/A</v>
          </cell>
          <cell r="I874">
            <v>0</v>
          </cell>
          <cell r="J874" t="e">
            <v>#N/A</v>
          </cell>
          <cell r="K874" t="e">
            <v>#N/A</v>
          </cell>
          <cell r="L874" t="e">
            <v>#N/A</v>
          </cell>
          <cell r="M874" t="e">
            <v>#N/A</v>
          </cell>
          <cell r="N874" t="e">
            <v>#N/A</v>
          </cell>
        </row>
        <row r="875">
          <cell r="A875">
            <v>7451</v>
          </cell>
          <cell r="B875" t="str">
            <v>PASIVOS IFIS CERRADAS</v>
          </cell>
          <cell r="C875" t="e">
            <v>#N/A</v>
          </cell>
          <cell r="D875" t="e">
            <v>#N/A</v>
          </cell>
          <cell r="E875" t="e">
            <v>#N/A</v>
          </cell>
          <cell r="F875" t="e">
            <v>#N/A</v>
          </cell>
          <cell r="G875" t="e">
            <v>#N/A</v>
          </cell>
          <cell r="H875" t="e">
            <v>#N/A</v>
          </cell>
          <cell r="I875">
            <v>0</v>
          </cell>
          <cell r="J875" t="e">
            <v>#N/A</v>
          </cell>
          <cell r="K875" t="e">
            <v>#N/A</v>
          </cell>
          <cell r="L875" t="e">
            <v>#N/A</v>
          </cell>
          <cell r="M875" t="e">
            <v>#N/A</v>
          </cell>
          <cell r="N875" t="e">
            <v>#N/A</v>
          </cell>
        </row>
        <row r="876">
          <cell r="A876">
            <v>7456</v>
          </cell>
          <cell r="B876" t="str">
            <v>PASIVOS EX UGEDEP</v>
          </cell>
          <cell r="C876" t="e">
            <v>#N/A</v>
          </cell>
          <cell r="D876" t="e">
            <v>#N/A</v>
          </cell>
          <cell r="E876" t="e">
            <v>#N/A</v>
          </cell>
          <cell r="F876" t="e">
            <v>#N/A</v>
          </cell>
          <cell r="G876" t="e">
            <v>#N/A</v>
          </cell>
          <cell r="H876" t="e">
            <v>#N/A</v>
          </cell>
          <cell r="I876">
            <v>0</v>
          </cell>
          <cell r="J876" t="e">
            <v>#N/A</v>
          </cell>
          <cell r="K876" t="e">
            <v>#N/A</v>
          </cell>
          <cell r="L876" t="e">
            <v>#N/A</v>
          </cell>
          <cell r="M876" t="e">
            <v>#N/A</v>
          </cell>
          <cell r="N876" t="e">
            <v>#N/A</v>
          </cell>
        </row>
        <row r="877">
          <cell r="A877">
            <v>746</v>
          </cell>
          <cell r="B877" t="str">
            <v>COBRANZAS</v>
          </cell>
          <cell r="C877" t="e">
            <v>#N/A</v>
          </cell>
          <cell r="D877" t="e">
            <v>#N/A</v>
          </cell>
          <cell r="E877" t="e">
            <v>#N/A</v>
          </cell>
          <cell r="F877" t="e">
            <v>#N/A</v>
          </cell>
          <cell r="G877" t="e">
            <v>#N/A</v>
          </cell>
          <cell r="H877" t="e">
            <v>#N/A</v>
          </cell>
          <cell r="I877">
            <v>0</v>
          </cell>
          <cell r="J877" t="e">
            <v>#N/A</v>
          </cell>
          <cell r="K877" t="e">
            <v>#N/A</v>
          </cell>
          <cell r="L877" t="e">
            <v>#N/A</v>
          </cell>
          <cell r="M877" t="e">
            <v>#N/A</v>
          </cell>
          <cell r="N877" t="e">
            <v>#N/A</v>
          </cell>
        </row>
        <row r="878">
          <cell r="A878">
            <v>7461</v>
          </cell>
          <cell r="B878" t="str">
            <v>COBRANZAS DEL EXTERIOR</v>
          </cell>
          <cell r="C878" t="e">
            <v>#N/A</v>
          </cell>
          <cell r="D878" t="e">
            <v>#N/A</v>
          </cell>
          <cell r="E878" t="e">
            <v>#N/A</v>
          </cell>
          <cell r="F878" t="e">
            <v>#N/A</v>
          </cell>
          <cell r="G878" t="e">
            <v>#N/A</v>
          </cell>
          <cell r="H878" t="e">
            <v>#N/A</v>
          </cell>
          <cell r="I878">
            <v>0</v>
          </cell>
          <cell r="J878" t="e">
            <v>#N/A</v>
          </cell>
          <cell r="K878" t="e">
            <v>#N/A</v>
          </cell>
          <cell r="L878" t="e">
            <v>#N/A</v>
          </cell>
          <cell r="M878" t="e">
            <v>#N/A</v>
          </cell>
          <cell r="N878" t="e">
            <v>#N/A</v>
          </cell>
        </row>
        <row r="879">
          <cell r="A879">
            <v>747</v>
          </cell>
          <cell r="B879" t="str">
            <v>CRÉDITOS DEL EXTERIOR</v>
          </cell>
          <cell r="C879" t="e">
            <v>#N/A</v>
          </cell>
          <cell r="D879" t="e">
            <v>#N/A</v>
          </cell>
          <cell r="E879" t="e">
            <v>#N/A</v>
          </cell>
          <cell r="F879" t="e">
            <v>#N/A</v>
          </cell>
          <cell r="G879" t="e">
            <v>#N/A</v>
          </cell>
          <cell r="H879" t="e">
            <v>#N/A</v>
          </cell>
          <cell r="I879">
            <v>0</v>
          </cell>
          <cell r="J879" t="e">
            <v>#N/A</v>
          </cell>
          <cell r="K879" t="e">
            <v>#N/A</v>
          </cell>
          <cell r="L879" t="e">
            <v>#N/A</v>
          </cell>
          <cell r="M879" t="e">
            <v>#N/A</v>
          </cell>
          <cell r="N879" t="e">
            <v>#N/A</v>
          </cell>
        </row>
        <row r="880">
          <cell r="A880">
            <v>7471</v>
          </cell>
          <cell r="B880" t="str">
            <v>CRÉDITOS DE GOBIERNOS EXTRANJEROS POR UTILIZAR</v>
          </cell>
          <cell r="C880" t="e">
            <v>#N/A</v>
          </cell>
          <cell r="D880" t="e">
            <v>#N/A</v>
          </cell>
          <cell r="E880" t="e">
            <v>#N/A</v>
          </cell>
          <cell r="F880" t="e">
            <v>#N/A</v>
          </cell>
          <cell r="G880" t="e">
            <v>#N/A</v>
          </cell>
          <cell r="H880" t="e">
            <v>#N/A</v>
          </cell>
          <cell r="I880">
            <v>0</v>
          </cell>
          <cell r="J880" t="e">
            <v>#N/A</v>
          </cell>
          <cell r="K880" t="e">
            <v>#N/A</v>
          </cell>
          <cell r="L880" t="e">
            <v>#N/A</v>
          </cell>
          <cell r="M880" t="e">
            <v>#N/A</v>
          </cell>
          <cell r="N880" t="e">
            <v>#N/A</v>
          </cell>
        </row>
        <row r="881">
          <cell r="A881">
            <v>7472</v>
          </cell>
          <cell r="B881" t="str">
            <v>CRÉDITOS DE GOBIERNOS EXTRANJEROS POR PAGAR</v>
          </cell>
          <cell r="C881" t="e">
            <v>#N/A</v>
          </cell>
          <cell r="D881" t="e">
            <v>#N/A</v>
          </cell>
          <cell r="E881" t="e">
            <v>#N/A</v>
          </cell>
          <cell r="F881" t="e">
            <v>#N/A</v>
          </cell>
          <cell r="G881" t="e">
            <v>#N/A</v>
          </cell>
          <cell r="H881" t="e">
            <v>#N/A</v>
          </cell>
          <cell r="I881">
            <v>0</v>
          </cell>
          <cell r="J881" t="e">
            <v>#N/A</v>
          </cell>
          <cell r="K881" t="e">
            <v>#N/A</v>
          </cell>
          <cell r="L881" t="e">
            <v>#N/A</v>
          </cell>
          <cell r="M881" t="e">
            <v>#N/A</v>
          </cell>
          <cell r="N881" t="e">
            <v>#N/A</v>
          </cell>
        </row>
        <row r="882">
          <cell r="A882">
            <v>7478</v>
          </cell>
          <cell r="B882" t="str">
            <v>OTROS CRÉDITOS OTORGADOS DEL EXTERIOR.</v>
          </cell>
          <cell r="C882" t="e">
            <v>#N/A</v>
          </cell>
          <cell r="D882" t="e">
            <v>#N/A</v>
          </cell>
          <cell r="E882" t="e">
            <v>#N/A</v>
          </cell>
          <cell r="F882" t="e">
            <v>#N/A</v>
          </cell>
          <cell r="G882" t="e">
            <v>#N/A</v>
          </cell>
          <cell r="H882" t="e">
            <v>#N/A</v>
          </cell>
          <cell r="I882">
            <v>0</v>
          </cell>
          <cell r="J882" t="e">
            <v>#N/A</v>
          </cell>
          <cell r="K882" t="e">
            <v>#N/A</v>
          </cell>
          <cell r="L882" t="e">
            <v>#N/A</v>
          </cell>
          <cell r="M882" t="e">
            <v>#N/A</v>
          </cell>
          <cell r="N882" t="e">
            <v>#N/A</v>
          </cell>
        </row>
        <row r="883">
          <cell r="A883">
            <v>748</v>
          </cell>
          <cell r="B883" t="str">
            <v>CRÉDITOS ESPECIALES</v>
          </cell>
          <cell r="C883" t="e">
            <v>#N/A</v>
          </cell>
          <cell r="D883" t="e">
            <v>#N/A</v>
          </cell>
          <cell r="E883" t="e">
            <v>#N/A</v>
          </cell>
          <cell r="F883" t="e">
            <v>#N/A</v>
          </cell>
          <cell r="G883" t="e">
            <v>#N/A</v>
          </cell>
          <cell r="H883" t="e">
            <v>#N/A</v>
          </cell>
          <cell r="I883">
            <v>0</v>
          </cell>
          <cell r="J883" t="e">
            <v>#N/A</v>
          </cell>
          <cell r="K883" t="e">
            <v>#N/A</v>
          </cell>
          <cell r="L883" t="e">
            <v>#N/A</v>
          </cell>
          <cell r="M883" t="e">
            <v>#N/A</v>
          </cell>
          <cell r="N883" t="e">
            <v>#N/A</v>
          </cell>
        </row>
        <row r="884">
          <cell r="A884">
            <v>7481</v>
          </cell>
          <cell r="B884" t="str">
            <v>CRÉDITOS OTORGADOS CON FONDOS AJENOS</v>
          </cell>
          <cell r="C884" t="e">
            <v>#N/A</v>
          </cell>
          <cell r="D884" t="e">
            <v>#N/A</v>
          </cell>
          <cell r="E884" t="e">
            <v>#N/A</v>
          </cell>
          <cell r="F884" t="e">
            <v>#N/A</v>
          </cell>
          <cell r="G884" t="e">
            <v>#N/A</v>
          </cell>
          <cell r="H884" t="e">
            <v>#N/A</v>
          </cell>
          <cell r="I884">
            <v>0</v>
          </cell>
          <cell r="J884" t="e">
            <v>#N/A</v>
          </cell>
          <cell r="K884" t="e">
            <v>#N/A</v>
          </cell>
          <cell r="L884" t="e">
            <v>#N/A</v>
          </cell>
          <cell r="M884" t="e">
            <v>#N/A</v>
          </cell>
          <cell r="N884" t="e">
            <v>#N/A</v>
          </cell>
        </row>
        <row r="885">
          <cell r="A885">
            <v>7482</v>
          </cell>
          <cell r="B885" t="str">
            <v>LÍNEAS DE CRÉDITO POR AMORTIZAR</v>
          </cell>
          <cell r="C885" t="e">
            <v>#N/A</v>
          </cell>
          <cell r="D885" t="e">
            <v>#N/A</v>
          </cell>
          <cell r="E885" t="e">
            <v>#N/A</v>
          </cell>
          <cell r="F885" t="e">
            <v>#N/A</v>
          </cell>
          <cell r="G885" t="e">
            <v>#N/A</v>
          </cell>
          <cell r="H885" t="e">
            <v>#N/A</v>
          </cell>
          <cell r="I885">
            <v>0</v>
          </cell>
          <cell r="J885" t="e">
            <v>#N/A</v>
          </cell>
          <cell r="K885" t="e">
            <v>#N/A</v>
          </cell>
          <cell r="L885" t="e">
            <v>#N/A</v>
          </cell>
          <cell r="M885" t="e">
            <v>#N/A</v>
          </cell>
          <cell r="N885" t="e">
            <v>#N/A</v>
          </cell>
        </row>
        <row r="886">
          <cell r="A886">
            <v>7483</v>
          </cell>
          <cell r="B886" t="str">
            <v>DOCUMENTOS EN GARANTÍA FONDOS AJENOS</v>
          </cell>
          <cell r="C886" t="e">
            <v>#N/A</v>
          </cell>
          <cell r="D886" t="e">
            <v>#N/A</v>
          </cell>
          <cell r="E886" t="e">
            <v>#N/A</v>
          </cell>
          <cell r="F886" t="e">
            <v>#N/A</v>
          </cell>
          <cell r="G886" t="e">
            <v>#N/A</v>
          </cell>
          <cell r="H886" t="e">
            <v>#N/A</v>
          </cell>
          <cell r="I886">
            <v>0</v>
          </cell>
          <cell r="J886" t="e">
            <v>#N/A</v>
          </cell>
          <cell r="K886" t="e">
            <v>#N/A</v>
          </cell>
          <cell r="L886" t="e">
            <v>#N/A</v>
          </cell>
          <cell r="M886" t="e">
            <v>#N/A</v>
          </cell>
          <cell r="N886" t="e">
            <v>#N/A</v>
          </cell>
        </row>
        <row r="887">
          <cell r="A887">
            <v>749</v>
          </cell>
          <cell r="B887" t="str">
            <v>OTRAS CUENTAS ACREEDORAS</v>
          </cell>
          <cell r="C887" t="e">
            <v>#N/A</v>
          </cell>
          <cell r="D887" t="e">
            <v>#N/A</v>
          </cell>
          <cell r="E887" t="e">
            <v>#N/A</v>
          </cell>
          <cell r="F887" t="e">
            <v>#N/A</v>
          </cell>
          <cell r="G887" t="e">
            <v>#N/A</v>
          </cell>
          <cell r="H887" t="e">
            <v>#N/A</v>
          </cell>
          <cell r="I887">
            <v>0</v>
          </cell>
          <cell r="J887" t="e">
            <v>#N/A</v>
          </cell>
          <cell r="K887" t="e">
            <v>#N/A</v>
          </cell>
          <cell r="L887" t="e">
            <v>#N/A</v>
          </cell>
          <cell r="M887" t="e">
            <v>#N/A</v>
          </cell>
          <cell r="N887" t="e">
            <v>#N/A</v>
          </cell>
        </row>
        <row r="888">
          <cell r="A888">
            <v>7491</v>
          </cell>
          <cell r="B888" t="str">
            <v>CARTAS DE CRÉDITO</v>
          </cell>
          <cell r="C888" t="e">
            <v>#N/A</v>
          </cell>
          <cell r="D888" t="e">
            <v>#N/A</v>
          </cell>
          <cell r="E888" t="e">
            <v>#N/A</v>
          </cell>
          <cell r="F888" t="e">
            <v>#N/A</v>
          </cell>
          <cell r="G888" t="e">
            <v>#N/A</v>
          </cell>
          <cell r="H888" t="e">
            <v>#N/A</v>
          </cell>
          <cell r="I888">
            <v>0</v>
          </cell>
          <cell r="J888" t="e">
            <v>#N/A</v>
          </cell>
          <cell r="K888" t="e">
            <v>#N/A</v>
          </cell>
          <cell r="L888" t="e">
            <v>#N/A</v>
          </cell>
          <cell r="M888" t="e">
            <v>#N/A</v>
          </cell>
          <cell r="N888" t="e">
            <v>#N/A</v>
          </cell>
        </row>
        <row r="889">
          <cell r="A889">
            <v>7492</v>
          </cell>
          <cell r="B889" t="str">
            <v>SUPERÁVIT PATRIMONIAL BANCA CERRADA</v>
          </cell>
          <cell r="C889" t="e">
            <v>#N/A</v>
          </cell>
          <cell r="D889" t="e">
            <v>#N/A</v>
          </cell>
          <cell r="E889" t="e">
            <v>#N/A</v>
          </cell>
          <cell r="F889" t="e">
            <v>#N/A</v>
          </cell>
          <cell r="G889" t="e">
            <v>#N/A</v>
          </cell>
          <cell r="H889" t="e">
            <v>#N/A</v>
          </cell>
          <cell r="I889">
            <v>0</v>
          </cell>
          <cell r="J889" t="e">
            <v>#N/A</v>
          </cell>
          <cell r="K889" t="e">
            <v>#N/A</v>
          </cell>
          <cell r="L889" t="e">
            <v>#N/A</v>
          </cell>
          <cell r="M889" t="e">
            <v>#N/A</v>
          </cell>
          <cell r="N889" t="e">
            <v>#N/A</v>
          </cell>
        </row>
        <row r="890">
          <cell r="A890">
            <v>749205</v>
          </cell>
          <cell r="B890" t="str">
            <v>SUPERÁVIT PATRIMONIAL IFIS CERRADAS</v>
          </cell>
          <cell r="C890" t="e">
            <v>#N/A</v>
          </cell>
          <cell r="D890" t="e">
            <v>#N/A</v>
          </cell>
          <cell r="E890" t="e">
            <v>#N/A</v>
          </cell>
          <cell r="F890" t="e">
            <v>#N/A</v>
          </cell>
          <cell r="G890" t="e">
            <v>#N/A</v>
          </cell>
          <cell r="H890" t="e">
            <v>#N/A</v>
          </cell>
          <cell r="I890">
            <v>0</v>
          </cell>
          <cell r="J890" t="e">
            <v>#N/A</v>
          </cell>
          <cell r="K890" t="e">
            <v>#N/A</v>
          </cell>
          <cell r="L890" t="e">
            <v>#N/A</v>
          </cell>
          <cell r="M890" t="e">
            <v>#N/A</v>
          </cell>
          <cell r="N890" t="e">
            <v>#N/A</v>
          </cell>
        </row>
        <row r="891">
          <cell r="A891">
            <v>749210</v>
          </cell>
          <cell r="B891" t="str">
            <v>SUPERÁVIT PATRIMONIAL EX UGEDEP</v>
          </cell>
          <cell r="C891" t="e">
            <v>#N/A</v>
          </cell>
          <cell r="D891" t="e">
            <v>#N/A</v>
          </cell>
          <cell r="E891" t="e">
            <v>#N/A</v>
          </cell>
          <cell r="F891" t="e">
            <v>#N/A</v>
          </cell>
          <cell r="G891" t="e">
            <v>#N/A</v>
          </cell>
          <cell r="H891" t="e">
            <v>#N/A</v>
          </cell>
          <cell r="I891">
            <v>0</v>
          </cell>
          <cell r="J891" t="e">
            <v>#N/A</v>
          </cell>
          <cell r="K891" t="e">
            <v>#N/A</v>
          </cell>
          <cell r="L891" t="e">
            <v>#N/A</v>
          </cell>
          <cell r="M891" t="e">
            <v>#N/A</v>
          </cell>
          <cell r="N891" t="e">
            <v>#N/A</v>
          </cell>
        </row>
        <row r="892">
          <cell r="A892">
            <v>7498</v>
          </cell>
          <cell r="B892" t="str">
            <v>VARIAS</v>
          </cell>
          <cell r="C892" t="e">
            <v>#N/A</v>
          </cell>
          <cell r="D892" t="e">
            <v>#N/A</v>
          </cell>
          <cell r="E892" t="e">
            <v>#N/A</v>
          </cell>
          <cell r="F892" t="e">
            <v>#N/A</v>
          </cell>
          <cell r="G892" t="e">
            <v>#N/A</v>
          </cell>
          <cell r="H892" t="e">
            <v>#N/A</v>
          </cell>
          <cell r="I892">
            <v>0</v>
          </cell>
          <cell r="J892" t="e">
            <v>#N/A</v>
          </cell>
          <cell r="K892" t="e">
            <v>#N/A</v>
          </cell>
          <cell r="L892" t="e">
            <v>#N/A</v>
          </cell>
          <cell r="M892" t="e">
            <v>#N/A</v>
          </cell>
          <cell r="N892" t="e">
            <v>#N/A</v>
          </cell>
        </row>
      </sheetData>
      <sheetData sheetId="28">
        <row r="1">
          <cell r="C1">
            <v>42400</v>
          </cell>
          <cell r="D1">
            <v>42428</v>
          </cell>
          <cell r="E1">
            <v>42460</v>
          </cell>
          <cell r="F1">
            <v>42490</v>
          </cell>
          <cell r="G1">
            <v>42521</v>
          </cell>
          <cell r="H1">
            <v>42551</v>
          </cell>
          <cell r="I1">
            <v>42582</v>
          </cell>
          <cell r="J1">
            <v>42613</v>
          </cell>
          <cell r="K1">
            <v>42643</v>
          </cell>
          <cell r="L1">
            <v>42674</v>
          </cell>
          <cell r="M1">
            <v>42704</v>
          </cell>
          <cell r="N1">
            <v>42735</v>
          </cell>
        </row>
        <row r="2">
          <cell r="A2">
            <v>1</v>
          </cell>
          <cell r="B2" t="str">
            <v>A C T I V O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>
            <v>5</v>
          </cell>
          <cell r="H2">
            <v>6</v>
          </cell>
          <cell r="I2">
            <v>7</v>
          </cell>
          <cell r="J2">
            <v>8</v>
          </cell>
          <cell r="K2">
            <v>12266851206.139999</v>
          </cell>
          <cell r="L2">
            <v>12190425577.57</v>
          </cell>
          <cell r="M2">
            <v>11874848350.870001</v>
          </cell>
          <cell r="N2">
            <v>12323976298.870001</v>
          </cell>
        </row>
        <row r="3">
          <cell r="A3">
            <v>11</v>
          </cell>
          <cell r="B3" t="str">
            <v>ACTIVOS INTERNACIONALES DE RESERVA</v>
          </cell>
          <cell r="C3">
            <v>1</v>
          </cell>
          <cell r="D3">
            <v>2</v>
          </cell>
          <cell r="E3">
            <v>3</v>
          </cell>
          <cell r="F3">
            <v>4</v>
          </cell>
          <cell r="G3">
            <v>5</v>
          </cell>
          <cell r="H3">
            <v>6</v>
          </cell>
          <cell r="I3">
            <v>7</v>
          </cell>
          <cell r="J3">
            <v>8</v>
          </cell>
          <cell r="K3">
            <v>5891493551.1199999</v>
          </cell>
          <cell r="L3">
            <v>5656374878.8299999</v>
          </cell>
          <cell r="M3">
            <v>5290698756.3800001</v>
          </cell>
          <cell r="N3">
            <v>5653174735.21</v>
          </cell>
        </row>
        <row r="4">
          <cell r="A4">
            <v>111</v>
          </cell>
          <cell r="B4" t="str">
            <v>CAJA EN DIVISAS</v>
          </cell>
          <cell r="C4">
            <v>1</v>
          </cell>
          <cell r="D4">
            <v>2</v>
          </cell>
          <cell r="E4">
            <v>3</v>
          </cell>
          <cell r="F4">
            <v>4</v>
          </cell>
          <cell r="G4">
            <v>5</v>
          </cell>
          <cell r="H4">
            <v>6</v>
          </cell>
          <cell r="I4">
            <v>7</v>
          </cell>
          <cell r="J4">
            <v>8</v>
          </cell>
          <cell r="K4">
            <v>440809303.70999998</v>
          </cell>
          <cell r="L4">
            <v>528027315.54000002</v>
          </cell>
          <cell r="M4">
            <v>730308366.98000002</v>
          </cell>
          <cell r="N4">
            <v>357689174.94999999</v>
          </cell>
        </row>
        <row r="5">
          <cell r="A5">
            <v>1111</v>
          </cell>
          <cell r="B5" t="str">
            <v>MONEDAS Y BILLETES EN DIVISAS</v>
          </cell>
          <cell r="C5">
            <v>1</v>
          </cell>
          <cell r="D5">
            <v>2</v>
          </cell>
          <cell r="E5">
            <v>3</v>
          </cell>
          <cell r="F5">
            <v>4</v>
          </cell>
          <cell r="G5">
            <v>5</v>
          </cell>
          <cell r="H5">
            <v>6</v>
          </cell>
          <cell r="I5">
            <v>7</v>
          </cell>
          <cell r="J5">
            <v>8</v>
          </cell>
          <cell r="K5">
            <v>440809303.70999998</v>
          </cell>
          <cell r="L5">
            <v>528027315.54000002</v>
          </cell>
          <cell r="M5">
            <v>730308366.98000002</v>
          </cell>
          <cell r="N5">
            <v>357689174.94999999</v>
          </cell>
        </row>
        <row r="6">
          <cell r="A6">
            <v>1112</v>
          </cell>
          <cell r="B6" t="str">
            <v>REMESAS DE MONEDAS Y BILLETES EN EL PAÍS EN DIVISAS</v>
          </cell>
          <cell r="C6">
            <v>1</v>
          </cell>
          <cell r="D6">
            <v>2</v>
          </cell>
          <cell r="E6">
            <v>3</v>
          </cell>
          <cell r="F6">
            <v>4</v>
          </cell>
          <cell r="G6">
            <v>5</v>
          </cell>
          <cell r="H6">
            <v>6</v>
          </cell>
          <cell r="I6">
            <v>7</v>
          </cell>
          <cell r="J6">
            <v>8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112</v>
          </cell>
          <cell r="B7" t="str">
            <v>BANCOS E INSTITUCIONES FINANCIERAS DEL EXTERIOR</v>
          </cell>
          <cell r="C7">
            <v>1</v>
          </cell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1325782204.21</v>
          </cell>
          <cell r="L7">
            <v>283848299.55000001</v>
          </cell>
          <cell r="M7">
            <v>442054717.63999999</v>
          </cell>
          <cell r="N7">
            <v>399250591.37</v>
          </cell>
        </row>
        <row r="8">
          <cell r="A8">
            <v>1121</v>
          </cell>
          <cell r="B8" t="str">
            <v>BANCOS DEL EXTERIOR</v>
          </cell>
          <cell r="C8">
            <v>1</v>
          </cell>
          <cell r="D8">
            <v>2</v>
          </cell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  <cell r="J8">
            <v>8</v>
          </cell>
          <cell r="K8">
            <v>1324717531.5999999</v>
          </cell>
          <cell r="L8">
            <v>282198381.80000001</v>
          </cell>
          <cell r="M8">
            <v>291035437.18000001</v>
          </cell>
          <cell r="N8">
            <v>398253629.08999997</v>
          </cell>
        </row>
        <row r="9">
          <cell r="A9">
            <v>112105</v>
          </cell>
          <cell r="B9" t="str">
            <v>FONDOS DISPONIBLES EN BANCOS DEL EXTERIOR</v>
          </cell>
          <cell r="C9">
            <v>1</v>
          </cell>
          <cell r="D9">
            <v>2</v>
          </cell>
          <cell r="E9">
            <v>3</v>
          </cell>
          <cell r="F9">
            <v>4</v>
          </cell>
          <cell r="G9">
            <v>5</v>
          </cell>
          <cell r="H9">
            <v>6</v>
          </cell>
          <cell r="I9">
            <v>7</v>
          </cell>
          <cell r="J9">
            <v>8</v>
          </cell>
          <cell r="K9">
            <v>1254903427.3399999</v>
          </cell>
          <cell r="L9">
            <v>232971587.72</v>
          </cell>
          <cell r="M9">
            <v>224619343.94</v>
          </cell>
          <cell r="N9">
            <v>330460016.73000002</v>
          </cell>
        </row>
        <row r="10">
          <cell r="A10">
            <v>112110</v>
          </cell>
          <cell r="B10" t="str">
            <v>FONDOS NO DISPONIBLES EN BANCOS DEL EXTERIOR</v>
          </cell>
          <cell r="C10">
            <v>1</v>
          </cell>
          <cell r="D10">
            <v>2</v>
          </cell>
          <cell r="E10">
            <v>3</v>
          </cell>
          <cell r="F10">
            <v>4</v>
          </cell>
          <cell r="G10">
            <v>5</v>
          </cell>
          <cell r="H10">
            <v>6</v>
          </cell>
          <cell r="I10">
            <v>7</v>
          </cell>
          <cell r="J10">
            <v>8</v>
          </cell>
          <cell r="K10">
            <v>69814104.260000005</v>
          </cell>
          <cell r="L10">
            <v>49226794.079999998</v>
          </cell>
          <cell r="M10">
            <v>66416093.240000002</v>
          </cell>
          <cell r="N10">
            <v>67793612.359999999</v>
          </cell>
        </row>
        <row r="11">
          <cell r="A11">
            <v>1122</v>
          </cell>
          <cell r="B11" t="str">
            <v>INSTITUCIONES FINANCIERAS DEL EXTERIOR</v>
          </cell>
          <cell r="C11">
            <v>1</v>
          </cell>
          <cell r="D11">
            <v>2</v>
          </cell>
          <cell r="E11">
            <v>3</v>
          </cell>
          <cell r="F11">
            <v>4</v>
          </cell>
          <cell r="G11">
            <v>5</v>
          </cell>
          <cell r="H11">
            <v>6</v>
          </cell>
          <cell r="I11">
            <v>7</v>
          </cell>
          <cell r="J11">
            <v>8</v>
          </cell>
          <cell r="K11">
            <v>1064672.6100000001</v>
          </cell>
          <cell r="L11">
            <v>1041917.75</v>
          </cell>
          <cell r="M11">
            <v>1019280.46</v>
          </cell>
          <cell r="N11">
            <v>996962.28</v>
          </cell>
        </row>
        <row r="12">
          <cell r="A12">
            <v>112205</v>
          </cell>
          <cell r="B12" t="str">
            <v>FONDOS DISPONIBLES EN INSTITUCIONES FINANCIERAS DEL EXTERIOR</v>
          </cell>
          <cell r="C12">
            <v>1</v>
          </cell>
          <cell r="D12">
            <v>2</v>
          </cell>
          <cell r="E12">
            <v>3</v>
          </cell>
          <cell r="F12">
            <v>4</v>
          </cell>
          <cell r="G12">
            <v>5</v>
          </cell>
          <cell r="H12">
            <v>6</v>
          </cell>
          <cell r="I12">
            <v>7</v>
          </cell>
          <cell r="J12">
            <v>8</v>
          </cell>
          <cell r="K12">
            <v>1064672.6100000001</v>
          </cell>
          <cell r="L12">
            <v>1041917.75</v>
          </cell>
          <cell r="M12">
            <v>1019280.46</v>
          </cell>
          <cell r="N12">
            <v>996962.28</v>
          </cell>
        </row>
        <row r="13">
          <cell r="A13">
            <v>112210</v>
          </cell>
          <cell r="B13" t="str">
            <v>FONDOS NO DISPONIBLES EN INSTITUCIONES FINANCIERAS DEL EXTERIOR</v>
          </cell>
          <cell r="C13">
            <v>1</v>
          </cell>
          <cell r="D13">
            <v>2</v>
          </cell>
          <cell r="E13">
            <v>3</v>
          </cell>
          <cell r="F13">
            <v>4</v>
          </cell>
          <cell r="G13">
            <v>5</v>
          </cell>
          <cell r="H13">
            <v>6</v>
          </cell>
          <cell r="I13">
            <v>7</v>
          </cell>
          <cell r="J13">
            <v>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>
            <v>1123</v>
          </cell>
          <cell r="B14" t="str">
            <v>REMESAS DE MONEDAS Y BILLETES EN EL EXTERIOR EN DIVISAS</v>
          </cell>
          <cell r="C14">
            <v>1</v>
          </cell>
          <cell r="D14">
            <v>2</v>
          </cell>
          <cell r="E14">
            <v>3</v>
          </cell>
          <cell r="F14">
            <v>4</v>
          </cell>
          <cell r="G14">
            <v>5</v>
          </cell>
          <cell r="H14">
            <v>6</v>
          </cell>
          <cell r="I14">
            <v>7</v>
          </cell>
          <cell r="J14">
            <v>8</v>
          </cell>
          <cell r="K14">
            <v>0</v>
          </cell>
          <cell r="L14">
            <v>608000</v>
          </cell>
          <cell r="M14">
            <v>150000000</v>
          </cell>
          <cell r="N14">
            <v>0</v>
          </cell>
        </row>
        <row r="15">
          <cell r="A15">
            <v>113</v>
          </cell>
          <cell r="B15" t="str">
            <v>REMESAS DE CHEQUES Y VALORES EN DIVISAS</v>
          </cell>
          <cell r="C15">
            <v>1</v>
          </cell>
          <cell r="D15">
            <v>2</v>
          </cell>
          <cell r="E15">
            <v>3</v>
          </cell>
          <cell r="F15">
            <v>4</v>
          </cell>
          <cell r="G15">
            <v>5</v>
          </cell>
          <cell r="H15">
            <v>6</v>
          </cell>
          <cell r="I15">
            <v>7</v>
          </cell>
          <cell r="J15">
            <v>8</v>
          </cell>
          <cell r="K15">
            <v>0</v>
          </cell>
          <cell r="L15">
            <v>31.2</v>
          </cell>
          <cell r="M15">
            <v>164445</v>
          </cell>
          <cell r="N15">
            <v>81706</v>
          </cell>
        </row>
        <row r="16">
          <cell r="A16">
            <v>114</v>
          </cell>
          <cell r="B16" t="str">
            <v>INVERSIONES EN EL EXTERIOR</v>
          </cell>
          <cell r="C16">
            <v>1</v>
          </cell>
          <cell r="D16">
            <v>2</v>
          </cell>
          <cell r="E16">
            <v>3</v>
          </cell>
          <cell r="F16">
            <v>4</v>
          </cell>
          <cell r="G16">
            <v>5</v>
          </cell>
          <cell r="H16">
            <v>6</v>
          </cell>
          <cell r="I16">
            <v>7</v>
          </cell>
          <cell r="J16">
            <v>8</v>
          </cell>
          <cell r="K16">
            <v>2179649860.8499999</v>
          </cell>
          <cell r="L16">
            <v>2928146730.75</v>
          </cell>
          <cell r="M16">
            <v>2242452236.2199998</v>
          </cell>
          <cell r="N16">
            <v>3032529735.98</v>
          </cell>
        </row>
        <row r="17">
          <cell r="A17">
            <v>1141</v>
          </cell>
          <cell r="B17" t="str">
            <v>DEPÓSITOS A PLAZO FIJO</v>
          </cell>
          <cell r="C17">
            <v>1</v>
          </cell>
          <cell r="D17">
            <v>2</v>
          </cell>
          <cell r="E17">
            <v>3</v>
          </cell>
          <cell r="F17">
            <v>4</v>
          </cell>
          <cell r="G17">
            <v>5</v>
          </cell>
          <cell r="H17">
            <v>6</v>
          </cell>
          <cell r="I17">
            <v>7</v>
          </cell>
          <cell r="J17">
            <v>8</v>
          </cell>
          <cell r="K17">
            <v>1426035477.97</v>
          </cell>
          <cell r="L17">
            <v>1896290639.3900001</v>
          </cell>
          <cell r="M17">
            <v>1396101577.1400001</v>
          </cell>
          <cell r="N17">
            <v>2295839446.6399999</v>
          </cell>
        </row>
        <row r="18">
          <cell r="A18">
            <v>1142</v>
          </cell>
          <cell r="B18" t="str">
            <v>CERTIFICADOS DE DEPÓSITO</v>
          </cell>
          <cell r="C18">
            <v>1</v>
          </cell>
          <cell r="D18">
            <v>2</v>
          </cell>
          <cell r="E18">
            <v>3</v>
          </cell>
          <cell r="F18">
            <v>4</v>
          </cell>
          <cell r="G18">
            <v>5</v>
          </cell>
          <cell r="H18">
            <v>6</v>
          </cell>
          <cell r="I18">
            <v>7</v>
          </cell>
          <cell r="J18">
            <v>8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>
            <v>1143</v>
          </cell>
          <cell r="B19" t="str">
            <v>TÍTULOS RENTA FIJA</v>
          </cell>
          <cell r="C19">
            <v>1</v>
          </cell>
          <cell r="D19">
            <v>2</v>
          </cell>
          <cell r="E19">
            <v>3</v>
          </cell>
          <cell r="F19">
            <v>4</v>
          </cell>
          <cell r="G19">
            <v>5</v>
          </cell>
          <cell r="H19">
            <v>6</v>
          </cell>
          <cell r="I19">
            <v>7</v>
          </cell>
          <cell r="J19">
            <v>8</v>
          </cell>
          <cell r="K19">
            <v>149986888.88</v>
          </cell>
          <cell r="L19">
            <v>449922079.36000001</v>
          </cell>
          <cell r="M19">
            <v>299991574.07999998</v>
          </cell>
          <cell r="N19">
            <v>199988333.34</v>
          </cell>
        </row>
        <row r="20">
          <cell r="A20">
            <v>1144</v>
          </cell>
          <cell r="B20" t="str">
            <v>ACUERDOS DE RECOMPRA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  <cell r="J20">
            <v>8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1145</v>
          </cell>
          <cell r="B21" t="str">
            <v>OPERACIONES SWAPS</v>
          </cell>
          <cell r="C21">
            <v>1</v>
          </cell>
          <cell r="D21">
            <v>2</v>
          </cell>
          <cell r="E21">
            <v>3</v>
          </cell>
          <cell r="F21">
            <v>4</v>
          </cell>
          <cell r="G21">
            <v>5</v>
          </cell>
          <cell r="H21">
            <v>6</v>
          </cell>
          <cell r="I21">
            <v>7</v>
          </cell>
          <cell r="J21">
            <v>8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1146</v>
          </cell>
          <cell r="B22" t="str">
            <v>OPERACIONES DE FUTUROS</v>
          </cell>
          <cell r="C22">
            <v>1</v>
          </cell>
          <cell r="D22">
            <v>2</v>
          </cell>
          <cell r="E22">
            <v>3</v>
          </cell>
          <cell r="F22">
            <v>4</v>
          </cell>
          <cell r="G22">
            <v>5</v>
          </cell>
          <cell r="H22">
            <v>6</v>
          </cell>
          <cell r="I22">
            <v>7</v>
          </cell>
          <cell r="J22">
            <v>8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1147</v>
          </cell>
          <cell r="B23" t="str">
            <v>OPERACIONES LENDING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>
            <v>5</v>
          </cell>
          <cell r="H23">
            <v>6</v>
          </cell>
          <cell r="I23">
            <v>7</v>
          </cell>
          <cell r="J23">
            <v>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1148</v>
          </cell>
          <cell r="B24" t="str">
            <v>OTROS INSTRUMENTOS FINANCIEROS</v>
          </cell>
          <cell r="C24">
            <v>1</v>
          </cell>
          <cell r="D24">
            <v>2</v>
          </cell>
          <cell r="E24">
            <v>3</v>
          </cell>
          <cell r="F24">
            <v>4</v>
          </cell>
          <cell r="G24">
            <v>5</v>
          </cell>
          <cell r="H24">
            <v>6</v>
          </cell>
          <cell r="I24">
            <v>7</v>
          </cell>
          <cell r="J24">
            <v>8</v>
          </cell>
          <cell r="K24">
            <v>603627494</v>
          </cell>
          <cell r="L24">
            <v>581934012</v>
          </cell>
          <cell r="M24">
            <v>546359085</v>
          </cell>
          <cell r="N24">
            <v>536701956</v>
          </cell>
        </row>
        <row r="25">
          <cell r="A25">
            <v>1149</v>
          </cell>
          <cell r="B25" t="str">
            <v>(PROVISIÓN RIESGO EN INVERSIONES EN EL EXTERIOR)</v>
          </cell>
          <cell r="C25">
            <v>1</v>
          </cell>
          <cell r="D25">
            <v>2</v>
          </cell>
          <cell r="E25">
            <v>3</v>
          </cell>
          <cell r="F25">
            <v>4</v>
          </cell>
          <cell r="G25">
            <v>5</v>
          </cell>
          <cell r="H25">
            <v>6</v>
          </cell>
          <cell r="I25">
            <v>7</v>
          </cell>
          <cell r="J25">
            <v>8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115</v>
          </cell>
          <cell r="B26" t="str">
            <v>ORO MONETARIO</v>
          </cell>
          <cell r="C26">
            <v>1</v>
          </cell>
          <cell r="D26">
            <v>2</v>
          </cell>
          <cell r="E26">
            <v>3</v>
          </cell>
          <cell r="F26">
            <v>4</v>
          </cell>
          <cell r="G26">
            <v>5</v>
          </cell>
          <cell r="H26">
            <v>6</v>
          </cell>
          <cell r="I26">
            <v>7</v>
          </cell>
          <cell r="J26">
            <v>8</v>
          </cell>
          <cell r="K26">
            <v>501433716.56</v>
          </cell>
          <cell r="L26">
            <v>482288223.58999997</v>
          </cell>
          <cell r="M26">
            <v>446687238.00999999</v>
          </cell>
          <cell r="N26">
            <v>434476272.00999999</v>
          </cell>
        </row>
        <row r="27">
          <cell r="A27">
            <v>1151</v>
          </cell>
          <cell r="B27" t="str">
            <v>ORO EN EL PAÍS</v>
          </cell>
          <cell r="C27">
            <v>1</v>
          </cell>
          <cell r="D27">
            <v>2</v>
          </cell>
          <cell r="E27">
            <v>3</v>
          </cell>
          <cell r="F27">
            <v>4</v>
          </cell>
          <cell r="G27">
            <v>5</v>
          </cell>
          <cell r="H27">
            <v>6</v>
          </cell>
          <cell r="I27">
            <v>7</v>
          </cell>
          <cell r="J27">
            <v>8</v>
          </cell>
          <cell r="K27">
            <v>49316.5</v>
          </cell>
          <cell r="L27">
            <v>49314.78</v>
          </cell>
          <cell r="M27">
            <v>47569.41</v>
          </cell>
          <cell r="N27">
            <v>44223.58</v>
          </cell>
        </row>
        <row r="28">
          <cell r="A28">
            <v>1152</v>
          </cell>
          <cell r="B28" t="str">
            <v>ORO EN EL EXTERIOR</v>
          </cell>
          <cell r="C28">
            <v>1</v>
          </cell>
          <cell r="D28">
            <v>2</v>
          </cell>
          <cell r="E28">
            <v>3</v>
          </cell>
          <cell r="F28">
            <v>4</v>
          </cell>
          <cell r="G28">
            <v>5</v>
          </cell>
          <cell r="H28">
            <v>6</v>
          </cell>
          <cell r="I28">
            <v>7</v>
          </cell>
          <cell r="J28">
            <v>8</v>
          </cell>
          <cell r="K28">
            <v>501384400.06</v>
          </cell>
          <cell r="L28">
            <v>482238908.81</v>
          </cell>
          <cell r="M28">
            <v>446639668.60000002</v>
          </cell>
          <cell r="N28">
            <v>434432048.43000001</v>
          </cell>
        </row>
        <row r="29">
          <cell r="A29">
            <v>116</v>
          </cell>
          <cell r="B29" t="str">
            <v>TENENCIAS DE UNIDADES DE CUENTA ORGANISMOS FINANCIEROS INTERNACIONALES</v>
          </cell>
          <cell r="C29">
            <v>1</v>
          </cell>
          <cell r="D29">
            <v>2</v>
          </cell>
          <cell r="E29">
            <v>3</v>
          </cell>
          <cell r="F29">
            <v>4</v>
          </cell>
          <cell r="G29">
            <v>5</v>
          </cell>
          <cell r="H29">
            <v>6</v>
          </cell>
          <cell r="I29">
            <v>7</v>
          </cell>
          <cell r="J29">
            <v>8</v>
          </cell>
          <cell r="K29">
            <v>80853294.890000001</v>
          </cell>
          <cell r="L29">
            <v>85488909.140000001</v>
          </cell>
          <cell r="M29">
            <v>94850560.099999994</v>
          </cell>
          <cell r="N29">
            <v>100874859.33</v>
          </cell>
        </row>
        <row r="30">
          <cell r="A30">
            <v>1161</v>
          </cell>
          <cell r="B30" t="str">
            <v>DERECHOS ESPECIALES DE GIRO</v>
          </cell>
          <cell r="C30">
            <v>1</v>
          </cell>
          <cell r="D30">
            <v>2</v>
          </cell>
          <cell r="E30">
            <v>3</v>
          </cell>
          <cell r="F30">
            <v>4</v>
          </cell>
          <cell r="G30">
            <v>5</v>
          </cell>
          <cell r="H30">
            <v>6</v>
          </cell>
          <cell r="I30">
            <v>7</v>
          </cell>
          <cell r="J30">
            <v>8</v>
          </cell>
          <cell r="K30">
            <v>22802562.129999999</v>
          </cell>
          <cell r="L30">
            <v>22443813.969999999</v>
          </cell>
          <cell r="M30">
            <v>21181272.82</v>
          </cell>
          <cell r="N30">
            <v>21033728.640000001</v>
          </cell>
        </row>
        <row r="31">
          <cell r="A31">
            <v>1162</v>
          </cell>
          <cell r="B31" t="str">
            <v>PESOS ANDINOS</v>
          </cell>
          <cell r="C31">
            <v>1</v>
          </cell>
          <cell r="D31">
            <v>2</v>
          </cell>
          <cell r="E31">
            <v>3</v>
          </cell>
          <cell r="F31">
            <v>4</v>
          </cell>
          <cell r="G31">
            <v>5</v>
          </cell>
          <cell r="H31">
            <v>6</v>
          </cell>
          <cell r="I31">
            <v>7</v>
          </cell>
          <cell r="J31">
            <v>8</v>
          </cell>
          <cell r="K31">
            <v>10000000</v>
          </cell>
          <cell r="L31">
            <v>10000000</v>
          </cell>
          <cell r="M31">
            <v>10000000</v>
          </cell>
          <cell r="N31">
            <v>10000000</v>
          </cell>
        </row>
        <row r="32">
          <cell r="A32">
            <v>1163</v>
          </cell>
          <cell r="B32" t="str">
            <v>S.U.C.R.E.</v>
          </cell>
          <cell r="C32">
            <v>1</v>
          </cell>
          <cell r="D32">
            <v>2</v>
          </cell>
          <cell r="E32">
            <v>3</v>
          </cell>
          <cell r="F32">
            <v>4</v>
          </cell>
          <cell r="G32">
            <v>5</v>
          </cell>
          <cell r="H32">
            <v>6</v>
          </cell>
          <cell r="I32">
            <v>7</v>
          </cell>
          <cell r="J32">
            <v>8</v>
          </cell>
          <cell r="K32">
            <v>48050732.759999998</v>
          </cell>
          <cell r="L32">
            <v>53045095.170000002</v>
          </cell>
          <cell r="M32">
            <v>63669287.280000001</v>
          </cell>
          <cell r="N32">
            <v>69841130.689999998</v>
          </cell>
        </row>
        <row r="33">
          <cell r="A33">
            <v>117</v>
          </cell>
          <cell r="B33" t="str">
            <v>PARTICIPACIÓN EN ORGANISMOS FINANCIEROS INTERNACIONALES EN DIVISAS</v>
          </cell>
          <cell r="C33">
            <v>1</v>
          </cell>
          <cell r="D33">
            <v>2</v>
          </cell>
          <cell r="E33">
            <v>3</v>
          </cell>
          <cell r="F33">
            <v>4</v>
          </cell>
          <cell r="G33">
            <v>5</v>
          </cell>
          <cell r="H33">
            <v>6</v>
          </cell>
          <cell r="I33">
            <v>7</v>
          </cell>
          <cell r="J33">
            <v>8</v>
          </cell>
          <cell r="K33">
            <v>1362276568.49</v>
          </cell>
          <cell r="L33">
            <v>1346955076.5</v>
          </cell>
          <cell r="M33">
            <v>1332938283.49</v>
          </cell>
          <cell r="N33">
            <v>1326358972.49</v>
          </cell>
        </row>
        <row r="34">
          <cell r="A34">
            <v>1171</v>
          </cell>
          <cell r="B34" t="str">
            <v>APORTES EN EL FONDO MONETARIO INTERNACIONAL</v>
          </cell>
          <cell r="C34">
            <v>1</v>
          </cell>
          <cell r="D34">
            <v>2</v>
          </cell>
          <cell r="E34">
            <v>3</v>
          </cell>
          <cell r="F34">
            <v>4</v>
          </cell>
          <cell r="G34">
            <v>5</v>
          </cell>
          <cell r="H34">
            <v>6</v>
          </cell>
          <cell r="I34">
            <v>7</v>
          </cell>
          <cell r="J34">
            <v>8</v>
          </cell>
          <cell r="K34">
            <v>973856637</v>
          </cell>
          <cell r="L34">
            <v>958535145.00999999</v>
          </cell>
          <cell r="M34">
            <v>944518352</v>
          </cell>
          <cell r="N34">
            <v>937939041</v>
          </cell>
        </row>
        <row r="35">
          <cell r="A35">
            <v>117105</v>
          </cell>
          <cell r="B35" t="str">
            <v>APORTES FMI EN ORO</v>
          </cell>
          <cell r="C35">
            <v>1</v>
          </cell>
          <cell r="D35">
            <v>2</v>
          </cell>
          <cell r="E35">
            <v>3</v>
          </cell>
          <cell r="F35">
            <v>4</v>
          </cell>
          <cell r="G35">
            <v>5</v>
          </cell>
          <cell r="H35">
            <v>6</v>
          </cell>
          <cell r="I35">
            <v>7</v>
          </cell>
          <cell r="J35">
            <v>8</v>
          </cell>
          <cell r="K35">
            <v>11515410.17</v>
          </cell>
          <cell r="L35">
            <v>11334240.52</v>
          </cell>
          <cell r="M35">
            <v>11168498.34</v>
          </cell>
          <cell r="N35">
            <v>11090700.99</v>
          </cell>
        </row>
        <row r="36">
          <cell r="A36">
            <v>117110</v>
          </cell>
          <cell r="B36" t="str">
            <v>APORTES FMI EN DIVISAS</v>
          </cell>
          <cell r="C36">
            <v>1</v>
          </cell>
          <cell r="D36">
            <v>2</v>
          </cell>
          <cell r="E36">
            <v>3</v>
          </cell>
          <cell r="F36">
            <v>4</v>
          </cell>
          <cell r="G36">
            <v>5</v>
          </cell>
          <cell r="H36">
            <v>6</v>
          </cell>
          <cell r="I36">
            <v>7</v>
          </cell>
          <cell r="J36">
            <v>8</v>
          </cell>
          <cell r="K36">
            <v>743303742.58000004</v>
          </cell>
          <cell r="L36">
            <v>731609493.24000001</v>
          </cell>
          <cell r="M36">
            <v>720911065.65999997</v>
          </cell>
          <cell r="N36">
            <v>715889354.75999999</v>
          </cell>
        </row>
        <row r="37">
          <cell r="A37">
            <v>117115</v>
          </cell>
          <cell r="B37" t="str">
            <v>APORTES FMI EN SUCRES</v>
          </cell>
          <cell r="C37">
            <v>1</v>
          </cell>
          <cell r="D37">
            <v>2</v>
          </cell>
          <cell r="E37">
            <v>3</v>
          </cell>
          <cell r="F37">
            <v>4</v>
          </cell>
          <cell r="G37">
            <v>5</v>
          </cell>
          <cell r="H37">
            <v>6</v>
          </cell>
          <cell r="I37">
            <v>7</v>
          </cell>
          <cell r="J37">
            <v>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117120</v>
          </cell>
          <cell r="B38" t="str">
            <v>APORTES FMI EN DEGS</v>
          </cell>
          <cell r="C38">
            <v>1</v>
          </cell>
          <cell r="D38">
            <v>2</v>
          </cell>
          <cell r="E38">
            <v>3</v>
          </cell>
          <cell r="F38">
            <v>4</v>
          </cell>
          <cell r="G38">
            <v>5</v>
          </cell>
          <cell r="H38">
            <v>6</v>
          </cell>
          <cell r="I38">
            <v>7</v>
          </cell>
          <cell r="J38">
            <v>8</v>
          </cell>
          <cell r="K38">
            <v>219037484.25</v>
          </cell>
          <cell r="L38">
            <v>215591411.25</v>
          </cell>
          <cell r="M38">
            <v>212438788</v>
          </cell>
          <cell r="N38">
            <v>210958985.25</v>
          </cell>
        </row>
        <row r="39">
          <cell r="A39">
            <v>1172</v>
          </cell>
          <cell r="B39" t="str">
            <v>APORTES EN OTROS ORGANISMOS FINANCIEROS INTERNACIONALES</v>
          </cell>
          <cell r="C39">
            <v>1</v>
          </cell>
          <cell r="D39">
            <v>2</v>
          </cell>
          <cell r="E39">
            <v>3</v>
          </cell>
          <cell r="F39">
            <v>4</v>
          </cell>
          <cell r="G39">
            <v>5</v>
          </cell>
          <cell r="H39">
            <v>6</v>
          </cell>
          <cell r="I39">
            <v>7</v>
          </cell>
          <cell r="J39">
            <v>8</v>
          </cell>
          <cell r="K39">
            <v>388419931.49000001</v>
          </cell>
          <cell r="L39">
            <v>388419931.49000001</v>
          </cell>
          <cell r="M39">
            <v>388419931.49000001</v>
          </cell>
          <cell r="N39">
            <v>388419931.49000001</v>
          </cell>
        </row>
        <row r="40">
          <cell r="A40">
            <v>117205</v>
          </cell>
          <cell r="B40" t="str">
            <v>APORTES BANCO INTERNACIONAL DE RECONSTRUCCIÓN Y FOMENTO (BIRF)</v>
          </cell>
          <cell r="C40">
            <v>1</v>
          </cell>
          <cell r="D40">
            <v>2</v>
          </cell>
          <cell r="E40">
            <v>3</v>
          </cell>
          <cell r="F40">
            <v>4</v>
          </cell>
          <cell r="G40">
            <v>5</v>
          </cell>
          <cell r="H40">
            <v>6</v>
          </cell>
          <cell r="I40">
            <v>7</v>
          </cell>
          <cell r="J40">
            <v>8</v>
          </cell>
          <cell r="K40">
            <v>18222519.93</v>
          </cell>
          <cell r="L40">
            <v>18222519.93</v>
          </cell>
          <cell r="M40">
            <v>18222519.93</v>
          </cell>
          <cell r="N40">
            <v>18222519.93</v>
          </cell>
        </row>
        <row r="41">
          <cell r="A41">
            <v>117210</v>
          </cell>
          <cell r="B41" t="str">
            <v>APORTES CORPORACIÓN FINANCIERA INTERNACIONAL (CFI)</v>
          </cell>
          <cell r="C41">
            <v>1</v>
          </cell>
          <cell r="D41">
            <v>2</v>
          </cell>
          <cell r="E41">
            <v>3</v>
          </cell>
          <cell r="F41">
            <v>4</v>
          </cell>
          <cell r="G41">
            <v>5</v>
          </cell>
          <cell r="H41">
            <v>6</v>
          </cell>
          <cell r="I41">
            <v>7</v>
          </cell>
          <cell r="J41">
            <v>8</v>
          </cell>
          <cell r="K41">
            <v>1479000</v>
          </cell>
          <cell r="L41">
            <v>1479000</v>
          </cell>
          <cell r="M41">
            <v>1479000</v>
          </cell>
          <cell r="N41">
            <v>1479000</v>
          </cell>
        </row>
        <row r="42">
          <cell r="A42">
            <v>117215</v>
          </cell>
          <cell r="B42" t="str">
            <v>APORTES ASOCIACIÓN INTERNACIONAL DE FOMENTO</v>
          </cell>
          <cell r="C42">
            <v>1</v>
          </cell>
          <cell r="D42">
            <v>2</v>
          </cell>
          <cell r="E42">
            <v>3</v>
          </cell>
          <cell r="F42">
            <v>4</v>
          </cell>
          <cell r="G42">
            <v>5</v>
          </cell>
          <cell r="H42">
            <v>6</v>
          </cell>
          <cell r="I42">
            <v>7</v>
          </cell>
          <cell r="J42">
            <v>8</v>
          </cell>
          <cell r="K42">
            <v>831644.85</v>
          </cell>
          <cell r="L42">
            <v>831644.85</v>
          </cell>
          <cell r="M42">
            <v>831644.85</v>
          </cell>
          <cell r="N42">
            <v>831644.85</v>
          </cell>
        </row>
        <row r="43">
          <cell r="A43">
            <v>117220</v>
          </cell>
          <cell r="B43" t="str">
            <v>APORTES BANCO INTERAMERICANO DE DESARROLLO (BID)</v>
          </cell>
          <cell r="C43">
            <v>1</v>
          </cell>
          <cell r="D43">
            <v>2</v>
          </cell>
          <cell r="E43">
            <v>3</v>
          </cell>
          <cell r="F43">
            <v>4</v>
          </cell>
          <cell r="G43">
            <v>5</v>
          </cell>
          <cell r="H43">
            <v>6</v>
          </cell>
          <cell r="I43">
            <v>7</v>
          </cell>
          <cell r="J43">
            <v>8</v>
          </cell>
          <cell r="K43">
            <v>50115030.649999999</v>
          </cell>
          <cell r="L43">
            <v>50115030.649999999</v>
          </cell>
          <cell r="M43">
            <v>50115030.649999999</v>
          </cell>
          <cell r="N43">
            <v>50115030.649999999</v>
          </cell>
        </row>
        <row r="44">
          <cell r="A44">
            <v>117225</v>
          </cell>
          <cell r="B44" t="str">
            <v>APORTES BANCO LATINOAMERICANO DE EXPORTACIONES S.A. PANAMÁ (BLADEX)</v>
          </cell>
          <cell r="C44">
            <v>1</v>
          </cell>
          <cell r="D44">
            <v>2</v>
          </cell>
          <cell r="E44">
            <v>3</v>
          </cell>
          <cell r="F44">
            <v>4</v>
          </cell>
          <cell r="G44">
            <v>5</v>
          </cell>
          <cell r="H44">
            <v>6</v>
          </cell>
          <cell r="I44">
            <v>7</v>
          </cell>
          <cell r="J44">
            <v>8</v>
          </cell>
          <cell r="K44">
            <v>2876217.39</v>
          </cell>
          <cell r="L44">
            <v>2876217.39</v>
          </cell>
          <cell r="M44">
            <v>2876217.39</v>
          </cell>
          <cell r="N44">
            <v>2876217.39</v>
          </cell>
        </row>
        <row r="45">
          <cell r="A45">
            <v>117230</v>
          </cell>
          <cell r="B45" t="str">
            <v>APORTES FONDO LATINOAMERICANO DE RESERVA (FLAR)</v>
          </cell>
          <cell r="C45">
            <v>1</v>
          </cell>
          <cell r="D45">
            <v>2</v>
          </cell>
          <cell r="E45">
            <v>3</v>
          </cell>
          <cell r="F45">
            <v>4</v>
          </cell>
          <cell r="G45">
            <v>5</v>
          </cell>
          <cell r="H45">
            <v>6</v>
          </cell>
          <cell r="I45">
            <v>7</v>
          </cell>
          <cell r="J45">
            <v>8</v>
          </cell>
          <cell r="K45">
            <v>204056670.66999999</v>
          </cell>
          <cell r="L45">
            <v>204056670.66999999</v>
          </cell>
          <cell r="M45">
            <v>204056670.66999999</v>
          </cell>
          <cell r="N45">
            <v>204056670.66999999</v>
          </cell>
        </row>
        <row r="46">
          <cell r="A46">
            <v>117235</v>
          </cell>
          <cell r="B46" t="str">
            <v>APORTES BANCO EXTERIOR DE ESPAÑA - ANDES (EXTEBANDES)</v>
          </cell>
          <cell r="C46">
            <v>1</v>
          </cell>
          <cell r="D46">
            <v>2</v>
          </cell>
          <cell r="E46">
            <v>3</v>
          </cell>
          <cell r="F46">
            <v>4</v>
          </cell>
          <cell r="G46">
            <v>5</v>
          </cell>
          <cell r="H46">
            <v>6</v>
          </cell>
          <cell r="I46">
            <v>7</v>
          </cell>
          <cell r="J46">
            <v>8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117240</v>
          </cell>
          <cell r="B47" t="str">
            <v>APORTES AGENCIA MULTILATERAL DE GARANTÍA E INVERSIÓN (MIGA)</v>
          </cell>
          <cell r="C47">
            <v>1</v>
          </cell>
          <cell r="D47">
            <v>2</v>
          </cell>
          <cell r="E47">
            <v>3</v>
          </cell>
          <cell r="F47">
            <v>4</v>
          </cell>
          <cell r="G47">
            <v>5</v>
          </cell>
          <cell r="H47">
            <v>6</v>
          </cell>
          <cell r="I47">
            <v>7</v>
          </cell>
          <cell r="J47">
            <v>8</v>
          </cell>
          <cell r="K47">
            <v>393848</v>
          </cell>
          <cell r="L47">
            <v>393848</v>
          </cell>
          <cell r="M47">
            <v>393848</v>
          </cell>
          <cell r="N47">
            <v>393848</v>
          </cell>
        </row>
        <row r="48">
          <cell r="A48">
            <v>117245</v>
          </cell>
          <cell r="B48" t="str">
            <v>APORTES CORPORACIÓN ANDINA DE FOMENTO (CAF)</v>
          </cell>
          <cell r="C48">
            <v>1</v>
          </cell>
          <cell r="D48">
            <v>2</v>
          </cell>
          <cell r="E48">
            <v>3</v>
          </cell>
          <cell r="F48">
            <v>4</v>
          </cell>
          <cell r="G48">
            <v>5</v>
          </cell>
          <cell r="H48">
            <v>6</v>
          </cell>
          <cell r="I48">
            <v>7</v>
          </cell>
          <cell r="J48">
            <v>8</v>
          </cell>
          <cell r="K48">
            <v>109185000</v>
          </cell>
          <cell r="L48">
            <v>109185000</v>
          </cell>
          <cell r="M48">
            <v>109185000</v>
          </cell>
          <cell r="N48">
            <v>109185000</v>
          </cell>
        </row>
        <row r="49">
          <cell r="A49">
            <v>117250</v>
          </cell>
          <cell r="B49" t="str">
            <v>APORTES CORPORACIÓN INTERAMERICANA DE INVERSIONES (CII)</v>
          </cell>
          <cell r="C49">
            <v>1</v>
          </cell>
          <cell r="D49">
            <v>2</v>
          </cell>
          <cell r="E49">
            <v>3</v>
          </cell>
          <cell r="F49">
            <v>4</v>
          </cell>
          <cell r="G49">
            <v>5</v>
          </cell>
          <cell r="H49">
            <v>6</v>
          </cell>
          <cell r="I49">
            <v>7</v>
          </cell>
          <cell r="J49">
            <v>8</v>
          </cell>
          <cell r="K49">
            <v>1260000</v>
          </cell>
          <cell r="L49">
            <v>1260000</v>
          </cell>
          <cell r="M49">
            <v>1260000</v>
          </cell>
          <cell r="N49">
            <v>1260000</v>
          </cell>
        </row>
        <row r="50">
          <cell r="A50">
            <v>1179</v>
          </cell>
          <cell r="B50" t="str">
            <v>(PROVISIÓN PARA PROTECCIÓN DE APORTES EN ORGANISMOS FINANCIEROS INTERNACIONALES)</v>
          </cell>
          <cell r="C50">
            <v>1</v>
          </cell>
          <cell r="D50">
            <v>2</v>
          </cell>
          <cell r="E50">
            <v>3</v>
          </cell>
          <cell r="F50">
            <v>4</v>
          </cell>
          <cell r="G50">
            <v>5</v>
          </cell>
          <cell r="H50">
            <v>6</v>
          </cell>
          <cell r="I50">
            <v>7</v>
          </cell>
          <cell r="J50">
            <v>8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118</v>
          </cell>
          <cell r="B51" t="str">
            <v>ACUERDOS DE PAGO Y CONVENIOS DE CRÉDITOS RECÍPROCOS</v>
          </cell>
          <cell r="C51">
            <v>1</v>
          </cell>
          <cell r="D51">
            <v>2</v>
          </cell>
          <cell r="E51">
            <v>3</v>
          </cell>
          <cell r="F51">
            <v>4</v>
          </cell>
          <cell r="G51">
            <v>5</v>
          </cell>
          <cell r="H51">
            <v>6</v>
          </cell>
          <cell r="I51">
            <v>7</v>
          </cell>
          <cell r="J51">
            <v>8</v>
          </cell>
          <cell r="K51">
            <v>102342.3</v>
          </cell>
          <cell r="L51">
            <v>648862.93999999994</v>
          </cell>
          <cell r="M51">
            <v>1019674.97</v>
          </cell>
          <cell r="N51">
            <v>1100647.71</v>
          </cell>
        </row>
        <row r="52">
          <cell r="A52">
            <v>1181</v>
          </cell>
          <cell r="B52" t="str">
            <v>ACUERDOS DE PAGO</v>
          </cell>
          <cell r="C52">
            <v>1</v>
          </cell>
          <cell r="D52">
            <v>2</v>
          </cell>
          <cell r="E52">
            <v>3</v>
          </cell>
          <cell r="F52">
            <v>4</v>
          </cell>
          <cell r="G52">
            <v>5</v>
          </cell>
          <cell r="H52">
            <v>6</v>
          </cell>
          <cell r="I52">
            <v>7</v>
          </cell>
          <cell r="J52">
            <v>8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1182</v>
          </cell>
          <cell r="B53" t="str">
            <v>CRÉDITOS RECÍPROCOS CUENTA "A"</v>
          </cell>
          <cell r="C53">
            <v>1</v>
          </cell>
          <cell r="D53">
            <v>2</v>
          </cell>
          <cell r="E53">
            <v>3</v>
          </cell>
          <cell r="F53">
            <v>4</v>
          </cell>
          <cell r="G53">
            <v>5</v>
          </cell>
          <cell r="H53">
            <v>6</v>
          </cell>
          <cell r="I53">
            <v>7</v>
          </cell>
          <cell r="J53">
            <v>8</v>
          </cell>
          <cell r="K53">
            <v>102342.3</v>
          </cell>
          <cell r="L53">
            <v>648862.93999999994</v>
          </cell>
          <cell r="M53">
            <v>1019674.97</v>
          </cell>
          <cell r="N53">
            <v>1100647.71</v>
          </cell>
        </row>
        <row r="54">
          <cell r="A54">
            <v>119</v>
          </cell>
          <cell r="B54" t="str">
            <v>OTROS ACTIVOS DE RESERVA</v>
          </cell>
          <cell r="C54">
            <v>1</v>
          </cell>
          <cell r="D54">
            <v>2</v>
          </cell>
          <cell r="E54">
            <v>3</v>
          </cell>
          <cell r="F54">
            <v>4</v>
          </cell>
          <cell r="G54">
            <v>5</v>
          </cell>
          <cell r="H54">
            <v>6</v>
          </cell>
          <cell r="I54">
            <v>7</v>
          </cell>
          <cell r="J54">
            <v>8</v>
          </cell>
          <cell r="K54">
            <v>586260.11</v>
          </cell>
          <cell r="L54">
            <v>971429.62</v>
          </cell>
          <cell r="M54">
            <v>223233.97</v>
          </cell>
          <cell r="N54">
            <v>812775.37</v>
          </cell>
        </row>
        <row r="55">
          <cell r="A55">
            <v>1191</v>
          </cell>
          <cell r="B55" t="str">
            <v>INTERESES POR COBRAR EN DIVISAS</v>
          </cell>
          <cell r="C55">
            <v>1</v>
          </cell>
          <cell r="D55">
            <v>2</v>
          </cell>
          <cell r="E55">
            <v>3</v>
          </cell>
          <cell r="F55">
            <v>4</v>
          </cell>
          <cell r="G55">
            <v>5</v>
          </cell>
          <cell r="H55">
            <v>6</v>
          </cell>
          <cell r="I55">
            <v>7</v>
          </cell>
          <cell r="J55">
            <v>8</v>
          </cell>
          <cell r="K55">
            <v>561739.82999999996</v>
          </cell>
          <cell r="L55">
            <v>947550.39</v>
          </cell>
          <cell r="M55">
            <v>200094.2</v>
          </cell>
          <cell r="N55">
            <v>789739.03</v>
          </cell>
        </row>
        <row r="56">
          <cell r="A56">
            <v>1192</v>
          </cell>
          <cell r="B56" t="str">
            <v>INTERESES RECONOCIDOS POR RECUPERAR TÍTULOS COMPRADOS</v>
          </cell>
          <cell r="C56">
            <v>1</v>
          </cell>
          <cell r="D56">
            <v>2</v>
          </cell>
          <cell r="E56">
            <v>3</v>
          </cell>
          <cell r="F56">
            <v>4</v>
          </cell>
          <cell r="G56">
            <v>5</v>
          </cell>
          <cell r="H56">
            <v>6</v>
          </cell>
          <cell r="I56">
            <v>7</v>
          </cell>
          <cell r="J56">
            <v>8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>
            <v>1198</v>
          </cell>
          <cell r="B57" t="str">
            <v>OTROS ACTIVOS INTERNACIONALES DE RESERVA</v>
          </cell>
          <cell r="C57">
            <v>1</v>
          </cell>
          <cell r="D57">
            <v>2</v>
          </cell>
          <cell r="E57">
            <v>3</v>
          </cell>
          <cell r="F57">
            <v>4</v>
          </cell>
          <cell r="G57">
            <v>5</v>
          </cell>
          <cell r="H57">
            <v>6</v>
          </cell>
          <cell r="I57">
            <v>7</v>
          </cell>
          <cell r="J57">
            <v>8</v>
          </cell>
          <cell r="K57">
            <v>24520.28</v>
          </cell>
          <cell r="L57">
            <v>23879.23</v>
          </cell>
          <cell r="M57">
            <v>23139.77</v>
          </cell>
          <cell r="N57">
            <v>23036.34</v>
          </cell>
        </row>
        <row r="58">
          <cell r="A58">
            <v>12</v>
          </cell>
          <cell r="B58" t="str">
            <v>FONDOS DISPONIBLES</v>
          </cell>
          <cell r="C58">
            <v>1</v>
          </cell>
          <cell r="D58">
            <v>2</v>
          </cell>
          <cell r="E58">
            <v>3</v>
          </cell>
          <cell r="F58">
            <v>4</v>
          </cell>
          <cell r="G58">
            <v>5</v>
          </cell>
          <cell r="H58">
            <v>6</v>
          </cell>
          <cell r="I58">
            <v>7</v>
          </cell>
          <cell r="J58">
            <v>8</v>
          </cell>
          <cell r="K58">
            <v>68604259.609999999</v>
          </cell>
          <cell r="L58">
            <v>71402115.359999999</v>
          </cell>
          <cell r="M58">
            <v>67414314</v>
          </cell>
          <cell r="N58">
            <v>66006053.340000004</v>
          </cell>
        </row>
        <row r="59">
          <cell r="A59">
            <v>121</v>
          </cell>
          <cell r="B59" t="str">
            <v>EMISIÓN Y CAJA</v>
          </cell>
          <cell r="C59">
            <v>1</v>
          </cell>
          <cell r="D59">
            <v>2</v>
          </cell>
          <cell r="E59">
            <v>3</v>
          </cell>
          <cell r="F59">
            <v>4</v>
          </cell>
          <cell r="G59">
            <v>5</v>
          </cell>
          <cell r="H59">
            <v>6</v>
          </cell>
          <cell r="I59">
            <v>7</v>
          </cell>
          <cell r="J59">
            <v>8</v>
          </cell>
          <cell r="K59">
            <v>5147493.3600000003</v>
          </cell>
          <cell r="L59">
            <v>4293186.7300000004</v>
          </cell>
          <cell r="M59">
            <v>4342661.26</v>
          </cell>
          <cell r="N59">
            <v>2175533.91</v>
          </cell>
        </row>
        <row r="60">
          <cell r="A60">
            <v>1211</v>
          </cell>
          <cell r="B60" t="str">
            <v>EMISIÓN</v>
          </cell>
          <cell r="C60">
            <v>1</v>
          </cell>
          <cell r="D60">
            <v>2</v>
          </cell>
          <cell r="E60">
            <v>3</v>
          </cell>
          <cell r="F60">
            <v>4</v>
          </cell>
          <cell r="G60">
            <v>5</v>
          </cell>
          <cell r="H60">
            <v>6</v>
          </cell>
          <cell r="I60">
            <v>7</v>
          </cell>
          <cell r="J60">
            <v>8</v>
          </cell>
          <cell r="K60">
            <v>4578739</v>
          </cell>
          <cell r="L60">
            <v>3822741</v>
          </cell>
          <cell r="M60">
            <v>3928244</v>
          </cell>
          <cell r="N60">
            <v>1844129</v>
          </cell>
        </row>
        <row r="61">
          <cell r="A61">
            <v>121105</v>
          </cell>
          <cell r="B61" t="str">
            <v>BILLETES EN EMISION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  <cell r="L61" t="e">
            <v>#N/A</v>
          </cell>
          <cell r="M61" t="e">
            <v>#N/A</v>
          </cell>
          <cell r="N61" t="e">
            <v>#N/A</v>
          </cell>
        </row>
        <row r="62">
          <cell r="A62">
            <v>121110</v>
          </cell>
          <cell r="B62" t="str">
            <v>MONEDAS EN EMISIÓN</v>
          </cell>
          <cell r="C62">
            <v>1</v>
          </cell>
          <cell r="D62">
            <v>2</v>
          </cell>
          <cell r="E62">
            <v>3</v>
          </cell>
          <cell r="F62">
            <v>4</v>
          </cell>
          <cell r="G62">
            <v>5</v>
          </cell>
          <cell r="H62">
            <v>6</v>
          </cell>
          <cell r="I62">
            <v>7</v>
          </cell>
          <cell r="J62">
            <v>8</v>
          </cell>
          <cell r="K62">
            <v>4578739</v>
          </cell>
          <cell r="L62">
            <v>3822741</v>
          </cell>
          <cell r="M62">
            <v>3928244</v>
          </cell>
          <cell r="N62">
            <v>1844129</v>
          </cell>
        </row>
        <row r="63">
          <cell r="A63">
            <v>1212</v>
          </cell>
          <cell r="B63" t="str">
            <v>CAJA</v>
          </cell>
          <cell r="C63">
            <v>1</v>
          </cell>
          <cell r="D63">
            <v>2</v>
          </cell>
          <cell r="E63">
            <v>3</v>
          </cell>
          <cell r="F63">
            <v>4</v>
          </cell>
          <cell r="G63">
            <v>5</v>
          </cell>
          <cell r="H63">
            <v>6</v>
          </cell>
          <cell r="I63">
            <v>7</v>
          </cell>
          <cell r="J63">
            <v>8</v>
          </cell>
          <cell r="K63">
            <v>568754.36</v>
          </cell>
          <cell r="L63">
            <v>470445.73</v>
          </cell>
          <cell r="M63">
            <v>414417.26</v>
          </cell>
          <cell r="N63">
            <v>331404.90999999997</v>
          </cell>
        </row>
        <row r="64">
          <cell r="A64">
            <v>1213</v>
          </cell>
          <cell r="B64" t="str">
            <v>REMESAS EN TRÁNSITO ESPECIES MONETARIAS</v>
          </cell>
          <cell r="C64">
            <v>1</v>
          </cell>
          <cell r="D64">
            <v>2</v>
          </cell>
          <cell r="E64">
            <v>3</v>
          </cell>
          <cell r="F64">
            <v>4</v>
          </cell>
          <cell r="G64">
            <v>5</v>
          </cell>
          <cell r="H64">
            <v>6</v>
          </cell>
          <cell r="I64">
            <v>7</v>
          </cell>
          <cell r="J64">
            <v>8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>
            <v>121305</v>
          </cell>
          <cell r="B65" t="str">
            <v>BILLETES EN TRANSITO</v>
          </cell>
          <cell r="C65" t="e">
            <v>#N/A</v>
          </cell>
          <cell r="D65" t="e">
            <v>#N/A</v>
          </cell>
          <cell r="E65" t="e">
            <v>#N/A</v>
          </cell>
          <cell r="F65" t="e">
            <v>#N/A</v>
          </cell>
          <cell r="G65" t="e">
            <v>#N/A</v>
          </cell>
          <cell r="H65" t="e">
            <v>#N/A</v>
          </cell>
          <cell r="I65" t="e">
            <v>#N/A</v>
          </cell>
          <cell r="J65" t="e">
            <v>#N/A</v>
          </cell>
          <cell r="K65" t="e">
            <v>#N/A</v>
          </cell>
          <cell r="L65" t="e">
            <v>#N/A</v>
          </cell>
          <cell r="M65" t="e">
            <v>#N/A</v>
          </cell>
          <cell r="N65" t="e">
            <v>#N/A</v>
          </cell>
        </row>
        <row r="66">
          <cell r="A66">
            <v>121310</v>
          </cell>
          <cell r="B66" t="str">
            <v>MONEDAS EN TRÁNSITO</v>
          </cell>
          <cell r="C66">
            <v>1</v>
          </cell>
          <cell r="D66">
            <v>2</v>
          </cell>
          <cell r="E66">
            <v>3</v>
          </cell>
          <cell r="F66">
            <v>4</v>
          </cell>
          <cell r="G66">
            <v>5</v>
          </cell>
          <cell r="H66">
            <v>6</v>
          </cell>
          <cell r="I66">
            <v>7</v>
          </cell>
          <cell r="J66">
            <v>8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>
            <v>1214</v>
          </cell>
          <cell r="B67" t="str">
            <v>BANCOS</v>
          </cell>
          <cell r="C67" t="e">
            <v>#N/A</v>
          </cell>
          <cell r="D67" t="e">
            <v>#N/A</v>
          </cell>
          <cell r="E67" t="e">
            <v>#N/A</v>
          </cell>
          <cell r="F67" t="e">
            <v>#N/A</v>
          </cell>
          <cell r="G67" t="e">
            <v>#N/A</v>
          </cell>
          <cell r="H67" t="e">
            <v>#N/A</v>
          </cell>
          <cell r="I67" t="e">
            <v>#N/A</v>
          </cell>
          <cell r="J67" t="e">
            <v>#N/A</v>
          </cell>
          <cell r="K67" t="e">
            <v>#N/A</v>
          </cell>
          <cell r="L67" t="e">
            <v>#N/A</v>
          </cell>
          <cell r="M67" t="e">
            <v>#N/A</v>
          </cell>
          <cell r="N67" t="e">
            <v>#N/A</v>
          </cell>
        </row>
        <row r="68">
          <cell r="A68">
            <v>122</v>
          </cell>
          <cell r="B68" t="str">
            <v>EFECTOS DE COBRO INMEDIATO</v>
          </cell>
          <cell r="C68">
            <v>1</v>
          </cell>
          <cell r="D68">
            <v>2</v>
          </cell>
          <cell r="E68">
            <v>3</v>
          </cell>
          <cell r="F68">
            <v>4</v>
          </cell>
          <cell r="G68">
            <v>5</v>
          </cell>
          <cell r="H68">
            <v>6</v>
          </cell>
          <cell r="I68">
            <v>7</v>
          </cell>
          <cell r="J68">
            <v>8</v>
          </cell>
          <cell r="K68">
            <v>897554.47</v>
          </cell>
          <cell r="L68">
            <v>1362259.06</v>
          </cell>
          <cell r="M68">
            <v>1966345.09</v>
          </cell>
          <cell r="N68">
            <v>432334.44</v>
          </cell>
        </row>
        <row r="69">
          <cell r="A69">
            <v>123</v>
          </cell>
          <cell r="B69" t="str">
            <v>REMESAS AL COBRO DE CHEQUES Y VALOR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  <cell r="H69" t="e">
            <v>#N/A</v>
          </cell>
          <cell r="I69" t="e">
            <v>#N/A</v>
          </cell>
          <cell r="J69" t="e">
            <v>#N/A</v>
          </cell>
          <cell r="K69" t="e">
            <v>#N/A</v>
          </cell>
          <cell r="L69" t="e">
            <v>#N/A</v>
          </cell>
          <cell r="M69" t="e">
            <v>#N/A</v>
          </cell>
          <cell r="N69" t="e">
            <v>#N/A</v>
          </cell>
        </row>
        <row r="70">
          <cell r="A70">
            <v>1231</v>
          </cell>
          <cell r="B70" t="str">
            <v>CHEQUES DE OTRAS PLAZAS EN DEPOSITO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  <cell r="H70" t="e">
            <v>#N/A</v>
          </cell>
          <cell r="I70" t="e">
            <v>#N/A</v>
          </cell>
          <cell r="J70" t="e">
            <v>#N/A</v>
          </cell>
          <cell r="K70" t="e">
            <v>#N/A</v>
          </cell>
          <cell r="L70" t="e">
            <v>#N/A</v>
          </cell>
          <cell r="M70" t="e">
            <v>#N/A</v>
          </cell>
          <cell r="N70" t="e">
            <v>#N/A</v>
          </cell>
        </row>
        <row r="71">
          <cell r="A71">
            <v>1232</v>
          </cell>
          <cell r="B71" t="str">
            <v>CHEQUES AL COBRO OTRAS PLAZAS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 t="e">
            <v>#N/A</v>
          </cell>
          <cell r="N71" t="e">
            <v>#N/A</v>
          </cell>
        </row>
        <row r="72">
          <cell r="A72">
            <v>1233</v>
          </cell>
          <cell r="B72" t="str">
            <v>CHEQUES LOCALES RECIBIDOS EN REMESA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  <cell r="L72" t="e">
            <v>#N/A</v>
          </cell>
          <cell r="M72" t="e">
            <v>#N/A</v>
          </cell>
          <cell r="N72" t="e">
            <v>#N/A</v>
          </cell>
        </row>
        <row r="73">
          <cell r="A73">
            <v>124</v>
          </cell>
          <cell r="B73" t="str">
            <v>CAJA OPERACIONES B.C.E.</v>
          </cell>
          <cell r="C73">
            <v>1</v>
          </cell>
          <cell r="D73">
            <v>2</v>
          </cell>
          <cell r="E73">
            <v>3</v>
          </cell>
          <cell r="F73">
            <v>4</v>
          </cell>
          <cell r="G73">
            <v>5</v>
          </cell>
          <cell r="H73">
            <v>6</v>
          </cell>
          <cell r="I73">
            <v>7</v>
          </cell>
          <cell r="J73">
            <v>8</v>
          </cell>
          <cell r="K73">
            <v>62559211.780000001</v>
          </cell>
          <cell r="L73">
            <v>65746669.57</v>
          </cell>
          <cell r="M73">
            <v>61105307.649999999</v>
          </cell>
          <cell r="N73">
            <v>63398184.990000002</v>
          </cell>
        </row>
        <row r="74">
          <cell r="A74">
            <v>13</v>
          </cell>
          <cell r="B74" t="str">
            <v>INVERSIONES</v>
          </cell>
          <cell r="C74">
            <v>1</v>
          </cell>
          <cell r="D74">
            <v>2</v>
          </cell>
          <cell r="E74">
            <v>3</v>
          </cell>
          <cell r="F74">
            <v>4</v>
          </cell>
          <cell r="G74">
            <v>5</v>
          </cell>
          <cell r="H74">
            <v>6</v>
          </cell>
          <cell r="I74">
            <v>7</v>
          </cell>
          <cell r="J74">
            <v>8</v>
          </cell>
          <cell r="K74">
            <v>6110876427.75</v>
          </cell>
          <cell r="L74">
            <v>6267717444.4300003</v>
          </cell>
          <cell r="M74">
            <v>6317884594.5699997</v>
          </cell>
          <cell r="N74">
            <v>6362049145.4200001</v>
          </cell>
        </row>
        <row r="75">
          <cell r="A75">
            <v>131</v>
          </cell>
          <cell r="B75" t="str">
            <v>TÍTULOS OPERACIONES DE MERCADO ABIERTO</v>
          </cell>
          <cell r="C75">
            <v>1</v>
          </cell>
          <cell r="D75">
            <v>2</v>
          </cell>
          <cell r="E75">
            <v>3</v>
          </cell>
          <cell r="F75">
            <v>4</v>
          </cell>
          <cell r="G75">
            <v>5</v>
          </cell>
          <cell r="H75">
            <v>6</v>
          </cell>
          <cell r="I75">
            <v>7</v>
          </cell>
          <cell r="J75">
            <v>8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>
            <v>1311</v>
          </cell>
          <cell r="B76" t="str">
            <v>TÍTULOS DEL SISTEMA FINANCIERO</v>
          </cell>
          <cell r="C76">
            <v>1</v>
          </cell>
          <cell r="D76">
            <v>2</v>
          </cell>
          <cell r="E76">
            <v>3</v>
          </cell>
          <cell r="F76">
            <v>4</v>
          </cell>
          <cell r="G76">
            <v>5</v>
          </cell>
          <cell r="H76">
            <v>6</v>
          </cell>
          <cell r="I76">
            <v>7</v>
          </cell>
          <cell r="J76">
            <v>8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>
            <v>132</v>
          </cell>
          <cell r="B77" t="str">
            <v>TÍTULOS VALORES SECTOR PÚBLICO NO FINANCIERO</v>
          </cell>
          <cell r="C77">
            <v>1</v>
          </cell>
          <cell r="D77">
            <v>2</v>
          </cell>
          <cell r="E77">
            <v>3</v>
          </cell>
          <cell r="F77">
            <v>4</v>
          </cell>
          <cell r="G77">
            <v>5</v>
          </cell>
          <cell r="H77">
            <v>6</v>
          </cell>
          <cell r="I77">
            <v>7</v>
          </cell>
          <cell r="J77">
            <v>8</v>
          </cell>
          <cell r="K77">
            <v>4035320589.5799999</v>
          </cell>
          <cell r="L77">
            <v>4195264087.25</v>
          </cell>
          <cell r="M77">
            <v>4247405516.4899998</v>
          </cell>
          <cell r="N77">
            <v>4289153774.5</v>
          </cell>
        </row>
        <row r="78">
          <cell r="A78">
            <v>1321</v>
          </cell>
          <cell r="B78" t="str">
            <v>TÍTULOS VALORES GOBIERNO CENTRAL</v>
          </cell>
          <cell r="C78">
            <v>1</v>
          </cell>
          <cell r="D78">
            <v>2</v>
          </cell>
          <cell r="E78">
            <v>3</v>
          </cell>
          <cell r="F78">
            <v>4</v>
          </cell>
          <cell r="G78">
            <v>5</v>
          </cell>
          <cell r="H78">
            <v>6</v>
          </cell>
          <cell r="I78">
            <v>7</v>
          </cell>
          <cell r="J78">
            <v>8</v>
          </cell>
          <cell r="K78">
            <v>4035320589.5799999</v>
          </cell>
          <cell r="L78">
            <v>4195264087.25</v>
          </cell>
          <cell r="M78">
            <v>4247405516.4899998</v>
          </cell>
          <cell r="N78">
            <v>4289153774.5</v>
          </cell>
        </row>
        <row r="79">
          <cell r="A79">
            <v>132105</v>
          </cell>
          <cell r="B79" t="str">
            <v>PARA NEGOCIAR</v>
          </cell>
          <cell r="C79">
            <v>1</v>
          </cell>
          <cell r="D79">
            <v>2</v>
          </cell>
          <cell r="E79">
            <v>3</v>
          </cell>
          <cell r="F79">
            <v>4</v>
          </cell>
          <cell r="G79">
            <v>5</v>
          </cell>
          <cell r="H79">
            <v>6</v>
          </cell>
          <cell r="I79">
            <v>7</v>
          </cell>
          <cell r="J79">
            <v>8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>
            <v>132110</v>
          </cell>
          <cell r="B80" t="str">
            <v>DISPONIBLES PARA LA VENTA</v>
          </cell>
          <cell r="C80">
            <v>1</v>
          </cell>
          <cell r="D80">
            <v>2</v>
          </cell>
          <cell r="E80">
            <v>3</v>
          </cell>
          <cell r="F80">
            <v>4</v>
          </cell>
          <cell r="G80">
            <v>5</v>
          </cell>
          <cell r="H80">
            <v>6</v>
          </cell>
          <cell r="I80">
            <v>7</v>
          </cell>
          <cell r="J80">
            <v>8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>
            <v>132115</v>
          </cell>
          <cell r="B81" t="str">
            <v>MANTENIDAS HASTA EL VENCIMIENTO</v>
          </cell>
          <cell r="C81">
            <v>1</v>
          </cell>
          <cell r="D81">
            <v>2</v>
          </cell>
          <cell r="E81">
            <v>3</v>
          </cell>
          <cell r="F81">
            <v>4</v>
          </cell>
          <cell r="G81">
            <v>5</v>
          </cell>
          <cell r="H81">
            <v>6</v>
          </cell>
          <cell r="I81">
            <v>7</v>
          </cell>
          <cell r="J81">
            <v>8</v>
          </cell>
          <cell r="K81">
            <v>4035320589.5799999</v>
          </cell>
          <cell r="L81">
            <v>4195264087.25</v>
          </cell>
          <cell r="M81">
            <v>4247405516.4899998</v>
          </cell>
          <cell r="N81">
            <v>4289153774.5</v>
          </cell>
        </row>
        <row r="82">
          <cell r="A82">
            <v>133</v>
          </cell>
          <cell r="B82" t="str">
            <v>TÍTULOS VALORES SECTOR FINANCIERO</v>
          </cell>
          <cell r="C82">
            <v>1</v>
          </cell>
          <cell r="D82">
            <v>2</v>
          </cell>
          <cell r="E82">
            <v>3</v>
          </cell>
          <cell r="F82">
            <v>4</v>
          </cell>
          <cell r="G82">
            <v>5</v>
          </cell>
          <cell r="H82">
            <v>6</v>
          </cell>
          <cell r="I82">
            <v>7</v>
          </cell>
          <cell r="J82">
            <v>8</v>
          </cell>
          <cell r="K82">
            <v>2060080822.77</v>
          </cell>
          <cell r="L82">
            <v>2054947267.1500001</v>
          </cell>
          <cell r="M82">
            <v>2050720621.4100001</v>
          </cell>
          <cell r="N82">
            <v>2050716402.8099999</v>
          </cell>
        </row>
        <row r="83">
          <cell r="A83">
            <v>1331</v>
          </cell>
          <cell r="B83" t="str">
            <v>TÍTULOS VALORES BANCOS PRIVADOS</v>
          </cell>
          <cell r="C83">
            <v>1</v>
          </cell>
          <cell r="D83">
            <v>2</v>
          </cell>
          <cell r="E83">
            <v>3</v>
          </cell>
          <cell r="F83">
            <v>4</v>
          </cell>
          <cell r="G83">
            <v>5</v>
          </cell>
          <cell r="H83">
            <v>6</v>
          </cell>
          <cell r="I83">
            <v>7</v>
          </cell>
          <cell r="J83">
            <v>8</v>
          </cell>
          <cell r="K83">
            <v>29166666.649999999</v>
          </cell>
          <cell r="L83">
            <v>25000000</v>
          </cell>
          <cell r="M83">
            <v>20833333.329999998</v>
          </cell>
          <cell r="N83">
            <v>20833333.329999998</v>
          </cell>
        </row>
        <row r="84">
          <cell r="A84">
            <v>133105</v>
          </cell>
          <cell r="B84" t="str">
            <v>PARA NEGOCIAR</v>
          </cell>
          <cell r="C84">
            <v>1</v>
          </cell>
          <cell r="D84">
            <v>2</v>
          </cell>
          <cell r="E84">
            <v>3</v>
          </cell>
          <cell r="F84">
            <v>4</v>
          </cell>
          <cell r="G84">
            <v>5</v>
          </cell>
          <cell r="H84">
            <v>6</v>
          </cell>
          <cell r="I84">
            <v>7</v>
          </cell>
          <cell r="J84">
            <v>8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>
            <v>133110</v>
          </cell>
          <cell r="B85" t="str">
            <v>DISPONIBLES PARA LA VENTA</v>
          </cell>
          <cell r="C85">
            <v>1</v>
          </cell>
          <cell r="D85">
            <v>2</v>
          </cell>
          <cell r="E85">
            <v>3</v>
          </cell>
          <cell r="F85">
            <v>4</v>
          </cell>
          <cell r="G85">
            <v>5</v>
          </cell>
          <cell r="H85">
            <v>6</v>
          </cell>
          <cell r="I85">
            <v>7</v>
          </cell>
          <cell r="J85">
            <v>8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>
            <v>133115</v>
          </cell>
          <cell r="B86" t="str">
            <v>MANTENIDAS HASTA EL VENCIMIENTO</v>
          </cell>
          <cell r="C86">
            <v>1</v>
          </cell>
          <cell r="D86">
            <v>2</v>
          </cell>
          <cell r="E86">
            <v>3</v>
          </cell>
          <cell r="F86">
            <v>4</v>
          </cell>
          <cell r="G86">
            <v>5</v>
          </cell>
          <cell r="H86">
            <v>6</v>
          </cell>
          <cell r="I86">
            <v>7</v>
          </cell>
          <cell r="J86">
            <v>8</v>
          </cell>
          <cell r="K86">
            <v>29166666.649999999</v>
          </cell>
          <cell r="L86">
            <v>25000000</v>
          </cell>
          <cell r="M86">
            <v>20833333.329999998</v>
          </cell>
          <cell r="N86">
            <v>20833333.329999998</v>
          </cell>
        </row>
        <row r="87">
          <cell r="A87">
            <v>1333</v>
          </cell>
          <cell r="B87" t="str">
            <v>TÍTULOS VALORES INSTITUCIONES FINANCIERAS PÚBLICAS</v>
          </cell>
          <cell r="C87">
            <v>1</v>
          </cell>
          <cell r="D87">
            <v>2</v>
          </cell>
          <cell r="E87">
            <v>3</v>
          </cell>
          <cell r="F87">
            <v>4</v>
          </cell>
          <cell r="G87">
            <v>5</v>
          </cell>
          <cell r="H87">
            <v>6</v>
          </cell>
          <cell r="I87">
            <v>7</v>
          </cell>
          <cell r="J87">
            <v>8</v>
          </cell>
          <cell r="K87">
            <v>2030914156.1199999</v>
          </cell>
          <cell r="L87">
            <v>2029947267.1500001</v>
          </cell>
          <cell r="M87">
            <v>2029887288.0799999</v>
          </cell>
          <cell r="N87">
            <v>2029883069.48</v>
          </cell>
        </row>
        <row r="88">
          <cell r="A88">
            <v>133305</v>
          </cell>
          <cell r="B88" t="str">
            <v>PARA NEGOCIAR</v>
          </cell>
          <cell r="C88">
            <v>1</v>
          </cell>
          <cell r="D88">
            <v>2</v>
          </cell>
          <cell r="E88">
            <v>3</v>
          </cell>
          <cell r="F88">
            <v>4</v>
          </cell>
          <cell r="G88">
            <v>5</v>
          </cell>
          <cell r="H88">
            <v>6</v>
          </cell>
          <cell r="I88">
            <v>7</v>
          </cell>
          <cell r="J88">
            <v>8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>
            <v>133310</v>
          </cell>
          <cell r="B89" t="str">
            <v>DISPONIBLES PARA LA VENTA</v>
          </cell>
          <cell r="C89">
            <v>1</v>
          </cell>
          <cell r="D89">
            <v>2</v>
          </cell>
          <cell r="E89">
            <v>3</v>
          </cell>
          <cell r="F89">
            <v>4</v>
          </cell>
          <cell r="G89">
            <v>5</v>
          </cell>
          <cell r="H89">
            <v>6</v>
          </cell>
          <cell r="I89">
            <v>7</v>
          </cell>
          <cell r="J89">
            <v>8</v>
          </cell>
          <cell r="K89">
            <v>4190862.8</v>
          </cell>
          <cell r="L89">
            <v>4174261.2</v>
          </cell>
          <cell r="M89">
            <v>3163994.7</v>
          </cell>
          <cell r="N89">
            <v>3159776.1</v>
          </cell>
        </row>
        <row r="90">
          <cell r="A90">
            <v>133315</v>
          </cell>
          <cell r="B90" t="str">
            <v>MANTENIDAS HASTA EL VENCIMIENTO</v>
          </cell>
          <cell r="C90">
            <v>1</v>
          </cell>
          <cell r="D90">
            <v>2</v>
          </cell>
          <cell r="E90">
            <v>3</v>
          </cell>
          <cell r="F90">
            <v>4</v>
          </cell>
          <cell r="G90">
            <v>5</v>
          </cell>
          <cell r="H90">
            <v>6</v>
          </cell>
          <cell r="I90">
            <v>7</v>
          </cell>
          <cell r="J90">
            <v>8</v>
          </cell>
          <cell r="K90">
            <v>2026723293.3199999</v>
          </cell>
          <cell r="L90">
            <v>2025773005.95</v>
          </cell>
          <cell r="M90">
            <v>2026723293.3800001</v>
          </cell>
          <cell r="N90">
            <v>2026723293.3800001</v>
          </cell>
        </row>
        <row r="91">
          <cell r="A91">
            <v>1334</v>
          </cell>
          <cell r="B91" t="str">
            <v>TÍTULOS VALORES INSTITUCIONES DEL SISTEMA FINANCIERO PRIVADO</v>
          </cell>
          <cell r="C91">
            <v>1</v>
          </cell>
          <cell r="D91">
            <v>2</v>
          </cell>
          <cell r="E91">
            <v>3</v>
          </cell>
          <cell r="F91">
            <v>4</v>
          </cell>
          <cell r="G91">
            <v>5</v>
          </cell>
          <cell r="H91">
            <v>6</v>
          </cell>
          <cell r="I91">
            <v>7</v>
          </cell>
          <cell r="J91">
            <v>8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>
            <v>133405</v>
          </cell>
          <cell r="B92" t="str">
            <v>PARA NEGOCIAR</v>
          </cell>
          <cell r="C92">
            <v>1</v>
          </cell>
          <cell r="D92">
            <v>2</v>
          </cell>
          <cell r="E92">
            <v>3</v>
          </cell>
          <cell r="F92">
            <v>4</v>
          </cell>
          <cell r="G92">
            <v>5</v>
          </cell>
          <cell r="H92">
            <v>6</v>
          </cell>
          <cell r="I92">
            <v>7</v>
          </cell>
          <cell r="J92">
            <v>8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>
            <v>133410</v>
          </cell>
          <cell r="B93" t="str">
            <v>DISPONIBLES PARA LA VENTA</v>
          </cell>
          <cell r="C93">
            <v>1</v>
          </cell>
          <cell r="D93">
            <v>2</v>
          </cell>
          <cell r="E93">
            <v>3</v>
          </cell>
          <cell r="F93">
            <v>4</v>
          </cell>
          <cell r="G93">
            <v>5</v>
          </cell>
          <cell r="H93">
            <v>6</v>
          </cell>
          <cell r="I93">
            <v>7</v>
          </cell>
          <cell r="J93">
            <v>8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>
            <v>133415</v>
          </cell>
          <cell r="B94" t="str">
            <v>MANTENIDAS HASTA EL VENCIMIENTO</v>
          </cell>
          <cell r="C94">
            <v>1</v>
          </cell>
          <cell r="D94">
            <v>2</v>
          </cell>
          <cell r="E94">
            <v>3</v>
          </cell>
          <cell r="F94">
            <v>4</v>
          </cell>
          <cell r="G94">
            <v>5</v>
          </cell>
          <cell r="H94">
            <v>6</v>
          </cell>
          <cell r="I94">
            <v>7</v>
          </cell>
          <cell r="J94">
            <v>8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>
            <v>134</v>
          </cell>
          <cell r="B95" t="str">
            <v>TÍTULOS VALORES SECTOR PRIVADO</v>
          </cell>
          <cell r="C95">
            <v>1</v>
          </cell>
          <cell r="D95">
            <v>2</v>
          </cell>
          <cell r="E95">
            <v>3</v>
          </cell>
          <cell r="F95">
            <v>4</v>
          </cell>
          <cell r="G95">
            <v>5</v>
          </cell>
          <cell r="H95">
            <v>6</v>
          </cell>
          <cell r="I95">
            <v>7</v>
          </cell>
          <cell r="J95">
            <v>8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>
            <v>1341</v>
          </cell>
          <cell r="B96" t="str">
            <v>TÍTULOS VALORES SECTOR PRIVADO SOCIEDADES NO FINANCIERAS</v>
          </cell>
          <cell r="C96">
            <v>1</v>
          </cell>
          <cell r="D96">
            <v>2</v>
          </cell>
          <cell r="E96">
            <v>3</v>
          </cell>
          <cell r="F96">
            <v>4</v>
          </cell>
          <cell r="G96">
            <v>5</v>
          </cell>
          <cell r="H96">
            <v>6</v>
          </cell>
          <cell r="I96">
            <v>7</v>
          </cell>
          <cell r="J96">
            <v>8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>
            <v>134105</v>
          </cell>
          <cell r="B97" t="str">
            <v>DISPONIBLES PARA LA VENTA</v>
          </cell>
          <cell r="C97">
            <v>1</v>
          </cell>
          <cell r="D97">
            <v>2</v>
          </cell>
          <cell r="E97">
            <v>3</v>
          </cell>
          <cell r="F97">
            <v>4</v>
          </cell>
          <cell r="G97">
            <v>5</v>
          </cell>
          <cell r="H97">
            <v>6</v>
          </cell>
          <cell r="I97">
            <v>7</v>
          </cell>
          <cell r="J97">
            <v>8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>
            <v>134110</v>
          </cell>
          <cell r="B98" t="str">
            <v>MANTENIDAS HASTA EL VENCIMIENTO</v>
          </cell>
          <cell r="C98">
            <v>1</v>
          </cell>
          <cell r="D98">
            <v>2</v>
          </cell>
          <cell r="E98">
            <v>3</v>
          </cell>
          <cell r="F98">
            <v>4</v>
          </cell>
          <cell r="G98">
            <v>5</v>
          </cell>
          <cell r="H98">
            <v>6</v>
          </cell>
          <cell r="I98">
            <v>7</v>
          </cell>
          <cell r="J98">
            <v>8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>
            <v>1342</v>
          </cell>
          <cell r="B99" t="str">
            <v>TÍTULOS VALORES SECTOR PRIVADO OTROS SECTORES RESIDENTES</v>
          </cell>
          <cell r="C99">
            <v>1</v>
          </cell>
          <cell r="D99">
            <v>2</v>
          </cell>
          <cell r="E99">
            <v>3</v>
          </cell>
          <cell r="F99">
            <v>4</v>
          </cell>
          <cell r="G99">
            <v>5</v>
          </cell>
          <cell r="H99">
            <v>6</v>
          </cell>
          <cell r="I99">
            <v>7</v>
          </cell>
          <cell r="J99">
            <v>8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>
            <v>134205</v>
          </cell>
          <cell r="B100" t="str">
            <v>DISPONIBLES PARA LA VENTA</v>
          </cell>
          <cell r="C100">
            <v>1</v>
          </cell>
          <cell r="D100">
            <v>2</v>
          </cell>
          <cell r="E100">
            <v>3</v>
          </cell>
          <cell r="F100">
            <v>4</v>
          </cell>
          <cell r="G100">
            <v>5</v>
          </cell>
          <cell r="H100">
            <v>6</v>
          </cell>
          <cell r="I100">
            <v>7</v>
          </cell>
          <cell r="J100">
            <v>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>
            <v>134210</v>
          </cell>
          <cell r="B101" t="str">
            <v>MANTENIDAS HASTA EL VENCIMIENTO</v>
          </cell>
          <cell r="C101">
            <v>1</v>
          </cell>
          <cell r="D101">
            <v>2</v>
          </cell>
          <cell r="E101">
            <v>3</v>
          </cell>
          <cell r="F101">
            <v>4</v>
          </cell>
          <cell r="G101">
            <v>5</v>
          </cell>
          <cell r="H101">
            <v>6</v>
          </cell>
          <cell r="I101">
            <v>7</v>
          </cell>
          <cell r="J101">
            <v>8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>
            <v>138</v>
          </cell>
          <cell r="B102" t="str">
            <v>INVERSIONES VARIAS</v>
          </cell>
          <cell r="C102">
            <v>1</v>
          </cell>
          <cell r="D102">
            <v>2</v>
          </cell>
          <cell r="E102">
            <v>3</v>
          </cell>
          <cell r="F102">
            <v>4</v>
          </cell>
          <cell r="G102">
            <v>5</v>
          </cell>
          <cell r="H102">
            <v>6</v>
          </cell>
          <cell r="I102">
            <v>7</v>
          </cell>
          <cell r="J102">
            <v>8</v>
          </cell>
          <cell r="K102">
            <v>15475015.4</v>
          </cell>
          <cell r="L102">
            <v>17506090.030000001</v>
          </cell>
          <cell r="M102">
            <v>19758456.670000002</v>
          </cell>
          <cell r="N102">
            <v>22178968.109999999</v>
          </cell>
        </row>
        <row r="103">
          <cell r="A103">
            <v>1381</v>
          </cell>
          <cell r="B103" t="str">
            <v>ORO NO MONETARIO</v>
          </cell>
          <cell r="C103">
            <v>1</v>
          </cell>
          <cell r="D103">
            <v>2</v>
          </cell>
          <cell r="E103">
            <v>3</v>
          </cell>
          <cell r="F103">
            <v>4</v>
          </cell>
          <cell r="G103">
            <v>5</v>
          </cell>
          <cell r="H103">
            <v>6</v>
          </cell>
          <cell r="I103">
            <v>7</v>
          </cell>
          <cell r="J103">
            <v>8</v>
          </cell>
          <cell r="K103">
            <v>15381700.279999999</v>
          </cell>
          <cell r="L103">
            <v>17412774.91</v>
          </cell>
          <cell r="M103">
            <v>19665141.550000001</v>
          </cell>
          <cell r="N103">
            <v>22085652.989999998</v>
          </cell>
        </row>
        <row r="104">
          <cell r="A104">
            <v>1382</v>
          </cell>
          <cell r="B104" t="str">
            <v>PLATA NO MONETARIA</v>
          </cell>
          <cell r="C104">
            <v>1</v>
          </cell>
          <cell r="D104">
            <v>2</v>
          </cell>
          <cell r="E104">
            <v>3</v>
          </cell>
          <cell r="F104">
            <v>4</v>
          </cell>
          <cell r="G104">
            <v>5</v>
          </cell>
          <cell r="H104">
            <v>6</v>
          </cell>
          <cell r="I104">
            <v>7</v>
          </cell>
          <cell r="J104">
            <v>8</v>
          </cell>
          <cell r="K104">
            <v>93315.12</v>
          </cell>
          <cell r="L104">
            <v>93315.12</v>
          </cell>
          <cell r="M104">
            <v>93315.12</v>
          </cell>
          <cell r="N104">
            <v>93315.12</v>
          </cell>
        </row>
        <row r="105">
          <cell r="A105">
            <v>1388</v>
          </cell>
          <cell r="B105" t="str">
            <v>OTRAS INVERSIONES</v>
          </cell>
          <cell r="C105">
            <v>1</v>
          </cell>
          <cell r="D105">
            <v>2</v>
          </cell>
          <cell r="E105">
            <v>3</v>
          </cell>
          <cell r="F105">
            <v>4</v>
          </cell>
          <cell r="G105">
            <v>5</v>
          </cell>
          <cell r="H105">
            <v>6</v>
          </cell>
          <cell r="I105">
            <v>7</v>
          </cell>
          <cell r="J105">
            <v>8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>
            <v>139</v>
          </cell>
          <cell r="B106" t="str">
            <v>(PROVISIÓN PARA PROTECCIÓN DE INVERSIONES)</v>
          </cell>
          <cell r="C106">
            <v>1</v>
          </cell>
          <cell r="D106">
            <v>2</v>
          </cell>
          <cell r="E106">
            <v>3</v>
          </cell>
          <cell r="F106">
            <v>4</v>
          </cell>
          <cell r="G106">
            <v>5</v>
          </cell>
          <cell r="H106">
            <v>6</v>
          </cell>
          <cell r="I106">
            <v>7</v>
          </cell>
          <cell r="J106">
            <v>8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>
            <v>14</v>
          </cell>
          <cell r="B107" t="str">
            <v>CRÉDITO INTERNO</v>
          </cell>
          <cell r="C107">
            <v>1</v>
          </cell>
          <cell r="D107">
            <v>2</v>
          </cell>
          <cell r="E107">
            <v>3</v>
          </cell>
          <cell r="F107">
            <v>4</v>
          </cell>
          <cell r="G107">
            <v>5</v>
          </cell>
          <cell r="H107">
            <v>6</v>
          </cell>
          <cell r="I107">
            <v>7</v>
          </cell>
          <cell r="J107">
            <v>8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>
            <v>141</v>
          </cell>
          <cell r="B108" t="str">
            <v>CREDITO INTERNO POR VENCER</v>
          </cell>
          <cell r="C108">
            <v>1</v>
          </cell>
          <cell r="D108">
            <v>2</v>
          </cell>
          <cell r="E108">
            <v>3</v>
          </cell>
          <cell r="F108">
            <v>4</v>
          </cell>
          <cell r="G108">
            <v>5</v>
          </cell>
          <cell r="H108">
            <v>6</v>
          </cell>
          <cell r="I108">
            <v>7</v>
          </cell>
          <cell r="J108">
            <v>8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>
            <v>1411</v>
          </cell>
          <cell r="B109" t="str">
            <v>CREDITO AL SECTOR PUBLICO NO FINAC.</v>
          </cell>
          <cell r="C109" t="e">
            <v>#N/A</v>
          </cell>
          <cell r="D109" t="e">
            <v>#N/A</v>
          </cell>
          <cell r="E109" t="e">
            <v>#N/A</v>
          </cell>
          <cell r="F109" t="e">
            <v>#N/A</v>
          </cell>
          <cell r="G109" t="e">
            <v>#N/A</v>
          </cell>
          <cell r="H109" t="e">
            <v>#N/A</v>
          </cell>
          <cell r="I109" t="e">
            <v>#N/A</v>
          </cell>
          <cell r="J109" t="e">
            <v>#N/A</v>
          </cell>
          <cell r="K109" t="e">
            <v>#N/A</v>
          </cell>
          <cell r="L109" t="e">
            <v>#N/A</v>
          </cell>
          <cell r="M109" t="e">
            <v>#N/A</v>
          </cell>
          <cell r="N109" t="e">
            <v>#N/A</v>
          </cell>
        </row>
        <row r="110">
          <cell r="A110">
            <v>141105</v>
          </cell>
          <cell r="B110" t="str">
            <v>CREDITO DE EMERGENCIA GOB.CENTRAL</v>
          </cell>
          <cell r="C110" t="e">
            <v>#N/A</v>
          </cell>
          <cell r="D110" t="e">
            <v>#N/A</v>
          </cell>
          <cell r="E110" t="e">
            <v>#N/A</v>
          </cell>
          <cell r="F110" t="e">
            <v>#N/A</v>
          </cell>
          <cell r="G110" t="e">
            <v>#N/A</v>
          </cell>
          <cell r="H110" t="e">
            <v>#N/A</v>
          </cell>
          <cell r="I110" t="e">
            <v>#N/A</v>
          </cell>
          <cell r="J110" t="e">
            <v>#N/A</v>
          </cell>
          <cell r="K110" t="e">
            <v>#N/A</v>
          </cell>
          <cell r="L110" t="e">
            <v>#N/A</v>
          </cell>
          <cell r="M110" t="e">
            <v>#N/A</v>
          </cell>
          <cell r="N110" t="e">
            <v>#N/A</v>
          </cell>
        </row>
        <row r="111">
          <cell r="A111">
            <v>141110</v>
          </cell>
          <cell r="B111" t="str">
            <v>EMPRESTITOS CONSOLIDADOS GNO.CENTRA</v>
          </cell>
          <cell r="C111" t="e">
            <v>#N/A</v>
          </cell>
          <cell r="D111" t="e">
            <v>#N/A</v>
          </cell>
          <cell r="E111" t="e">
            <v>#N/A</v>
          </cell>
          <cell r="F111" t="e">
            <v>#N/A</v>
          </cell>
          <cell r="G111" t="e">
            <v>#N/A</v>
          </cell>
          <cell r="H111" t="e">
            <v>#N/A</v>
          </cell>
          <cell r="I111" t="e">
            <v>#N/A</v>
          </cell>
          <cell r="J111" t="e">
            <v>#N/A</v>
          </cell>
          <cell r="K111" t="e">
            <v>#N/A</v>
          </cell>
          <cell r="L111" t="e">
            <v>#N/A</v>
          </cell>
          <cell r="M111" t="e">
            <v>#N/A</v>
          </cell>
          <cell r="N111" t="e">
            <v>#N/A</v>
          </cell>
        </row>
        <row r="112">
          <cell r="A112">
            <v>141115</v>
          </cell>
          <cell r="B112" t="str">
            <v>OTROS CREDITOS AL GOBIERNO CENTRAL</v>
          </cell>
          <cell r="C112" t="e">
            <v>#N/A</v>
          </cell>
          <cell r="D112" t="e">
            <v>#N/A</v>
          </cell>
          <cell r="E112" t="e">
            <v>#N/A</v>
          </cell>
          <cell r="F112" t="e">
            <v>#N/A</v>
          </cell>
          <cell r="G112" t="e">
            <v>#N/A</v>
          </cell>
          <cell r="H112" t="e">
            <v>#N/A</v>
          </cell>
          <cell r="I112" t="e">
            <v>#N/A</v>
          </cell>
          <cell r="J112" t="e">
            <v>#N/A</v>
          </cell>
          <cell r="K112" t="e">
            <v>#N/A</v>
          </cell>
          <cell r="L112" t="e">
            <v>#N/A</v>
          </cell>
          <cell r="M112" t="e">
            <v>#N/A</v>
          </cell>
          <cell r="N112" t="e">
            <v>#N/A</v>
          </cell>
        </row>
        <row r="113">
          <cell r="A113">
            <v>141120</v>
          </cell>
          <cell r="B113" t="str">
            <v>CRED.OTRAS ENTID.SEC.PUBL.NO FINANC</v>
          </cell>
          <cell r="C113" t="e">
            <v>#N/A</v>
          </cell>
          <cell r="D113" t="e">
            <v>#N/A</v>
          </cell>
          <cell r="E113" t="e">
            <v>#N/A</v>
          </cell>
          <cell r="F113" t="e">
            <v>#N/A</v>
          </cell>
          <cell r="G113" t="e">
            <v>#N/A</v>
          </cell>
          <cell r="H113" t="e">
            <v>#N/A</v>
          </cell>
          <cell r="I113" t="e">
            <v>#N/A</v>
          </cell>
          <cell r="J113" t="e">
            <v>#N/A</v>
          </cell>
          <cell r="K113" t="e">
            <v>#N/A</v>
          </cell>
          <cell r="L113" t="e">
            <v>#N/A</v>
          </cell>
          <cell r="M113" t="e">
            <v>#N/A</v>
          </cell>
          <cell r="N113" t="e">
            <v>#N/A</v>
          </cell>
        </row>
        <row r="114">
          <cell r="A114">
            <v>1412</v>
          </cell>
          <cell r="B114" t="str">
            <v>CREDITO AL SECTOR FINANCIERO</v>
          </cell>
          <cell r="C114">
            <v>1</v>
          </cell>
          <cell r="D114">
            <v>2</v>
          </cell>
          <cell r="E114">
            <v>3</v>
          </cell>
          <cell r="F114">
            <v>4</v>
          </cell>
          <cell r="G114">
            <v>5</v>
          </cell>
          <cell r="H114">
            <v>6</v>
          </cell>
          <cell r="I114">
            <v>7</v>
          </cell>
          <cell r="J114">
            <v>8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>
            <v>141205</v>
          </cell>
          <cell r="B115" t="str">
            <v>CREDITO DE LIQUIDEZ A BANCOS PRIVAD</v>
          </cell>
          <cell r="C115" t="e">
            <v>#N/A</v>
          </cell>
          <cell r="D115" t="e">
            <v>#N/A</v>
          </cell>
          <cell r="E115" t="e">
            <v>#N/A</v>
          </cell>
          <cell r="F115" t="e">
            <v>#N/A</v>
          </cell>
          <cell r="G115" t="e">
            <v>#N/A</v>
          </cell>
          <cell r="H115" t="e">
            <v>#N/A</v>
          </cell>
          <cell r="I115" t="e">
            <v>#N/A</v>
          </cell>
          <cell r="J115" t="e">
            <v>#N/A</v>
          </cell>
          <cell r="K115" t="e">
            <v>#N/A</v>
          </cell>
          <cell r="L115" t="e">
            <v>#N/A</v>
          </cell>
          <cell r="M115" t="e">
            <v>#N/A</v>
          </cell>
          <cell r="N115" t="e">
            <v>#N/A</v>
          </cell>
        </row>
        <row r="116">
          <cell r="A116">
            <v>141210</v>
          </cell>
          <cell r="B116" t="str">
            <v>PREST.POR RETIRO DEPOS.BCOS.PRIVADO</v>
          </cell>
          <cell r="C116" t="e">
            <v>#N/A</v>
          </cell>
          <cell r="D116" t="e">
            <v>#N/A</v>
          </cell>
          <cell r="E116" t="e">
            <v>#N/A</v>
          </cell>
          <cell r="F116" t="e">
            <v>#N/A</v>
          </cell>
          <cell r="G116" t="e">
            <v>#N/A</v>
          </cell>
          <cell r="H116" t="e">
            <v>#N/A</v>
          </cell>
          <cell r="I116" t="e">
            <v>#N/A</v>
          </cell>
          <cell r="J116" t="e">
            <v>#N/A</v>
          </cell>
          <cell r="K116" t="e">
            <v>#N/A</v>
          </cell>
          <cell r="L116" t="e">
            <v>#N/A</v>
          </cell>
          <cell r="M116" t="e">
            <v>#N/A</v>
          </cell>
          <cell r="N116" t="e">
            <v>#N/A</v>
          </cell>
        </row>
        <row r="117">
          <cell r="A117">
            <v>141215</v>
          </cell>
          <cell r="B117" t="str">
            <v>PTMO.SUBORDINADOS A BCOS PRIVADOS</v>
          </cell>
          <cell r="C117" t="e">
            <v>#N/A</v>
          </cell>
          <cell r="D117" t="e">
            <v>#N/A</v>
          </cell>
          <cell r="E117" t="e">
            <v>#N/A</v>
          </cell>
          <cell r="F117" t="e">
            <v>#N/A</v>
          </cell>
          <cell r="G117" t="e">
            <v>#N/A</v>
          </cell>
          <cell r="H117" t="e">
            <v>#N/A</v>
          </cell>
          <cell r="I117" t="e">
            <v>#N/A</v>
          </cell>
          <cell r="J117" t="e">
            <v>#N/A</v>
          </cell>
          <cell r="K117" t="e">
            <v>#N/A</v>
          </cell>
          <cell r="L117" t="e">
            <v>#N/A</v>
          </cell>
          <cell r="M117" t="e">
            <v>#N/A</v>
          </cell>
          <cell r="N117" t="e">
            <v>#N/A</v>
          </cell>
        </row>
        <row r="118">
          <cell r="A118">
            <v>141220</v>
          </cell>
          <cell r="B118" t="str">
            <v>OTROS CREDITOS A BANCOS PRIVADOS</v>
          </cell>
          <cell r="C118" t="e">
            <v>#N/A</v>
          </cell>
          <cell r="D118" t="e">
            <v>#N/A</v>
          </cell>
          <cell r="E118" t="e">
            <v>#N/A</v>
          </cell>
          <cell r="F118" t="e">
            <v>#N/A</v>
          </cell>
          <cell r="G118" t="e">
            <v>#N/A</v>
          </cell>
          <cell r="H118" t="e">
            <v>#N/A</v>
          </cell>
          <cell r="I118" t="e">
            <v>#N/A</v>
          </cell>
          <cell r="J118" t="e">
            <v>#N/A</v>
          </cell>
          <cell r="K118" t="e">
            <v>#N/A</v>
          </cell>
          <cell r="L118" t="e">
            <v>#N/A</v>
          </cell>
          <cell r="M118" t="e">
            <v>#N/A</v>
          </cell>
          <cell r="N118" t="e">
            <v>#N/A</v>
          </cell>
        </row>
        <row r="119">
          <cell r="A119">
            <v>141225</v>
          </cell>
          <cell r="B119" t="str">
            <v>PTMO.SUBORDINA.AL B.NAC.DE FOMENTO</v>
          </cell>
          <cell r="C119" t="e">
            <v>#N/A</v>
          </cell>
          <cell r="D119" t="e">
            <v>#N/A</v>
          </cell>
          <cell r="E119" t="e">
            <v>#N/A</v>
          </cell>
          <cell r="F119" t="e">
            <v>#N/A</v>
          </cell>
          <cell r="G119" t="e">
            <v>#N/A</v>
          </cell>
          <cell r="H119" t="e">
            <v>#N/A</v>
          </cell>
          <cell r="I119" t="e">
            <v>#N/A</v>
          </cell>
          <cell r="J119" t="e">
            <v>#N/A</v>
          </cell>
          <cell r="K119" t="e">
            <v>#N/A</v>
          </cell>
          <cell r="L119" t="e">
            <v>#N/A</v>
          </cell>
          <cell r="M119" t="e">
            <v>#N/A</v>
          </cell>
          <cell r="N119" t="e">
            <v>#N/A</v>
          </cell>
        </row>
        <row r="120">
          <cell r="A120">
            <v>141230</v>
          </cell>
          <cell r="B120" t="str">
            <v>OTROS CREDITOS AL BCO.NAC.FOMENTO</v>
          </cell>
          <cell r="C120" t="e">
            <v>#N/A</v>
          </cell>
          <cell r="D120" t="e">
            <v>#N/A</v>
          </cell>
          <cell r="E120" t="e">
            <v>#N/A</v>
          </cell>
          <cell r="F120" t="e">
            <v>#N/A</v>
          </cell>
          <cell r="G120" t="e">
            <v>#N/A</v>
          </cell>
          <cell r="H120" t="e">
            <v>#N/A</v>
          </cell>
          <cell r="I120" t="e">
            <v>#N/A</v>
          </cell>
          <cell r="J120" t="e">
            <v>#N/A</v>
          </cell>
          <cell r="K120" t="e">
            <v>#N/A</v>
          </cell>
          <cell r="L120" t="e">
            <v>#N/A</v>
          </cell>
          <cell r="M120" t="e">
            <v>#N/A</v>
          </cell>
          <cell r="N120" t="e">
            <v>#N/A</v>
          </cell>
        </row>
        <row r="121">
          <cell r="A121">
            <v>141235</v>
          </cell>
          <cell r="B121" t="str">
            <v>CRED.LIQ.INST.SIST.FINAN.PRIVADO</v>
          </cell>
          <cell r="C121" t="e">
            <v>#N/A</v>
          </cell>
          <cell r="D121" t="e">
            <v>#N/A</v>
          </cell>
          <cell r="E121" t="e">
            <v>#N/A</v>
          </cell>
          <cell r="F121" t="e">
            <v>#N/A</v>
          </cell>
          <cell r="G121" t="e">
            <v>#N/A</v>
          </cell>
          <cell r="H121" t="e">
            <v>#N/A</v>
          </cell>
          <cell r="I121" t="e">
            <v>#N/A</v>
          </cell>
          <cell r="J121" t="e">
            <v>#N/A</v>
          </cell>
          <cell r="K121" t="e">
            <v>#N/A</v>
          </cell>
          <cell r="L121" t="e">
            <v>#N/A</v>
          </cell>
          <cell r="M121" t="e">
            <v>#N/A</v>
          </cell>
          <cell r="N121" t="e">
            <v>#N/A</v>
          </cell>
        </row>
        <row r="122">
          <cell r="A122">
            <v>141240</v>
          </cell>
          <cell r="B122" t="str">
            <v>PTMO.RETIRO DEP.INST.SIST.FINAN.PRI</v>
          </cell>
          <cell r="C122" t="e">
            <v>#N/A</v>
          </cell>
          <cell r="D122" t="e">
            <v>#N/A</v>
          </cell>
          <cell r="E122" t="e">
            <v>#N/A</v>
          </cell>
          <cell r="F122" t="e">
            <v>#N/A</v>
          </cell>
          <cell r="G122" t="e">
            <v>#N/A</v>
          </cell>
          <cell r="H122" t="e">
            <v>#N/A</v>
          </cell>
          <cell r="I122" t="e">
            <v>#N/A</v>
          </cell>
          <cell r="J122" t="e">
            <v>#N/A</v>
          </cell>
          <cell r="K122" t="e">
            <v>#N/A</v>
          </cell>
          <cell r="L122" t="e">
            <v>#N/A</v>
          </cell>
          <cell r="M122" t="e">
            <v>#N/A</v>
          </cell>
          <cell r="N122" t="e">
            <v>#N/A</v>
          </cell>
        </row>
        <row r="123">
          <cell r="A123">
            <v>141245</v>
          </cell>
          <cell r="B123" t="str">
            <v>PTMO.SUBORD.INST.SIST.FINAN.PRIVADA</v>
          </cell>
          <cell r="C123" t="e">
            <v>#N/A</v>
          </cell>
          <cell r="D123" t="e">
            <v>#N/A</v>
          </cell>
          <cell r="E123" t="e">
            <v>#N/A</v>
          </cell>
          <cell r="F123" t="e">
            <v>#N/A</v>
          </cell>
          <cell r="G123" t="e">
            <v>#N/A</v>
          </cell>
          <cell r="H123" t="e">
            <v>#N/A</v>
          </cell>
          <cell r="I123" t="e">
            <v>#N/A</v>
          </cell>
          <cell r="J123" t="e">
            <v>#N/A</v>
          </cell>
          <cell r="K123" t="e">
            <v>#N/A</v>
          </cell>
          <cell r="L123" t="e">
            <v>#N/A</v>
          </cell>
          <cell r="M123" t="e">
            <v>#N/A</v>
          </cell>
          <cell r="N123" t="e">
            <v>#N/A</v>
          </cell>
        </row>
        <row r="124">
          <cell r="A124">
            <v>141250</v>
          </cell>
          <cell r="B124" t="str">
            <v>OTROS CRED.INST.SIST.FINAN.PRIVADO</v>
          </cell>
          <cell r="C124" t="e">
            <v>#N/A</v>
          </cell>
          <cell r="D124" t="e">
            <v>#N/A</v>
          </cell>
          <cell r="E124" t="e">
            <v>#N/A</v>
          </cell>
          <cell r="F124" t="e">
            <v>#N/A</v>
          </cell>
          <cell r="G124" t="e">
            <v>#N/A</v>
          </cell>
          <cell r="H124" t="e">
            <v>#N/A</v>
          </cell>
          <cell r="I124" t="e">
            <v>#N/A</v>
          </cell>
          <cell r="J124" t="e">
            <v>#N/A</v>
          </cell>
          <cell r="K124" t="e">
            <v>#N/A</v>
          </cell>
          <cell r="L124" t="e">
            <v>#N/A</v>
          </cell>
          <cell r="M124" t="e">
            <v>#N/A</v>
          </cell>
          <cell r="N124" t="e">
            <v>#N/A</v>
          </cell>
        </row>
        <row r="125">
          <cell r="A125">
            <v>141255</v>
          </cell>
          <cell r="B125" t="str">
            <v>CREDITO REDESCUENTO BANCOS PRIVADOS</v>
          </cell>
          <cell r="C125">
            <v>1</v>
          </cell>
          <cell r="D125">
            <v>2</v>
          </cell>
          <cell r="E125">
            <v>3</v>
          </cell>
          <cell r="F125">
            <v>4</v>
          </cell>
          <cell r="G125">
            <v>5</v>
          </cell>
          <cell r="H125">
            <v>6</v>
          </cell>
          <cell r="I125">
            <v>7</v>
          </cell>
          <cell r="J125">
            <v>8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>
            <v>141260</v>
          </cell>
          <cell r="B126" t="str">
            <v>CREDITO REDESCUENTO OTRAS INSTITUCIONES SISTEMA FINANCIERO PRIVADO</v>
          </cell>
          <cell r="C126">
            <v>1</v>
          </cell>
          <cell r="D126">
            <v>2</v>
          </cell>
          <cell r="E126">
            <v>3</v>
          </cell>
          <cell r="F126">
            <v>4</v>
          </cell>
          <cell r="G126">
            <v>5</v>
          </cell>
          <cell r="H126">
            <v>6</v>
          </cell>
          <cell r="I126">
            <v>7</v>
          </cell>
          <cell r="J126">
            <v>8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>
            <v>141265</v>
          </cell>
          <cell r="B127" t="str">
            <v>CREDITO REDESCUENTO INSTITUCIONES SISTEMA FINANCIERO POPULAR Y SOLIDARIO</v>
          </cell>
          <cell r="C127">
            <v>1</v>
          </cell>
          <cell r="D127">
            <v>2</v>
          </cell>
          <cell r="E127">
            <v>3</v>
          </cell>
          <cell r="F127">
            <v>4</v>
          </cell>
          <cell r="G127">
            <v>5</v>
          </cell>
          <cell r="H127">
            <v>6</v>
          </cell>
          <cell r="I127">
            <v>7</v>
          </cell>
          <cell r="J127">
            <v>8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>
            <v>142</v>
          </cell>
          <cell r="B128" t="str">
            <v>CRÉDITO INTERNO VENCIDO</v>
          </cell>
          <cell r="C128">
            <v>1</v>
          </cell>
          <cell r="D128">
            <v>2</v>
          </cell>
          <cell r="E128">
            <v>3</v>
          </cell>
          <cell r="F128">
            <v>4</v>
          </cell>
          <cell r="G128">
            <v>5</v>
          </cell>
          <cell r="H128">
            <v>6</v>
          </cell>
          <cell r="I128">
            <v>7</v>
          </cell>
          <cell r="J128">
            <v>8</v>
          </cell>
          <cell r="K128">
            <v>242275.81</v>
          </cell>
          <cell r="L128">
            <v>242275.81</v>
          </cell>
          <cell r="M128">
            <v>242275.81</v>
          </cell>
          <cell r="N128">
            <v>242275.81</v>
          </cell>
        </row>
        <row r="129">
          <cell r="A129">
            <v>1421</v>
          </cell>
          <cell r="B129" t="str">
            <v>CRÉDITOS VENCIDOS AL SECTOR PÚBLICO NO FINANCIERO</v>
          </cell>
          <cell r="C129">
            <v>1</v>
          </cell>
          <cell r="D129">
            <v>2</v>
          </cell>
          <cell r="E129">
            <v>3</v>
          </cell>
          <cell r="F129">
            <v>4</v>
          </cell>
          <cell r="G129">
            <v>5</v>
          </cell>
          <cell r="H129">
            <v>6</v>
          </cell>
          <cell r="I129">
            <v>7</v>
          </cell>
          <cell r="J129">
            <v>8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>
            <v>142105</v>
          </cell>
          <cell r="B130" t="str">
            <v>CRÉDITOS VENCIDOS GOBIERNO CENTRAL</v>
          </cell>
          <cell r="C130">
            <v>1</v>
          </cell>
          <cell r="D130">
            <v>2</v>
          </cell>
          <cell r="E130">
            <v>3</v>
          </cell>
          <cell r="F130">
            <v>4</v>
          </cell>
          <cell r="G130">
            <v>5</v>
          </cell>
          <cell r="H130">
            <v>6</v>
          </cell>
          <cell r="I130">
            <v>7</v>
          </cell>
          <cell r="J130">
            <v>8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>
            <v>142110</v>
          </cell>
          <cell r="B131" t="str">
            <v>CRÉDITOS VENCIDOS OTRAS ENTIDADES DEL SECTOR PÚBLICO NO FINANCIERO</v>
          </cell>
          <cell r="C131">
            <v>1</v>
          </cell>
          <cell r="D131">
            <v>2</v>
          </cell>
          <cell r="E131">
            <v>3</v>
          </cell>
          <cell r="F131">
            <v>4</v>
          </cell>
          <cell r="G131">
            <v>5</v>
          </cell>
          <cell r="H131">
            <v>6</v>
          </cell>
          <cell r="I131">
            <v>7</v>
          </cell>
          <cell r="J131">
            <v>8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>
            <v>1422</v>
          </cell>
          <cell r="B132" t="str">
            <v>CRÉDITOS VENCIDOS AL SECTOR FINANCIERO</v>
          </cell>
          <cell r="C132">
            <v>1</v>
          </cell>
          <cell r="D132">
            <v>2</v>
          </cell>
          <cell r="E132">
            <v>3</v>
          </cell>
          <cell r="F132">
            <v>4</v>
          </cell>
          <cell r="G132">
            <v>5</v>
          </cell>
          <cell r="H132">
            <v>6</v>
          </cell>
          <cell r="I132">
            <v>7</v>
          </cell>
          <cell r="J132">
            <v>8</v>
          </cell>
          <cell r="K132">
            <v>242275.81</v>
          </cell>
          <cell r="L132">
            <v>242275.81</v>
          </cell>
          <cell r="M132">
            <v>242275.81</v>
          </cell>
          <cell r="N132">
            <v>242275.81</v>
          </cell>
        </row>
        <row r="133">
          <cell r="A133">
            <v>142205</v>
          </cell>
          <cell r="B133" t="str">
            <v>CRÉDITOS VENCIDOS DE BANCOS PRIVADOS</v>
          </cell>
          <cell r="C133">
            <v>1</v>
          </cell>
          <cell r="D133">
            <v>2</v>
          </cell>
          <cell r="E133">
            <v>3</v>
          </cell>
          <cell r="F133">
            <v>4</v>
          </cell>
          <cell r="G133">
            <v>5</v>
          </cell>
          <cell r="H133">
            <v>6</v>
          </cell>
          <cell r="I133">
            <v>7</v>
          </cell>
          <cell r="J133">
            <v>8</v>
          </cell>
          <cell r="K133">
            <v>25104.13</v>
          </cell>
          <cell r="L133">
            <v>25104.13</v>
          </cell>
          <cell r="M133">
            <v>25104.13</v>
          </cell>
          <cell r="N133">
            <v>25104.13</v>
          </cell>
        </row>
        <row r="134">
          <cell r="A134">
            <v>142210</v>
          </cell>
          <cell r="B134" t="str">
            <v>CRÉDITOS VENCIDOS DE BANCO NACIONAL DE FOMENTO</v>
          </cell>
          <cell r="C134">
            <v>1</v>
          </cell>
          <cell r="D134">
            <v>2</v>
          </cell>
          <cell r="E134">
            <v>3</v>
          </cell>
          <cell r="F134">
            <v>4</v>
          </cell>
          <cell r="G134">
            <v>5</v>
          </cell>
          <cell r="H134">
            <v>6</v>
          </cell>
          <cell r="I134">
            <v>7</v>
          </cell>
          <cell r="J134">
            <v>8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>
            <v>142215</v>
          </cell>
          <cell r="B135" t="str">
            <v>CRÉDITOS VENCIDOS DE INSTITUCIONES DEL SISTEMA FINANCIERO PRIVADO</v>
          </cell>
          <cell r="C135">
            <v>1</v>
          </cell>
          <cell r="D135">
            <v>2</v>
          </cell>
          <cell r="E135">
            <v>3</v>
          </cell>
          <cell r="F135">
            <v>4</v>
          </cell>
          <cell r="G135">
            <v>5</v>
          </cell>
          <cell r="H135">
            <v>6</v>
          </cell>
          <cell r="I135">
            <v>7</v>
          </cell>
          <cell r="J135">
            <v>8</v>
          </cell>
          <cell r="K135">
            <v>217171.68</v>
          </cell>
          <cell r="L135">
            <v>217171.68</v>
          </cell>
          <cell r="M135">
            <v>217171.68</v>
          </cell>
          <cell r="N135">
            <v>217171.68</v>
          </cell>
        </row>
        <row r="136">
          <cell r="A136">
            <v>142220</v>
          </cell>
          <cell r="B136" t="str">
            <v>CREDITO REDESCUENTO VENCIDO BANCOS PRIVADOS</v>
          </cell>
          <cell r="C136">
            <v>1</v>
          </cell>
          <cell r="D136">
            <v>2</v>
          </cell>
          <cell r="E136">
            <v>3</v>
          </cell>
          <cell r="F136">
            <v>4</v>
          </cell>
          <cell r="G136">
            <v>5</v>
          </cell>
          <cell r="H136">
            <v>6</v>
          </cell>
          <cell r="I136">
            <v>7</v>
          </cell>
          <cell r="J136">
            <v>8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>
            <v>142225</v>
          </cell>
          <cell r="B137" t="str">
            <v>CREDITO REDESCUENTO VENCIDO OTRAS INSTITUCIONES SISTEMA FINANCIERO PRIVADO</v>
          </cell>
          <cell r="C137">
            <v>1</v>
          </cell>
          <cell r="D137">
            <v>2</v>
          </cell>
          <cell r="E137">
            <v>3</v>
          </cell>
          <cell r="F137">
            <v>4</v>
          </cell>
          <cell r="G137">
            <v>5</v>
          </cell>
          <cell r="H137">
            <v>6</v>
          </cell>
          <cell r="I137">
            <v>7</v>
          </cell>
          <cell r="J137">
            <v>8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>
            <v>142230</v>
          </cell>
          <cell r="B138" t="str">
            <v>CREDITO REDESCUENTO VENCIDO INSTITUCIONES SISTEMA FINANCIERO POPULAR Y SOLIDARIO</v>
          </cell>
          <cell r="C138">
            <v>1</v>
          </cell>
          <cell r="D138">
            <v>2</v>
          </cell>
          <cell r="E138">
            <v>3</v>
          </cell>
          <cell r="F138">
            <v>4</v>
          </cell>
          <cell r="G138">
            <v>5</v>
          </cell>
          <cell r="H138">
            <v>6</v>
          </cell>
          <cell r="I138">
            <v>7</v>
          </cell>
          <cell r="J138">
            <v>8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A139">
            <v>145</v>
          </cell>
          <cell r="B139" t="str">
            <v>CREDITO INTERNO QUE NO DEVENGA INTE</v>
          </cell>
          <cell r="C139" t="e">
            <v>#N/A</v>
          </cell>
          <cell r="D139" t="e">
            <v>#N/A</v>
          </cell>
          <cell r="E139" t="e">
            <v>#N/A</v>
          </cell>
          <cell r="F139" t="e">
            <v>#N/A</v>
          </cell>
          <cell r="G139" t="e">
            <v>#N/A</v>
          </cell>
          <cell r="H139" t="e">
            <v>#N/A</v>
          </cell>
          <cell r="I139" t="e">
            <v>#N/A</v>
          </cell>
          <cell r="J139" t="e">
            <v>#N/A</v>
          </cell>
          <cell r="K139" t="e">
            <v>#N/A</v>
          </cell>
          <cell r="L139" t="e">
            <v>#N/A</v>
          </cell>
          <cell r="M139" t="e">
            <v>#N/A</v>
          </cell>
          <cell r="N139" t="e">
            <v>#N/A</v>
          </cell>
        </row>
        <row r="140">
          <cell r="A140">
            <v>1451</v>
          </cell>
          <cell r="B140" t="str">
            <v>CREDITOS AL SECTOR PUBLICO NO FINAC</v>
          </cell>
          <cell r="C140" t="e">
            <v>#N/A</v>
          </cell>
          <cell r="D140" t="e">
            <v>#N/A</v>
          </cell>
          <cell r="E140" t="e">
            <v>#N/A</v>
          </cell>
          <cell r="F140" t="e">
            <v>#N/A</v>
          </cell>
          <cell r="G140" t="e">
            <v>#N/A</v>
          </cell>
          <cell r="H140" t="e">
            <v>#N/A</v>
          </cell>
          <cell r="I140" t="e">
            <v>#N/A</v>
          </cell>
          <cell r="J140" t="e">
            <v>#N/A</v>
          </cell>
          <cell r="K140" t="e">
            <v>#N/A</v>
          </cell>
          <cell r="L140" t="e">
            <v>#N/A</v>
          </cell>
          <cell r="M140" t="e">
            <v>#N/A</v>
          </cell>
          <cell r="N140" t="e">
            <v>#N/A</v>
          </cell>
        </row>
        <row r="141">
          <cell r="A141">
            <v>145105</v>
          </cell>
          <cell r="B141" t="str">
            <v>CREDITOS AL GOBIERNO CENTRAL</v>
          </cell>
          <cell r="C141" t="e">
            <v>#N/A</v>
          </cell>
          <cell r="D141" t="e">
            <v>#N/A</v>
          </cell>
          <cell r="E141" t="e">
            <v>#N/A</v>
          </cell>
          <cell r="F141" t="e">
            <v>#N/A</v>
          </cell>
          <cell r="G141" t="e">
            <v>#N/A</v>
          </cell>
          <cell r="H141" t="e">
            <v>#N/A</v>
          </cell>
          <cell r="I141" t="e">
            <v>#N/A</v>
          </cell>
          <cell r="J141" t="e">
            <v>#N/A</v>
          </cell>
          <cell r="K141" t="e">
            <v>#N/A</v>
          </cell>
          <cell r="L141" t="e">
            <v>#N/A</v>
          </cell>
          <cell r="M141" t="e">
            <v>#N/A</v>
          </cell>
          <cell r="N141" t="e">
            <v>#N/A</v>
          </cell>
        </row>
        <row r="142">
          <cell r="A142">
            <v>145110</v>
          </cell>
          <cell r="B142" t="str">
            <v>CREDITOS OTRAS ENT.SEC.PUB.NO FINAN</v>
          </cell>
          <cell r="C142" t="e">
            <v>#N/A</v>
          </cell>
          <cell r="D142" t="e">
            <v>#N/A</v>
          </cell>
          <cell r="E142" t="e">
            <v>#N/A</v>
          </cell>
          <cell r="F142" t="e">
            <v>#N/A</v>
          </cell>
          <cell r="G142" t="e">
            <v>#N/A</v>
          </cell>
          <cell r="H142" t="e">
            <v>#N/A</v>
          </cell>
          <cell r="I142" t="e">
            <v>#N/A</v>
          </cell>
          <cell r="J142" t="e">
            <v>#N/A</v>
          </cell>
          <cell r="K142" t="e">
            <v>#N/A</v>
          </cell>
          <cell r="L142" t="e">
            <v>#N/A</v>
          </cell>
          <cell r="M142" t="e">
            <v>#N/A</v>
          </cell>
          <cell r="N142" t="e">
            <v>#N/A</v>
          </cell>
        </row>
        <row r="143">
          <cell r="A143">
            <v>1452</v>
          </cell>
          <cell r="B143" t="str">
            <v>CREDITOS AL SECTOR FINANCIERO</v>
          </cell>
          <cell r="C143" t="e">
            <v>#N/A</v>
          </cell>
          <cell r="D143" t="e">
            <v>#N/A</v>
          </cell>
          <cell r="E143" t="e">
            <v>#N/A</v>
          </cell>
          <cell r="F143" t="e">
            <v>#N/A</v>
          </cell>
          <cell r="G143" t="e">
            <v>#N/A</v>
          </cell>
          <cell r="H143" t="e">
            <v>#N/A</v>
          </cell>
          <cell r="I143" t="e">
            <v>#N/A</v>
          </cell>
          <cell r="J143" t="e">
            <v>#N/A</v>
          </cell>
          <cell r="K143" t="e">
            <v>#N/A</v>
          </cell>
          <cell r="L143" t="e">
            <v>#N/A</v>
          </cell>
          <cell r="M143" t="e">
            <v>#N/A</v>
          </cell>
          <cell r="N143" t="e">
            <v>#N/A</v>
          </cell>
        </row>
        <row r="144">
          <cell r="A144">
            <v>145205</v>
          </cell>
          <cell r="B144" t="str">
            <v>CREDITOS A BANCOS PRIVADOS</v>
          </cell>
          <cell r="C144" t="e">
            <v>#N/A</v>
          </cell>
          <cell r="D144" t="e">
            <v>#N/A</v>
          </cell>
          <cell r="E144" t="e">
            <v>#N/A</v>
          </cell>
          <cell r="F144" t="e">
            <v>#N/A</v>
          </cell>
          <cell r="G144" t="e">
            <v>#N/A</v>
          </cell>
          <cell r="H144" t="e">
            <v>#N/A</v>
          </cell>
          <cell r="I144" t="e">
            <v>#N/A</v>
          </cell>
          <cell r="J144" t="e">
            <v>#N/A</v>
          </cell>
          <cell r="K144" t="e">
            <v>#N/A</v>
          </cell>
          <cell r="L144" t="e">
            <v>#N/A</v>
          </cell>
          <cell r="M144" t="e">
            <v>#N/A</v>
          </cell>
          <cell r="N144" t="e">
            <v>#N/A</v>
          </cell>
        </row>
        <row r="145">
          <cell r="A145">
            <v>145210</v>
          </cell>
          <cell r="B145" t="str">
            <v>CREDITOS AL BCO.NACIONAL DE FOMENTO</v>
          </cell>
          <cell r="C145" t="e">
            <v>#N/A</v>
          </cell>
          <cell r="D145" t="e">
            <v>#N/A</v>
          </cell>
          <cell r="E145" t="e">
            <v>#N/A</v>
          </cell>
          <cell r="F145" t="e">
            <v>#N/A</v>
          </cell>
          <cell r="G145" t="e">
            <v>#N/A</v>
          </cell>
          <cell r="H145" t="e">
            <v>#N/A</v>
          </cell>
          <cell r="I145" t="e">
            <v>#N/A</v>
          </cell>
          <cell r="J145" t="e">
            <v>#N/A</v>
          </cell>
          <cell r="K145" t="e">
            <v>#N/A</v>
          </cell>
          <cell r="L145" t="e">
            <v>#N/A</v>
          </cell>
          <cell r="M145" t="e">
            <v>#N/A</v>
          </cell>
          <cell r="N145" t="e">
            <v>#N/A</v>
          </cell>
        </row>
        <row r="146">
          <cell r="A146">
            <v>145215</v>
          </cell>
          <cell r="B146" t="str">
            <v>CREDITOS A INST.SIST.FINAN.PRIVADO</v>
          </cell>
          <cell r="C146" t="e">
            <v>#N/A</v>
          </cell>
          <cell r="D146" t="e">
            <v>#N/A</v>
          </cell>
          <cell r="E146" t="e">
            <v>#N/A</v>
          </cell>
          <cell r="F146" t="e">
            <v>#N/A</v>
          </cell>
          <cell r="G146" t="e">
            <v>#N/A</v>
          </cell>
          <cell r="H146" t="e">
            <v>#N/A</v>
          </cell>
          <cell r="I146" t="e">
            <v>#N/A</v>
          </cell>
          <cell r="J146" t="e">
            <v>#N/A</v>
          </cell>
          <cell r="K146" t="e">
            <v>#N/A</v>
          </cell>
          <cell r="L146" t="e">
            <v>#N/A</v>
          </cell>
          <cell r="M146" t="e">
            <v>#N/A</v>
          </cell>
          <cell r="N146" t="e">
            <v>#N/A</v>
          </cell>
        </row>
        <row r="147">
          <cell r="A147">
            <v>149</v>
          </cell>
          <cell r="B147" t="str">
            <v>(PROVISIÓN CRÉDITOS INCOBRABLES)</v>
          </cell>
          <cell r="C147">
            <v>1</v>
          </cell>
          <cell r="D147">
            <v>2</v>
          </cell>
          <cell r="E147">
            <v>3</v>
          </cell>
          <cell r="F147">
            <v>4</v>
          </cell>
          <cell r="G147">
            <v>5</v>
          </cell>
          <cell r="H147">
            <v>6</v>
          </cell>
          <cell r="I147">
            <v>7</v>
          </cell>
          <cell r="J147">
            <v>8</v>
          </cell>
          <cell r="K147">
            <v>-242275.81</v>
          </cell>
          <cell r="L147">
            <v>-242275.81</v>
          </cell>
          <cell r="M147">
            <v>-242275.81</v>
          </cell>
          <cell r="N147">
            <v>-242275.81</v>
          </cell>
        </row>
        <row r="148">
          <cell r="A148">
            <v>15</v>
          </cell>
          <cell r="B148" t="str">
            <v>ACTIVO</v>
          </cell>
          <cell r="C148" t="e">
            <v>#N/A</v>
          </cell>
          <cell r="D148" t="e">
            <v>#N/A</v>
          </cell>
          <cell r="E148" t="e">
            <v>#N/A</v>
          </cell>
          <cell r="F148" t="e">
            <v>#N/A</v>
          </cell>
          <cell r="G148" t="e">
            <v>#N/A</v>
          </cell>
          <cell r="H148" t="e">
            <v>#N/A</v>
          </cell>
          <cell r="I148" t="e">
            <v>#N/A</v>
          </cell>
          <cell r="J148" t="e">
            <v>#N/A</v>
          </cell>
          <cell r="K148" t="e">
            <v>#N/A</v>
          </cell>
          <cell r="L148" t="e">
            <v>#N/A</v>
          </cell>
          <cell r="M148" t="e">
            <v>#N/A</v>
          </cell>
          <cell r="N148" t="e">
            <v>#N/A</v>
          </cell>
        </row>
        <row r="149">
          <cell r="A149">
            <v>151</v>
          </cell>
          <cell r="B149" t="str">
            <v>SISTEMAS CONTABLES</v>
          </cell>
          <cell r="C149" t="e">
            <v>#N/A</v>
          </cell>
          <cell r="D149" t="e">
            <v>#N/A</v>
          </cell>
          <cell r="E149" t="e">
            <v>#N/A</v>
          </cell>
          <cell r="F149" t="e">
            <v>#N/A</v>
          </cell>
          <cell r="G149" t="e">
            <v>#N/A</v>
          </cell>
          <cell r="H149" t="e">
            <v>#N/A</v>
          </cell>
          <cell r="I149" t="e">
            <v>#N/A</v>
          </cell>
          <cell r="J149" t="e">
            <v>#N/A</v>
          </cell>
          <cell r="K149" t="e">
            <v>#N/A</v>
          </cell>
          <cell r="L149" t="e">
            <v>#N/A</v>
          </cell>
          <cell r="M149" t="e">
            <v>#N/A</v>
          </cell>
          <cell r="N149" t="e">
            <v>#N/A</v>
          </cell>
        </row>
        <row r="150">
          <cell r="A150">
            <v>1511</v>
          </cell>
          <cell r="B150" t="str">
            <v>SISTEMA DE CANJE</v>
          </cell>
          <cell r="C150" t="e">
            <v>#N/A</v>
          </cell>
          <cell r="D150" t="e">
            <v>#N/A</v>
          </cell>
          <cell r="E150" t="e">
            <v>#N/A</v>
          </cell>
          <cell r="F150" t="e">
            <v>#N/A</v>
          </cell>
          <cell r="G150" t="e">
            <v>#N/A</v>
          </cell>
          <cell r="H150" t="e">
            <v>#N/A</v>
          </cell>
          <cell r="I150" t="e">
            <v>#N/A</v>
          </cell>
          <cell r="J150" t="e">
            <v>#N/A</v>
          </cell>
          <cell r="K150" t="e">
            <v>#N/A</v>
          </cell>
          <cell r="L150" t="e">
            <v>#N/A</v>
          </cell>
          <cell r="M150" t="e">
            <v>#N/A</v>
          </cell>
          <cell r="N150" t="e">
            <v>#N/A</v>
          </cell>
        </row>
        <row r="151">
          <cell r="A151">
            <v>151101</v>
          </cell>
          <cell r="B151" t="str">
            <v>CAJA EN DIVISAS</v>
          </cell>
          <cell r="C151" t="e">
            <v>#N/A</v>
          </cell>
          <cell r="D151" t="e">
            <v>#N/A</v>
          </cell>
          <cell r="E151" t="e">
            <v>#N/A</v>
          </cell>
          <cell r="F151" t="e">
            <v>#N/A</v>
          </cell>
          <cell r="G151" t="e">
            <v>#N/A</v>
          </cell>
          <cell r="H151" t="e">
            <v>#N/A</v>
          </cell>
          <cell r="I151" t="e">
            <v>#N/A</v>
          </cell>
          <cell r="J151" t="e">
            <v>#N/A</v>
          </cell>
          <cell r="K151" t="e">
            <v>#N/A</v>
          </cell>
          <cell r="L151" t="e">
            <v>#N/A</v>
          </cell>
          <cell r="M151" t="e">
            <v>#N/A</v>
          </cell>
          <cell r="N151" t="e">
            <v>#N/A</v>
          </cell>
        </row>
        <row r="152">
          <cell r="A152">
            <v>151102</v>
          </cell>
          <cell r="B152" t="str">
            <v>BANCOS E INSTITUCIONES FINANCIERAS EXTERIOR</v>
          </cell>
          <cell r="C152" t="e">
            <v>#N/A</v>
          </cell>
          <cell r="D152" t="e">
            <v>#N/A</v>
          </cell>
          <cell r="E152" t="e">
            <v>#N/A</v>
          </cell>
          <cell r="F152" t="e">
            <v>#N/A</v>
          </cell>
          <cell r="G152" t="e">
            <v>#N/A</v>
          </cell>
          <cell r="H152" t="e">
            <v>#N/A</v>
          </cell>
          <cell r="I152" t="e">
            <v>#N/A</v>
          </cell>
          <cell r="J152" t="e">
            <v>#N/A</v>
          </cell>
          <cell r="K152" t="e">
            <v>#N/A</v>
          </cell>
          <cell r="L152" t="e">
            <v>#N/A</v>
          </cell>
          <cell r="M152" t="e">
            <v>#N/A</v>
          </cell>
          <cell r="N152" t="e">
            <v>#N/A</v>
          </cell>
        </row>
        <row r="153">
          <cell r="A153">
            <v>151103</v>
          </cell>
          <cell r="B153" t="str">
            <v>REMESAS CHEQUES Y VALORES</v>
          </cell>
          <cell r="C153" t="e">
            <v>#N/A</v>
          </cell>
          <cell r="D153" t="e">
            <v>#N/A</v>
          </cell>
          <cell r="E153" t="e">
            <v>#N/A</v>
          </cell>
          <cell r="F153" t="e">
            <v>#N/A</v>
          </cell>
          <cell r="G153" t="e">
            <v>#N/A</v>
          </cell>
          <cell r="H153" t="e">
            <v>#N/A</v>
          </cell>
          <cell r="I153" t="e">
            <v>#N/A</v>
          </cell>
          <cell r="J153" t="e">
            <v>#N/A</v>
          </cell>
          <cell r="K153" t="e">
            <v>#N/A</v>
          </cell>
          <cell r="L153" t="e">
            <v>#N/A</v>
          </cell>
          <cell r="M153" t="e">
            <v>#N/A</v>
          </cell>
          <cell r="N153" t="e">
            <v>#N/A</v>
          </cell>
        </row>
        <row r="154">
          <cell r="A154">
            <v>151104</v>
          </cell>
          <cell r="B154" t="str">
            <v>ORO</v>
          </cell>
          <cell r="C154" t="e">
            <v>#N/A</v>
          </cell>
          <cell r="D154" t="e">
            <v>#N/A</v>
          </cell>
          <cell r="E154" t="e">
            <v>#N/A</v>
          </cell>
          <cell r="F154" t="e">
            <v>#N/A</v>
          </cell>
          <cell r="G154" t="e">
            <v>#N/A</v>
          </cell>
          <cell r="H154" t="e">
            <v>#N/A</v>
          </cell>
          <cell r="I154" t="e">
            <v>#N/A</v>
          </cell>
          <cell r="J154" t="e">
            <v>#N/A</v>
          </cell>
          <cell r="K154" t="e">
            <v>#N/A</v>
          </cell>
          <cell r="L154" t="e">
            <v>#N/A</v>
          </cell>
          <cell r="M154" t="e">
            <v>#N/A</v>
          </cell>
          <cell r="N154" t="e">
            <v>#N/A</v>
          </cell>
        </row>
        <row r="155">
          <cell r="A155">
            <v>151105</v>
          </cell>
          <cell r="B155" t="str">
            <v>INVERSIONES EN EL EXTERIOR</v>
          </cell>
          <cell r="C155" t="e">
            <v>#N/A</v>
          </cell>
          <cell r="D155" t="e">
            <v>#N/A</v>
          </cell>
          <cell r="E155" t="e">
            <v>#N/A</v>
          </cell>
          <cell r="F155" t="e">
            <v>#N/A</v>
          </cell>
          <cell r="G155" t="e">
            <v>#N/A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 t="e">
            <v>#N/A</v>
          </cell>
          <cell r="N155" t="e">
            <v>#N/A</v>
          </cell>
        </row>
        <row r="156">
          <cell r="A156">
            <v>151106</v>
          </cell>
          <cell r="B156" t="str">
            <v>TENENCIAS ORGANISMOS FINANCIEROS INTERNACIONALES</v>
          </cell>
          <cell r="C156" t="e">
            <v>#N/A</v>
          </cell>
          <cell r="D156" t="e">
            <v>#N/A</v>
          </cell>
          <cell r="E156" t="e">
            <v>#N/A</v>
          </cell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 t="e">
            <v>#N/A</v>
          </cell>
        </row>
        <row r="157">
          <cell r="A157">
            <v>151107</v>
          </cell>
          <cell r="B157" t="str">
            <v>PARTICIPACION ORGANISMOS FINANCIEROS</v>
          </cell>
          <cell r="C157" t="e">
            <v>#N/A</v>
          </cell>
          <cell r="D157" t="e">
            <v>#N/A</v>
          </cell>
          <cell r="E157" t="e">
            <v>#N/A</v>
          </cell>
          <cell r="F157" t="e">
            <v>#N/A</v>
          </cell>
          <cell r="G157" t="e">
            <v>#N/A</v>
          </cell>
          <cell r="H157" t="e">
            <v>#N/A</v>
          </cell>
          <cell r="I157" t="e">
            <v>#N/A</v>
          </cell>
          <cell r="J157" t="e">
            <v>#N/A</v>
          </cell>
          <cell r="K157" t="e">
            <v>#N/A</v>
          </cell>
          <cell r="L157" t="e">
            <v>#N/A</v>
          </cell>
          <cell r="M157" t="e">
            <v>#N/A</v>
          </cell>
          <cell r="N157" t="e">
            <v>#N/A</v>
          </cell>
        </row>
        <row r="158">
          <cell r="A158">
            <v>151108</v>
          </cell>
          <cell r="B158" t="str">
            <v>ACUERDOS DE PAGO Y CREDITOS RECIPROCOS</v>
          </cell>
          <cell r="C158" t="e">
            <v>#N/A</v>
          </cell>
          <cell r="D158" t="e">
            <v>#N/A</v>
          </cell>
          <cell r="E158" t="e">
            <v>#N/A</v>
          </cell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 t="e">
            <v>#N/A</v>
          </cell>
        </row>
        <row r="159">
          <cell r="A159">
            <v>1512</v>
          </cell>
          <cell r="B159" t="str">
            <v>SISTEMA DE RESERVAS FINANCIERAS</v>
          </cell>
          <cell r="C159" t="e">
            <v>#N/A</v>
          </cell>
          <cell r="D159" t="e">
            <v>#N/A</v>
          </cell>
          <cell r="E159" t="e">
            <v>#N/A</v>
          </cell>
          <cell r="F159" t="e">
            <v>#N/A</v>
          </cell>
          <cell r="G159" t="e">
            <v>#N/A</v>
          </cell>
          <cell r="H159" t="e">
            <v>#N/A</v>
          </cell>
          <cell r="I159" t="e">
            <v>#N/A</v>
          </cell>
          <cell r="J159" t="e">
            <v>#N/A</v>
          </cell>
          <cell r="K159" t="e">
            <v>#N/A</v>
          </cell>
          <cell r="L159" t="e">
            <v>#N/A</v>
          </cell>
          <cell r="M159" t="e">
            <v>#N/A</v>
          </cell>
          <cell r="N159" t="e">
            <v>#N/A</v>
          </cell>
        </row>
        <row r="160">
          <cell r="A160">
            <v>151201</v>
          </cell>
          <cell r="B160" t="str">
            <v>CAJA EN DIVISAS</v>
          </cell>
          <cell r="C160" t="e">
            <v>#N/A</v>
          </cell>
          <cell r="D160" t="e">
            <v>#N/A</v>
          </cell>
          <cell r="E160" t="e">
            <v>#N/A</v>
          </cell>
          <cell r="F160" t="e">
            <v>#N/A</v>
          </cell>
          <cell r="G160" t="e">
            <v>#N/A</v>
          </cell>
          <cell r="H160" t="e">
            <v>#N/A</v>
          </cell>
          <cell r="I160" t="e">
            <v>#N/A</v>
          </cell>
          <cell r="J160" t="e">
            <v>#N/A</v>
          </cell>
          <cell r="K160" t="e">
            <v>#N/A</v>
          </cell>
          <cell r="L160" t="e">
            <v>#N/A</v>
          </cell>
          <cell r="M160" t="e">
            <v>#N/A</v>
          </cell>
          <cell r="N160" t="e">
            <v>#N/A</v>
          </cell>
        </row>
        <row r="161">
          <cell r="A161">
            <v>151202</v>
          </cell>
          <cell r="B161" t="str">
            <v>BANCOS E INSTITUCIONES FINANCIERAS EXTERIOR</v>
          </cell>
          <cell r="C161" t="e">
            <v>#N/A</v>
          </cell>
          <cell r="D161" t="e">
            <v>#N/A</v>
          </cell>
          <cell r="E161" t="e">
            <v>#N/A</v>
          </cell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 t="e">
            <v>#N/A</v>
          </cell>
        </row>
        <row r="162">
          <cell r="A162">
            <v>151203</v>
          </cell>
          <cell r="B162" t="str">
            <v>REMESAS CHEQUES Y VALORES</v>
          </cell>
          <cell r="C162" t="e">
            <v>#N/A</v>
          </cell>
          <cell r="D162" t="e">
            <v>#N/A</v>
          </cell>
          <cell r="E162" t="e">
            <v>#N/A</v>
          </cell>
          <cell r="F162" t="e">
            <v>#N/A</v>
          </cell>
          <cell r="G162" t="e">
            <v>#N/A</v>
          </cell>
          <cell r="H162" t="e">
            <v>#N/A</v>
          </cell>
          <cell r="I162" t="e">
            <v>#N/A</v>
          </cell>
          <cell r="J162" t="e">
            <v>#N/A</v>
          </cell>
          <cell r="K162" t="e">
            <v>#N/A</v>
          </cell>
          <cell r="L162" t="e">
            <v>#N/A</v>
          </cell>
          <cell r="M162" t="e">
            <v>#N/A</v>
          </cell>
          <cell r="N162" t="e">
            <v>#N/A</v>
          </cell>
        </row>
        <row r="163">
          <cell r="A163">
            <v>151204</v>
          </cell>
          <cell r="B163" t="str">
            <v>ORO</v>
          </cell>
          <cell r="C163" t="e">
            <v>#N/A</v>
          </cell>
          <cell r="D163" t="e">
            <v>#N/A</v>
          </cell>
          <cell r="E163" t="e">
            <v>#N/A</v>
          </cell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 t="e">
            <v>#N/A</v>
          </cell>
        </row>
        <row r="164">
          <cell r="A164">
            <v>151205</v>
          </cell>
          <cell r="B164" t="str">
            <v>INVERSIONES EN EL EXTERIOR</v>
          </cell>
          <cell r="C164" t="e">
            <v>#N/A</v>
          </cell>
          <cell r="D164" t="e">
            <v>#N/A</v>
          </cell>
          <cell r="E164" t="e">
            <v>#N/A</v>
          </cell>
          <cell r="F164" t="e">
            <v>#N/A</v>
          </cell>
          <cell r="G164" t="e">
            <v>#N/A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 t="e">
            <v>#N/A</v>
          </cell>
          <cell r="N164" t="e">
            <v>#N/A</v>
          </cell>
        </row>
        <row r="165">
          <cell r="A165">
            <v>151206</v>
          </cell>
          <cell r="B165" t="str">
            <v>TENENCIAS ORGANISMOS  FINANCIEROS INTERNACIONALES</v>
          </cell>
          <cell r="C165" t="e">
            <v>#N/A</v>
          </cell>
          <cell r="D165" t="e">
            <v>#N/A</v>
          </cell>
          <cell r="E165" t="e">
            <v>#N/A</v>
          </cell>
          <cell r="F165" t="e">
            <v>#N/A</v>
          </cell>
          <cell r="G165" t="e">
            <v>#N/A</v>
          </cell>
          <cell r="H165" t="e">
            <v>#N/A</v>
          </cell>
          <cell r="I165" t="e">
            <v>#N/A</v>
          </cell>
          <cell r="J165" t="e">
            <v>#N/A</v>
          </cell>
          <cell r="K165" t="e">
            <v>#N/A</v>
          </cell>
          <cell r="L165" t="e">
            <v>#N/A</v>
          </cell>
          <cell r="M165" t="e">
            <v>#N/A</v>
          </cell>
          <cell r="N165" t="e">
            <v>#N/A</v>
          </cell>
        </row>
        <row r="166">
          <cell r="A166">
            <v>151207</v>
          </cell>
          <cell r="B166" t="str">
            <v>PARTICIPACION ORGANISMOS FINANCIEROS</v>
          </cell>
          <cell r="C166" t="e">
            <v>#N/A</v>
          </cell>
          <cell r="D166" t="e">
            <v>#N/A</v>
          </cell>
          <cell r="E166" t="e">
            <v>#N/A</v>
          </cell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 t="e">
            <v>#N/A</v>
          </cell>
        </row>
        <row r="167">
          <cell r="A167">
            <v>151208</v>
          </cell>
          <cell r="B167" t="str">
            <v>ACUERDOS DE PAGO Y CREDITOS RECIPROCOS</v>
          </cell>
          <cell r="C167" t="e">
            <v>#N/A</v>
          </cell>
          <cell r="D167" t="e">
            <v>#N/A</v>
          </cell>
          <cell r="E167" t="e">
            <v>#N/A</v>
          </cell>
          <cell r="F167" t="e">
            <v>#N/A</v>
          </cell>
          <cell r="G167" t="e">
            <v>#N/A</v>
          </cell>
          <cell r="H167" t="e">
            <v>#N/A</v>
          </cell>
          <cell r="I167" t="e">
            <v>#N/A</v>
          </cell>
          <cell r="J167" t="e">
            <v>#N/A</v>
          </cell>
          <cell r="K167" t="e">
            <v>#N/A</v>
          </cell>
          <cell r="L167" t="e">
            <v>#N/A</v>
          </cell>
          <cell r="M167" t="e">
            <v>#N/A</v>
          </cell>
          <cell r="N167" t="e">
            <v>#N/A</v>
          </cell>
        </row>
        <row r="168">
          <cell r="A168">
            <v>1513</v>
          </cell>
          <cell r="B168" t="str">
            <v>SISTEMA DE OPERACIONES</v>
          </cell>
          <cell r="C168" t="e">
            <v>#N/A</v>
          </cell>
          <cell r="D168" t="e">
            <v>#N/A</v>
          </cell>
          <cell r="E168" t="e">
            <v>#N/A</v>
          </cell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 t="e">
            <v>#N/A</v>
          </cell>
        </row>
        <row r="169">
          <cell r="A169">
            <v>151301</v>
          </cell>
          <cell r="B169" t="str">
            <v>CAJA EN DIVISAS</v>
          </cell>
          <cell r="C169" t="e">
            <v>#N/A</v>
          </cell>
          <cell r="D169" t="e">
            <v>#N/A</v>
          </cell>
          <cell r="E169" t="e">
            <v>#N/A</v>
          </cell>
          <cell r="F169" t="e">
            <v>#N/A</v>
          </cell>
          <cell r="G169" t="e">
            <v>#N/A</v>
          </cell>
          <cell r="H169" t="e">
            <v>#N/A</v>
          </cell>
          <cell r="I169" t="e">
            <v>#N/A</v>
          </cell>
          <cell r="J169" t="e">
            <v>#N/A</v>
          </cell>
          <cell r="K169" t="e">
            <v>#N/A</v>
          </cell>
          <cell r="L169" t="e">
            <v>#N/A</v>
          </cell>
          <cell r="M169" t="e">
            <v>#N/A</v>
          </cell>
          <cell r="N169" t="e">
            <v>#N/A</v>
          </cell>
        </row>
        <row r="170">
          <cell r="A170">
            <v>151302</v>
          </cell>
          <cell r="B170" t="str">
            <v>BANCOS E INSTITUCIONES FINANCIERAS EXTERIOR</v>
          </cell>
          <cell r="C170" t="e">
            <v>#N/A</v>
          </cell>
          <cell r="D170" t="e">
            <v>#N/A</v>
          </cell>
          <cell r="E170" t="e">
            <v>#N/A</v>
          </cell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 t="e">
            <v>#N/A</v>
          </cell>
        </row>
        <row r="171">
          <cell r="A171">
            <v>151303</v>
          </cell>
          <cell r="B171" t="str">
            <v>REMESAS CHEQUES Y VALORES</v>
          </cell>
          <cell r="C171" t="e">
            <v>#N/A</v>
          </cell>
          <cell r="D171" t="e">
            <v>#N/A</v>
          </cell>
          <cell r="E171" t="e">
            <v>#N/A</v>
          </cell>
          <cell r="F171" t="e">
            <v>#N/A</v>
          </cell>
          <cell r="G171" t="e">
            <v>#N/A</v>
          </cell>
          <cell r="H171" t="e">
            <v>#N/A</v>
          </cell>
          <cell r="I171" t="e">
            <v>#N/A</v>
          </cell>
          <cell r="J171" t="e">
            <v>#N/A</v>
          </cell>
          <cell r="K171" t="e">
            <v>#N/A</v>
          </cell>
          <cell r="L171" t="e">
            <v>#N/A</v>
          </cell>
          <cell r="M171" t="e">
            <v>#N/A</v>
          </cell>
          <cell r="N171" t="e">
            <v>#N/A</v>
          </cell>
        </row>
        <row r="172">
          <cell r="A172">
            <v>151304</v>
          </cell>
          <cell r="B172" t="str">
            <v>ORO</v>
          </cell>
          <cell r="C172" t="e">
            <v>#N/A</v>
          </cell>
          <cell r="D172" t="e">
            <v>#N/A</v>
          </cell>
          <cell r="E172" t="e">
            <v>#N/A</v>
          </cell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 t="e">
            <v>#N/A</v>
          </cell>
        </row>
        <row r="173">
          <cell r="A173">
            <v>151305</v>
          </cell>
          <cell r="B173" t="str">
            <v>INVERSIONES EN EL EXTERIOR</v>
          </cell>
          <cell r="C173" t="e">
            <v>#N/A</v>
          </cell>
          <cell r="D173" t="e">
            <v>#N/A</v>
          </cell>
          <cell r="E173" t="e">
            <v>#N/A</v>
          </cell>
          <cell r="F173" t="e">
            <v>#N/A</v>
          </cell>
          <cell r="G173" t="e">
            <v>#N/A</v>
          </cell>
          <cell r="H173" t="e">
            <v>#N/A</v>
          </cell>
          <cell r="I173" t="e">
            <v>#N/A</v>
          </cell>
          <cell r="J173" t="e">
            <v>#N/A</v>
          </cell>
          <cell r="K173" t="e">
            <v>#N/A</v>
          </cell>
          <cell r="L173" t="e">
            <v>#N/A</v>
          </cell>
          <cell r="M173" t="e">
            <v>#N/A</v>
          </cell>
          <cell r="N173" t="e">
            <v>#N/A</v>
          </cell>
        </row>
        <row r="174">
          <cell r="A174">
            <v>151306</v>
          </cell>
          <cell r="B174" t="str">
            <v>TENENCIAS ORGANISMOS FINANCIEROS INTERNACIONALES</v>
          </cell>
          <cell r="C174" t="e">
            <v>#N/A</v>
          </cell>
          <cell r="D174" t="e">
            <v>#N/A</v>
          </cell>
          <cell r="E174" t="e">
            <v>#N/A</v>
          </cell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 t="e">
            <v>#N/A</v>
          </cell>
        </row>
        <row r="175">
          <cell r="A175">
            <v>151307</v>
          </cell>
          <cell r="B175" t="str">
            <v>PARTICIPACION ORGANISMOS FINANCIEROS</v>
          </cell>
          <cell r="C175" t="e">
            <v>#N/A</v>
          </cell>
          <cell r="D175" t="e">
            <v>#N/A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K175" t="e">
            <v>#N/A</v>
          </cell>
          <cell r="L175" t="e">
            <v>#N/A</v>
          </cell>
          <cell r="M175" t="e">
            <v>#N/A</v>
          </cell>
          <cell r="N175" t="e">
            <v>#N/A</v>
          </cell>
        </row>
        <row r="176">
          <cell r="A176">
            <v>151308</v>
          </cell>
          <cell r="B176" t="str">
            <v>ACUERDOS DE PAGO Y CREDITOS RECIPROCOS</v>
          </cell>
          <cell r="C176" t="e">
            <v>#N/A</v>
          </cell>
          <cell r="D176" t="e">
            <v>#N/A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 t="e">
            <v>#N/A</v>
          </cell>
        </row>
        <row r="177">
          <cell r="A177">
            <v>151309</v>
          </cell>
          <cell r="B177" t="str">
            <v>OPERACIONES DE REPORTO</v>
          </cell>
          <cell r="C177" t="e">
            <v>#N/A</v>
          </cell>
          <cell r="D177" t="e">
            <v>#N/A</v>
          </cell>
          <cell r="E177" t="e">
            <v>#N/A</v>
          </cell>
          <cell r="F177" t="e">
            <v>#N/A</v>
          </cell>
          <cell r="G177" t="e">
            <v>#N/A</v>
          </cell>
          <cell r="H177" t="e">
            <v>#N/A</v>
          </cell>
          <cell r="I177" t="e">
            <v>#N/A</v>
          </cell>
          <cell r="J177" t="e">
            <v>#N/A</v>
          </cell>
          <cell r="K177" t="e">
            <v>#N/A</v>
          </cell>
          <cell r="L177" t="e">
            <v>#N/A</v>
          </cell>
          <cell r="M177" t="e">
            <v>#N/A</v>
          </cell>
          <cell r="N177" t="e">
            <v>#N/A</v>
          </cell>
        </row>
        <row r="178">
          <cell r="A178">
            <v>151310</v>
          </cell>
          <cell r="B178" t="str">
            <v>TITULOS DEL GOBIERNO</v>
          </cell>
          <cell r="C178" t="e">
            <v>#N/A</v>
          </cell>
          <cell r="D178" t="e">
            <v>#N/A</v>
          </cell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 t="e">
            <v>#N/A</v>
          </cell>
        </row>
        <row r="179">
          <cell r="A179">
            <v>151311</v>
          </cell>
          <cell r="B179" t="str">
            <v>INVERSIONES EN RESIDENTES</v>
          </cell>
          <cell r="C179" t="e">
            <v>#N/A</v>
          </cell>
          <cell r="D179" t="e">
            <v>#N/A</v>
          </cell>
          <cell r="E179" t="e">
            <v>#N/A</v>
          </cell>
          <cell r="F179" t="e">
            <v>#N/A</v>
          </cell>
          <cell r="G179" t="e">
            <v>#N/A</v>
          </cell>
          <cell r="H179" t="e">
            <v>#N/A</v>
          </cell>
          <cell r="I179" t="e">
            <v>#N/A</v>
          </cell>
          <cell r="J179" t="e">
            <v>#N/A</v>
          </cell>
          <cell r="K179" t="e">
            <v>#N/A</v>
          </cell>
          <cell r="L179" t="e">
            <v>#N/A</v>
          </cell>
          <cell r="M179" t="e">
            <v>#N/A</v>
          </cell>
          <cell r="N179" t="e">
            <v>#N/A</v>
          </cell>
        </row>
        <row r="180">
          <cell r="A180">
            <v>151312</v>
          </cell>
          <cell r="B180" t="str">
            <v>APORTES EN ORGANISMOS INTERNACIONALES</v>
          </cell>
          <cell r="C180" t="e">
            <v>#N/A</v>
          </cell>
          <cell r="D180" t="e">
            <v>#N/A</v>
          </cell>
          <cell r="E180" t="e">
            <v>#N/A</v>
          </cell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 t="e">
            <v>#N/A</v>
          </cell>
        </row>
        <row r="181">
          <cell r="A181">
            <v>1514</v>
          </cell>
          <cell r="B181" t="str">
            <v>SISTEMA DE OTRAS OPERACIONES DEL BCE</v>
          </cell>
          <cell r="C181" t="e">
            <v>#N/A</v>
          </cell>
          <cell r="D181" t="e">
            <v>#N/A</v>
          </cell>
          <cell r="E181" t="e">
            <v>#N/A</v>
          </cell>
          <cell r="F181" t="e">
            <v>#N/A</v>
          </cell>
          <cell r="G181" t="e">
            <v>#N/A</v>
          </cell>
          <cell r="H181" t="e">
            <v>#N/A</v>
          </cell>
          <cell r="I181" t="e">
            <v>#N/A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 t="e">
            <v>#N/A</v>
          </cell>
        </row>
        <row r="182">
          <cell r="A182">
            <v>151401</v>
          </cell>
          <cell r="B182" t="str">
            <v>CAJA</v>
          </cell>
          <cell r="C182" t="e">
            <v>#N/A</v>
          </cell>
          <cell r="D182" t="e">
            <v>#N/A</v>
          </cell>
          <cell r="E182" t="e">
            <v>#N/A</v>
          </cell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 t="e">
            <v>#N/A</v>
          </cell>
        </row>
        <row r="183">
          <cell r="A183">
            <v>151402</v>
          </cell>
          <cell r="B183" t="str">
            <v>ACTIVOS EXTERNOS</v>
          </cell>
          <cell r="C183" t="e">
            <v>#N/A</v>
          </cell>
          <cell r="D183" t="e">
            <v>#N/A</v>
          </cell>
          <cell r="E183" t="e">
            <v>#N/A</v>
          </cell>
          <cell r="F183" t="e">
            <v>#N/A</v>
          </cell>
          <cell r="G183" t="e">
            <v>#N/A</v>
          </cell>
          <cell r="H183" t="e">
            <v>#N/A</v>
          </cell>
          <cell r="I183" t="e">
            <v>#N/A</v>
          </cell>
          <cell r="J183" t="e">
            <v>#N/A</v>
          </cell>
          <cell r="K183" t="e">
            <v>#N/A</v>
          </cell>
          <cell r="L183" t="e">
            <v>#N/A</v>
          </cell>
          <cell r="M183" t="e">
            <v>#N/A</v>
          </cell>
          <cell r="N183" t="e">
            <v>#N/A</v>
          </cell>
        </row>
        <row r="184">
          <cell r="A184">
            <v>151403</v>
          </cell>
          <cell r="B184" t="str">
            <v>EFECTOS DE COBRO INMEDIATO</v>
          </cell>
          <cell r="C184" t="e">
            <v>#N/A</v>
          </cell>
          <cell r="D184" t="e">
            <v>#N/A</v>
          </cell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 t="e">
            <v>#N/A</v>
          </cell>
        </row>
        <row r="185">
          <cell r="A185">
            <v>151404</v>
          </cell>
          <cell r="B185" t="str">
            <v>REMESAS AL COBRO DE CHEQUES Y VALORES</v>
          </cell>
          <cell r="C185" t="e">
            <v>#N/A</v>
          </cell>
          <cell r="D185" t="e">
            <v>#N/A</v>
          </cell>
          <cell r="E185" t="e">
            <v>#N/A</v>
          </cell>
          <cell r="F185" t="e">
            <v>#N/A</v>
          </cell>
          <cell r="G185" t="e">
            <v>#N/A</v>
          </cell>
          <cell r="H185" t="e">
            <v>#N/A</v>
          </cell>
          <cell r="I185" t="e">
            <v>#N/A</v>
          </cell>
          <cell r="J185" t="e">
            <v>#N/A</v>
          </cell>
          <cell r="K185" t="e">
            <v>#N/A</v>
          </cell>
          <cell r="L185" t="e">
            <v>#N/A</v>
          </cell>
          <cell r="M185" t="e">
            <v>#N/A</v>
          </cell>
          <cell r="N185" t="e">
            <v>#N/A</v>
          </cell>
        </row>
        <row r="186">
          <cell r="A186">
            <v>151405</v>
          </cell>
          <cell r="B186" t="str">
            <v>INVERSIONES</v>
          </cell>
          <cell r="C186" t="e">
            <v>#N/A</v>
          </cell>
          <cell r="D186" t="e">
            <v>#N/A</v>
          </cell>
          <cell r="E186" t="e">
            <v>#N/A</v>
          </cell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 t="e">
            <v>#N/A</v>
          </cell>
        </row>
        <row r="187">
          <cell r="A187">
            <v>151406</v>
          </cell>
          <cell r="B187" t="str">
            <v>CREDITO INTERNO</v>
          </cell>
          <cell r="C187" t="e">
            <v>#N/A</v>
          </cell>
          <cell r="D187" t="e">
            <v>#N/A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  <cell r="L187" t="e">
            <v>#N/A</v>
          </cell>
          <cell r="M187" t="e">
            <v>#N/A</v>
          </cell>
          <cell r="N187" t="e">
            <v>#N/A</v>
          </cell>
        </row>
        <row r="188">
          <cell r="A188">
            <v>151407</v>
          </cell>
          <cell r="B188" t="str">
            <v>CUENTAS POR COBRAR</v>
          </cell>
          <cell r="C188" t="e">
            <v>#N/A</v>
          </cell>
          <cell r="D188" t="e">
            <v>#N/A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 t="e">
            <v>#N/A</v>
          </cell>
        </row>
        <row r="189">
          <cell r="A189">
            <v>151408</v>
          </cell>
          <cell r="B189" t="str">
            <v>BIENES ADJUDICADOS EN DACION EN PAGO</v>
          </cell>
          <cell r="C189" t="e">
            <v>#N/A</v>
          </cell>
          <cell r="D189" t="e">
            <v>#N/A</v>
          </cell>
          <cell r="E189" t="e">
            <v>#N/A</v>
          </cell>
          <cell r="F189" t="e">
            <v>#N/A</v>
          </cell>
          <cell r="G189" t="e">
            <v>#N/A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  <cell r="L189" t="e">
            <v>#N/A</v>
          </cell>
          <cell r="M189" t="e">
            <v>#N/A</v>
          </cell>
          <cell r="N189" t="e">
            <v>#N/A</v>
          </cell>
        </row>
        <row r="190">
          <cell r="A190">
            <v>151409</v>
          </cell>
          <cell r="B190" t="str">
            <v>ACTIVOS FIJOS</v>
          </cell>
          <cell r="C190" t="e">
            <v>#N/A</v>
          </cell>
          <cell r="D190" t="e">
            <v>#N/A</v>
          </cell>
          <cell r="E190" t="e">
            <v>#N/A</v>
          </cell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  <cell r="L190" t="e">
            <v>#N/A</v>
          </cell>
          <cell r="M190" t="e">
            <v>#N/A</v>
          </cell>
          <cell r="N190" t="e">
            <v>#N/A</v>
          </cell>
        </row>
        <row r="191">
          <cell r="A191">
            <v>151410</v>
          </cell>
          <cell r="B191" t="str">
            <v>OTROS ACTIVOS</v>
          </cell>
          <cell r="C191" t="e">
            <v>#N/A</v>
          </cell>
          <cell r="D191" t="e">
            <v>#N/A</v>
          </cell>
          <cell r="E191" t="e">
            <v>#N/A</v>
          </cell>
          <cell r="F191" t="e">
            <v>#N/A</v>
          </cell>
          <cell r="G191" t="e">
            <v>#N/A</v>
          </cell>
          <cell r="H191" t="e">
            <v>#N/A</v>
          </cell>
          <cell r="I191" t="e">
            <v>#N/A</v>
          </cell>
          <cell r="J191" t="e">
            <v>#N/A</v>
          </cell>
          <cell r="K191" t="e">
            <v>#N/A</v>
          </cell>
          <cell r="L191" t="e">
            <v>#N/A</v>
          </cell>
          <cell r="M191" t="e">
            <v>#N/A</v>
          </cell>
          <cell r="N191" t="e">
            <v>#N/A</v>
          </cell>
        </row>
        <row r="192">
          <cell r="A192">
            <v>151411</v>
          </cell>
          <cell r="B192" t="str">
            <v>GASTOS</v>
          </cell>
          <cell r="C192" t="e">
            <v>#N/A</v>
          </cell>
          <cell r="D192" t="e">
            <v>#N/A</v>
          </cell>
          <cell r="E192" t="e">
            <v>#N/A</v>
          </cell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  <cell r="L192" t="e">
            <v>#N/A</v>
          </cell>
          <cell r="M192" t="e">
            <v>#N/A</v>
          </cell>
          <cell r="N192" t="e">
            <v>#N/A</v>
          </cell>
        </row>
        <row r="193">
          <cell r="A193">
            <v>16</v>
          </cell>
          <cell r="B193" t="str">
            <v>CUENTAS POR COBRAR</v>
          </cell>
          <cell r="C193">
            <v>1</v>
          </cell>
          <cell r="D193">
            <v>2</v>
          </cell>
          <cell r="E193">
            <v>3</v>
          </cell>
          <cell r="F193">
            <v>4</v>
          </cell>
          <cell r="G193">
            <v>5</v>
          </cell>
          <cell r="H193">
            <v>6</v>
          </cell>
          <cell r="I193">
            <v>7</v>
          </cell>
          <cell r="J193">
            <v>8</v>
          </cell>
          <cell r="K193">
            <v>8515105.3399999999</v>
          </cell>
          <cell r="L193">
            <v>8858614.4399999995</v>
          </cell>
          <cell r="M193">
            <v>8095289.3399999999</v>
          </cell>
          <cell r="N193">
            <v>7964007.9299999997</v>
          </cell>
        </row>
        <row r="194">
          <cell r="A194">
            <v>161</v>
          </cell>
          <cell r="B194" t="str">
            <v>DIVIDENDOS</v>
          </cell>
          <cell r="C194">
            <v>1</v>
          </cell>
          <cell r="D194">
            <v>2</v>
          </cell>
          <cell r="E194">
            <v>3</v>
          </cell>
          <cell r="F194">
            <v>4</v>
          </cell>
          <cell r="G194">
            <v>5</v>
          </cell>
          <cell r="H194">
            <v>6</v>
          </cell>
          <cell r="I194">
            <v>7</v>
          </cell>
          <cell r="J194">
            <v>8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162</v>
          </cell>
          <cell r="B195" t="str">
            <v>ANTICIPOS A EMPLEADOS</v>
          </cell>
          <cell r="C195">
            <v>1</v>
          </cell>
          <cell r="D195">
            <v>2</v>
          </cell>
          <cell r="E195">
            <v>3</v>
          </cell>
          <cell r="F195">
            <v>4</v>
          </cell>
          <cell r="G195">
            <v>5</v>
          </cell>
          <cell r="H195">
            <v>6</v>
          </cell>
          <cell r="I195">
            <v>7</v>
          </cell>
          <cell r="J195">
            <v>8</v>
          </cell>
          <cell r="K195">
            <v>803454.99</v>
          </cell>
          <cell r="L195">
            <v>661217.73</v>
          </cell>
          <cell r="M195">
            <v>328019.46000000002</v>
          </cell>
          <cell r="N195">
            <v>192769.25</v>
          </cell>
        </row>
        <row r="196">
          <cell r="A196">
            <v>168</v>
          </cell>
          <cell r="B196" t="str">
            <v>VARIOS DEUDORES</v>
          </cell>
          <cell r="C196">
            <v>1</v>
          </cell>
          <cell r="D196">
            <v>2</v>
          </cell>
          <cell r="E196">
            <v>3</v>
          </cell>
          <cell r="F196">
            <v>4</v>
          </cell>
          <cell r="G196">
            <v>5</v>
          </cell>
          <cell r="H196">
            <v>6</v>
          </cell>
          <cell r="I196">
            <v>7</v>
          </cell>
          <cell r="J196">
            <v>8</v>
          </cell>
          <cell r="K196">
            <v>74736714.299999997</v>
          </cell>
          <cell r="L196">
            <v>75077935.569999993</v>
          </cell>
          <cell r="M196">
            <v>74356972.010000005</v>
          </cell>
          <cell r="N196">
            <v>74098177.879999995</v>
          </cell>
        </row>
        <row r="197">
          <cell r="A197">
            <v>169</v>
          </cell>
          <cell r="B197" t="str">
            <v>(PROVISIÓN PARA PROTECCIÓN DE CUENTAS POR COBRAR)</v>
          </cell>
          <cell r="C197">
            <v>1</v>
          </cell>
          <cell r="D197">
            <v>2</v>
          </cell>
          <cell r="E197">
            <v>3</v>
          </cell>
          <cell r="F197">
            <v>4</v>
          </cell>
          <cell r="G197">
            <v>5</v>
          </cell>
          <cell r="H197">
            <v>6</v>
          </cell>
          <cell r="I197">
            <v>7</v>
          </cell>
          <cell r="J197">
            <v>8</v>
          </cell>
          <cell r="K197">
            <v>-67025063.950000003</v>
          </cell>
          <cell r="L197">
            <v>-66880538.859999999</v>
          </cell>
          <cell r="M197">
            <v>-66589702.130000003</v>
          </cell>
          <cell r="N197">
            <v>-66326939.200000003</v>
          </cell>
        </row>
        <row r="198">
          <cell r="A198">
            <v>17</v>
          </cell>
          <cell r="B198" t="str">
            <v>BIENES ADJUDICADOS POR DACIÓN EN PAGO</v>
          </cell>
          <cell r="C198">
            <v>1</v>
          </cell>
          <cell r="D198">
            <v>2</v>
          </cell>
          <cell r="E198">
            <v>3</v>
          </cell>
          <cell r="F198">
            <v>4</v>
          </cell>
          <cell r="G198">
            <v>5</v>
          </cell>
          <cell r="H198">
            <v>6</v>
          </cell>
          <cell r="I198">
            <v>7</v>
          </cell>
          <cell r="J198">
            <v>8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171</v>
          </cell>
          <cell r="B199" t="str">
            <v>TERRENOS</v>
          </cell>
          <cell r="C199">
            <v>1</v>
          </cell>
          <cell r="D199">
            <v>2</v>
          </cell>
          <cell r="E199">
            <v>3</v>
          </cell>
          <cell r="F199">
            <v>4</v>
          </cell>
          <cell r="G199">
            <v>5</v>
          </cell>
          <cell r="H199">
            <v>6</v>
          </cell>
          <cell r="I199">
            <v>7</v>
          </cell>
          <cell r="J199">
            <v>8</v>
          </cell>
          <cell r="K199">
            <v>7092208.75</v>
          </cell>
          <cell r="L199">
            <v>7092208.75</v>
          </cell>
          <cell r="M199">
            <v>7092208.75</v>
          </cell>
          <cell r="N199">
            <v>7092208.75</v>
          </cell>
        </row>
        <row r="200">
          <cell r="A200">
            <v>172</v>
          </cell>
          <cell r="B200" t="str">
            <v>EDIFICIOS Y OTROS LOCALES</v>
          </cell>
          <cell r="C200">
            <v>1</v>
          </cell>
          <cell r="D200">
            <v>2</v>
          </cell>
          <cell r="E200">
            <v>3</v>
          </cell>
          <cell r="F200">
            <v>4</v>
          </cell>
          <cell r="G200">
            <v>5</v>
          </cell>
          <cell r="H200">
            <v>6</v>
          </cell>
          <cell r="I200">
            <v>7</v>
          </cell>
          <cell r="J200">
            <v>8</v>
          </cell>
          <cell r="K200">
            <v>3072412.83</v>
          </cell>
          <cell r="L200">
            <v>3072412.83</v>
          </cell>
          <cell r="M200">
            <v>3072412.83</v>
          </cell>
          <cell r="N200">
            <v>3072412.83</v>
          </cell>
        </row>
        <row r="201">
          <cell r="A201">
            <v>173</v>
          </cell>
          <cell r="B201" t="str">
            <v>MOBILIARIO, MAQUINARIA Y EQUIPO</v>
          </cell>
          <cell r="C201">
            <v>1</v>
          </cell>
          <cell r="D201">
            <v>2</v>
          </cell>
          <cell r="E201">
            <v>3</v>
          </cell>
          <cell r="F201">
            <v>4</v>
          </cell>
          <cell r="G201">
            <v>5</v>
          </cell>
          <cell r="H201">
            <v>6</v>
          </cell>
          <cell r="I201">
            <v>7</v>
          </cell>
          <cell r="J201">
            <v>8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174</v>
          </cell>
          <cell r="B202" t="str">
            <v>UNIDADES DE TRANSPORTE</v>
          </cell>
          <cell r="C202">
            <v>1</v>
          </cell>
          <cell r="D202">
            <v>2</v>
          </cell>
          <cell r="E202">
            <v>3</v>
          </cell>
          <cell r="F202">
            <v>4</v>
          </cell>
          <cell r="G202">
            <v>5</v>
          </cell>
          <cell r="H202">
            <v>6</v>
          </cell>
          <cell r="I202">
            <v>7</v>
          </cell>
          <cell r="J202">
            <v>8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175</v>
          </cell>
          <cell r="B203" t="str">
            <v>TÍTULOS VALORES</v>
          </cell>
          <cell r="C203">
            <v>1</v>
          </cell>
          <cell r="D203">
            <v>2</v>
          </cell>
          <cell r="E203">
            <v>3</v>
          </cell>
          <cell r="F203">
            <v>4</v>
          </cell>
          <cell r="G203">
            <v>5</v>
          </cell>
          <cell r="H203">
            <v>6</v>
          </cell>
          <cell r="I203">
            <v>7</v>
          </cell>
          <cell r="J203">
            <v>8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178</v>
          </cell>
          <cell r="B204" t="str">
            <v>OTROS BIENES ADJUDICADOS</v>
          </cell>
          <cell r="C204">
            <v>1</v>
          </cell>
          <cell r="D204">
            <v>2</v>
          </cell>
          <cell r="E204">
            <v>3</v>
          </cell>
          <cell r="F204">
            <v>4</v>
          </cell>
          <cell r="G204">
            <v>5</v>
          </cell>
          <cell r="H204">
            <v>6</v>
          </cell>
          <cell r="I204">
            <v>7</v>
          </cell>
          <cell r="J204">
            <v>8</v>
          </cell>
          <cell r="K204">
            <v>31350382.68</v>
          </cell>
          <cell r="L204">
            <v>31350382.68</v>
          </cell>
          <cell r="M204">
            <v>31350382.68</v>
          </cell>
          <cell r="N204">
            <v>31350382.68</v>
          </cell>
        </row>
        <row r="205">
          <cell r="A205">
            <v>179</v>
          </cell>
          <cell r="B205" t="str">
            <v>(PROVISIÓN PARA PROTECCIÓN DE BIENES ADJUDICADOS)</v>
          </cell>
          <cell r="C205">
            <v>1</v>
          </cell>
          <cell r="D205">
            <v>2</v>
          </cell>
          <cell r="E205">
            <v>3</v>
          </cell>
          <cell r="F205">
            <v>4</v>
          </cell>
          <cell r="G205">
            <v>5</v>
          </cell>
          <cell r="H205">
            <v>6</v>
          </cell>
          <cell r="I205">
            <v>7</v>
          </cell>
          <cell r="J205">
            <v>8</v>
          </cell>
          <cell r="K205">
            <v>-41515004.259999998</v>
          </cell>
          <cell r="L205">
            <v>-41515004.259999998</v>
          </cell>
          <cell r="M205">
            <v>-41515004.259999998</v>
          </cell>
          <cell r="N205">
            <v>-41515004.259999998</v>
          </cell>
        </row>
        <row r="206">
          <cell r="A206">
            <v>18</v>
          </cell>
          <cell r="B206" t="str">
            <v>PROPIEDADES, PLANTA Y EQUIPO</v>
          </cell>
          <cell r="C206">
            <v>1</v>
          </cell>
          <cell r="D206">
            <v>2</v>
          </cell>
          <cell r="E206">
            <v>3</v>
          </cell>
          <cell r="F206">
            <v>4</v>
          </cell>
          <cell r="G206">
            <v>5</v>
          </cell>
          <cell r="H206">
            <v>6</v>
          </cell>
          <cell r="I206">
            <v>7</v>
          </cell>
          <cell r="J206">
            <v>8</v>
          </cell>
          <cell r="K206">
            <v>48798833.93</v>
          </cell>
          <cell r="L206">
            <v>48158569.259999998</v>
          </cell>
          <cell r="M206">
            <v>48802255.600000001</v>
          </cell>
          <cell r="N206">
            <v>52328023.890000001</v>
          </cell>
        </row>
        <row r="207">
          <cell r="A207">
            <v>181</v>
          </cell>
          <cell r="B207" t="str">
            <v>TERRENOS</v>
          </cell>
          <cell r="C207">
            <v>1</v>
          </cell>
          <cell r="D207">
            <v>2</v>
          </cell>
          <cell r="E207">
            <v>3</v>
          </cell>
          <cell r="F207">
            <v>4</v>
          </cell>
          <cell r="G207">
            <v>5</v>
          </cell>
          <cell r="H207">
            <v>6</v>
          </cell>
          <cell r="I207">
            <v>7</v>
          </cell>
          <cell r="J207">
            <v>8</v>
          </cell>
          <cell r="K207">
            <v>25101171.899999999</v>
          </cell>
          <cell r="L207">
            <v>24952375.399999999</v>
          </cell>
          <cell r="M207">
            <v>24952375.399999999</v>
          </cell>
          <cell r="N207">
            <v>24952375.399999999</v>
          </cell>
        </row>
        <row r="208">
          <cell r="A208">
            <v>1811</v>
          </cell>
          <cell r="B208" t="str">
            <v>UTILIZADOS POR LA ENTIDAD</v>
          </cell>
          <cell r="C208">
            <v>1</v>
          </cell>
          <cell r="D208">
            <v>2</v>
          </cell>
          <cell r="E208">
            <v>3</v>
          </cell>
          <cell r="F208">
            <v>4</v>
          </cell>
          <cell r="G208">
            <v>5</v>
          </cell>
          <cell r="H208">
            <v>6</v>
          </cell>
          <cell r="I208">
            <v>7</v>
          </cell>
          <cell r="J208">
            <v>8</v>
          </cell>
          <cell r="K208">
            <v>15109055.720000001</v>
          </cell>
          <cell r="L208">
            <v>15109055.720000001</v>
          </cell>
          <cell r="M208">
            <v>15109055.720000001</v>
          </cell>
          <cell r="N208">
            <v>15109055.720000001</v>
          </cell>
        </row>
        <row r="209">
          <cell r="A209">
            <v>1812</v>
          </cell>
          <cell r="B209" t="str">
            <v>NO UTILIZADOS POR LA ENTIDAD</v>
          </cell>
          <cell r="C209">
            <v>1</v>
          </cell>
          <cell r="D209">
            <v>2</v>
          </cell>
          <cell r="E209">
            <v>3</v>
          </cell>
          <cell r="F209">
            <v>4</v>
          </cell>
          <cell r="G209">
            <v>5</v>
          </cell>
          <cell r="H209">
            <v>6</v>
          </cell>
          <cell r="I209">
            <v>7</v>
          </cell>
          <cell r="J209">
            <v>8</v>
          </cell>
          <cell r="K209">
            <v>9992116.1799999997</v>
          </cell>
          <cell r="L209">
            <v>9843319.6799999997</v>
          </cell>
          <cell r="M209">
            <v>9843319.6799999997</v>
          </cell>
          <cell r="N209">
            <v>9843319.6799999997</v>
          </cell>
        </row>
        <row r="210">
          <cell r="A210">
            <v>182</v>
          </cell>
          <cell r="B210" t="str">
            <v>EDIFICIOS Y OTROS LOCALES</v>
          </cell>
          <cell r="C210">
            <v>1</v>
          </cell>
          <cell r="D210">
            <v>2</v>
          </cell>
          <cell r="E210">
            <v>3</v>
          </cell>
          <cell r="F210">
            <v>4</v>
          </cell>
          <cell r="G210">
            <v>5</v>
          </cell>
          <cell r="H210">
            <v>6</v>
          </cell>
          <cell r="I210">
            <v>7</v>
          </cell>
          <cell r="J210">
            <v>8</v>
          </cell>
          <cell r="K210">
            <v>50397990.920000002</v>
          </cell>
          <cell r="L210">
            <v>50121167.909999996</v>
          </cell>
          <cell r="M210">
            <v>50121167.909999996</v>
          </cell>
          <cell r="N210">
            <v>50284324.43</v>
          </cell>
        </row>
        <row r="211">
          <cell r="A211">
            <v>1821</v>
          </cell>
          <cell r="B211" t="str">
            <v>UTILIZADOS POR LA ENTIDAD</v>
          </cell>
          <cell r="C211">
            <v>1</v>
          </cell>
          <cell r="D211">
            <v>2</v>
          </cell>
          <cell r="E211">
            <v>3</v>
          </cell>
          <cell r="F211">
            <v>4</v>
          </cell>
          <cell r="G211">
            <v>5</v>
          </cell>
          <cell r="H211">
            <v>6</v>
          </cell>
          <cell r="I211">
            <v>7</v>
          </cell>
          <cell r="J211">
            <v>8</v>
          </cell>
          <cell r="K211">
            <v>35830589.090000004</v>
          </cell>
          <cell r="L211">
            <v>35830589.090000004</v>
          </cell>
          <cell r="M211">
            <v>35830589.090000004</v>
          </cell>
          <cell r="N211">
            <v>35993745.609999999</v>
          </cell>
        </row>
        <row r="212">
          <cell r="A212">
            <v>1822</v>
          </cell>
          <cell r="B212" t="str">
            <v>NO UTILIZADOS POR LA ENTIDAD</v>
          </cell>
          <cell r="C212">
            <v>1</v>
          </cell>
          <cell r="D212">
            <v>2</v>
          </cell>
          <cell r="E212">
            <v>3</v>
          </cell>
          <cell r="F212">
            <v>4</v>
          </cell>
          <cell r="G212">
            <v>5</v>
          </cell>
          <cell r="H212">
            <v>6</v>
          </cell>
          <cell r="I212">
            <v>7</v>
          </cell>
          <cell r="J212">
            <v>8</v>
          </cell>
          <cell r="K212">
            <v>14567401.83</v>
          </cell>
          <cell r="L212">
            <v>14290578.82</v>
          </cell>
          <cell r="M212">
            <v>14290578.82</v>
          </cell>
          <cell r="N212">
            <v>14290578.82</v>
          </cell>
        </row>
        <row r="213">
          <cell r="A213">
            <v>183</v>
          </cell>
          <cell r="B213" t="str">
            <v>OBRAS EN CONSTRUCCIÓN</v>
          </cell>
          <cell r="C213">
            <v>1</v>
          </cell>
          <cell r="D213">
            <v>2</v>
          </cell>
          <cell r="E213">
            <v>3</v>
          </cell>
          <cell r="F213">
            <v>4</v>
          </cell>
          <cell r="G213">
            <v>5</v>
          </cell>
          <cell r="H213">
            <v>6</v>
          </cell>
          <cell r="I213">
            <v>7</v>
          </cell>
          <cell r="J213">
            <v>8</v>
          </cell>
          <cell r="K213">
            <v>3165188.11</v>
          </cell>
          <cell r="L213">
            <v>3165188.11</v>
          </cell>
          <cell r="M213">
            <v>3165188.11</v>
          </cell>
          <cell r="N213">
            <v>3165188.11</v>
          </cell>
        </row>
        <row r="214">
          <cell r="A214">
            <v>1831</v>
          </cell>
          <cell r="B214" t="str">
            <v>CONSTRUCCIONES</v>
          </cell>
          <cell r="C214">
            <v>1</v>
          </cell>
          <cell r="D214">
            <v>2</v>
          </cell>
          <cell r="E214">
            <v>3</v>
          </cell>
          <cell r="F214">
            <v>4</v>
          </cell>
          <cell r="G214">
            <v>5</v>
          </cell>
          <cell r="H214">
            <v>6</v>
          </cell>
          <cell r="I214">
            <v>7</v>
          </cell>
          <cell r="J214">
            <v>8</v>
          </cell>
          <cell r="K214">
            <v>1226824.19</v>
          </cell>
          <cell r="L214">
            <v>1226824.19</v>
          </cell>
          <cell r="M214">
            <v>1226824.19</v>
          </cell>
          <cell r="N214">
            <v>1226824.19</v>
          </cell>
        </row>
        <row r="215">
          <cell r="A215">
            <v>1832</v>
          </cell>
          <cell r="B215" t="str">
            <v>REMODELACIONES</v>
          </cell>
          <cell r="C215">
            <v>1</v>
          </cell>
          <cell r="D215">
            <v>2</v>
          </cell>
          <cell r="E215">
            <v>3</v>
          </cell>
          <cell r="F215">
            <v>4</v>
          </cell>
          <cell r="G215">
            <v>5</v>
          </cell>
          <cell r="H215">
            <v>6</v>
          </cell>
          <cell r="I215">
            <v>7</v>
          </cell>
          <cell r="J215">
            <v>8</v>
          </cell>
          <cell r="K215">
            <v>1938363.92</v>
          </cell>
          <cell r="L215">
            <v>1938363.92</v>
          </cell>
          <cell r="M215">
            <v>1938363.92</v>
          </cell>
          <cell r="N215">
            <v>1938363.92</v>
          </cell>
        </row>
        <row r="216">
          <cell r="A216">
            <v>184</v>
          </cell>
          <cell r="B216" t="str">
            <v>MOBILIARIO, EQUIPO Y VEHÍCULOS</v>
          </cell>
          <cell r="C216">
            <v>1</v>
          </cell>
          <cell r="D216">
            <v>2</v>
          </cell>
          <cell r="E216">
            <v>3</v>
          </cell>
          <cell r="F216">
            <v>4</v>
          </cell>
          <cell r="G216">
            <v>5</v>
          </cell>
          <cell r="H216">
            <v>6</v>
          </cell>
          <cell r="I216">
            <v>7</v>
          </cell>
          <cell r="J216">
            <v>8</v>
          </cell>
          <cell r="K216">
            <v>47386756.93</v>
          </cell>
          <cell r="L216">
            <v>47363633.75</v>
          </cell>
          <cell r="M216">
            <v>48239790.960000001</v>
          </cell>
          <cell r="N216">
            <v>52165428.43</v>
          </cell>
        </row>
        <row r="217">
          <cell r="A217">
            <v>1841</v>
          </cell>
          <cell r="B217" t="str">
            <v>MUEBLES DE OFICINA</v>
          </cell>
          <cell r="C217">
            <v>1</v>
          </cell>
          <cell r="D217">
            <v>2</v>
          </cell>
          <cell r="E217">
            <v>3</v>
          </cell>
          <cell r="F217">
            <v>4</v>
          </cell>
          <cell r="G217">
            <v>5</v>
          </cell>
          <cell r="H217">
            <v>6</v>
          </cell>
          <cell r="I217">
            <v>7</v>
          </cell>
          <cell r="J217">
            <v>8</v>
          </cell>
          <cell r="K217">
            <v>2883137.62</v>
          </cell>
          <cell r="L217">
            <v>2883137.6</v>
          </cell>
          <cell r="M217">
            <v>2967081.16</v>
          </cell>
          <cell r="N217">
            <v>2968154.95</v>
          </cell>
        </row>
        <row r="218">
          <cell r="A218">
            <v>1842</v>
          </cell>
          <cell r="B218" t="str">
            <v>EQUIPOS</v>
          </cell>
          <cell r="C218">
            <v>1</v>
          </cell>
          <cell r="D218">
            <v>2</v>
          </cell>
          <cell r="E218">
            <v>3</v>
          </cell>
          <cell r="F218">
            <v>4</v>
          </cell>
          <cell r="G218">
            <v>5</v>
          </cell>
          <cell r="H218">
            <v>6</v>
          </cell>
          <cell r="I218">
            <v>7</v>
          </cell>
          <cell r="J218">
            <v>8</v>
          </cell>
          <cell r="K218">
            <v>18544093.059999999</v>
          </cell>
          <cell r="L218">
            <v>18513762.600000001</v>
          </cell>
          <cell r="M218">
            <v>19234675.079999998</v>
          </cell>
          <cell r="N218">
            <v>23069840.91</v>
          </cell>
        </row>
        <row r="219">
          <cell r="A219">
            <v>1843</v>
          </cell>
          <cell r="B219" t="str">
            <v>ENSERES DE OFICINA</v>
          </cell>
          <cell r="C219">
            <v>1</v>
          </cell>
          <cell r="D219">
            <v>2</v>
          </cell>
          <cell r="E219">
            <v>3</v>
          </cell>
          <cell r="F219">
            <v>4</v>
          </cell>
          <cell r="G219">
            <v>5</v>
          </cell>
          <cell r="H219">
            <v>6</v>
          </cell>
          <cell r="I219">
            <v>7</v>
          </cell>
          <cell r="J219">
            <v>8</v>
          </cell>
          <cell r="K219">
            <v>43793.34</v>
          </cell>
          <cell r="L219">
            <v>43793.34</v>
          </cell>
          <cell r="M219">
            <v>42705.36</v>
          </cell>
          <cell r="N219">
            <v>42705.36</v>
          </cell>
        </row>
        <row r="220">
          <cell r="A220">
            <v>1844</v>
          </cell>
          <cell r="B220" t="str">
            <v>VEHÍCULOS Y UNIDADES DE TRANSPORTE</v>
          </cell>
          <cell r="C220">
            <v>1</v>
          </cell>
          <cell r="D220">
            <v>2</v>
          </cell>
          <cell r="E220">
            <v>3</v>
          </cell>
          <cell r="F220">
            <v>4</v>
          </cell>
          <cell r="G220">
            <v>5</v>
          </cell>
          <cell r="H220">
            <v>6</v>
          </cell>
          <cell r="I220">
            <v>7</v>
          </cell>
          <cell r="J220">
            <v>8</v>
          </cell>
          <cell r="K220">
            <v>4017063.04</v>
          </cell>
          <cell r="L220">
            <v>4017063.04</v>
          </cell>
          <cell r="M220">
            <v>4065937.85</v>
          </cell>
          <cell r="N220">
            <v>4065937.85</v>
          </cell>
        </row>
        <row r="221">
          <cell r="A221">
            <v>1845</v>
          </cell>
          <cell r="B221" t="str">
            <v>EQUIPO DE COMPUTACIÓN</v>
          </cell>
          <cell r="C221">
            <v>1</v>
          </cell>
          <cell r="D221">
            <v>2</v>
          </cell>
          <cell r="E221">
            <v>3</v>
          </cell>
          <cell r="F221">
            <v>4</v>
          </cell>
          <cell r="G221">
            <v>5</v>
          </cell>
          <cell r="H221">
            <v>6</v>
          </cell>
          <cell r="I221">
            <v>7</v>
          </cell>
          <cell r="J221">
            <v>8</v>
          </cell>
          <cell r="K221">
            <v>12205715.300000001</v>
          </cell>
          <cell r="L221">
            <v>12196089.09</v>
          </cell>
          <cell r="M221">
            <v>12297398.58</v>
          </cell>
          <cell r="N221">
            <v>12370460.23</v>
          </cell>
        </row>
        <row r="222">
          <cell r="A222">
            <v>1846</v>
          </cell>
          <cell r="B222" t="str">
            <v>MAQUINARIA</v>
          </cell>
          <cell r="C222">
            <v>1</v>
          </cell>
          <cell r="D222">
            <v>2</v>
          </cell>
          <cell r="E222">
            <v>3</v>
          </cell>
          <cell r="F222">
            <v>4</v>
          </cell>
          <cell r="G222">
            <v>5</v>
          </cell>
          <cell r="H222">
            <v>6</v>
          </cell>
          <cell r="I222">
            <v>7</v>
          </cell>
          <cell r="J222">
            <v>8</v>
          </cell>
          <cell r="K222">
            <v>9010257.6099999994</v>
          </cell>
          <cell r="L222">
            <v>9027091.1199999992</v>
          </cell>
          <cell r="M222">
            <v>8973059.8699999992</v>
          </cell>
          <cell r="N222">
            <v>8989396.0700000003</v>
          </cell>
        </row>
        <row r="223">
          <cell r="A223">
            <v>1848</v>
          </cell>
          <cell r="B223" t="str">
            <v>OTROS BIENES</v>
          </cell>
          <cell r="C223">
            <v>1</v>
          </cell>
          <cell r="D223">
            <v>2</v>
          </cell>
          <cell r="E223">
            <v>3</v>
          </cell>
          <cell r="F223">
            <v>4</v>
          </cell>
          <cell r="G223">
            <v>5</v>
          </cell>
          <cell r="H223">
            <v>6</v>
          </cell>
          <cell r="I223">
            <v>7</v>
          </cell>
          <cell r="J223">
            <v>8</v>
          </cell>
          <cell r="K223">
            <v>682696.96</v>
          </cell>
          <cell r="L223">
            <v>682696.96</v>
          </cell>
          <cell r="M223">
            <v>658933.06000000006</v>
          </cell>
          <cell r="N223">
            <v>658933.06000000006</v>
          </cell>
        </row>
        <row r="224">
          <cell r="A224">
            <v>185</v>
          </cell>
          <cell r="B224" t="str">
            <v>BIBLIOTECA, MUSEO NUMISMÁTICO Y ARCHIVOS HISTÓRICOS</v>
          </cell>
          <cell r="C224">
            <v>1</v>
          </cell>
          <cell r="D224">
            <v>2</v>
          </cell>
          <cell r="E224">
            <v>3</v>
          </cell>
          <cell r="F224">
            <v>4</v>
          </cell>
          <cell r="G224">
            <v>5</v>
          </cell>
          <cell r="H224">
            <v>6</v>
          </cell>
          <cell r="I224">
            <v>7</v>
          </cell>
          <cell r="J224">
            <v>8</v>
          </cell>
          <cell r="K224">
            <v>3561346.12</v>
          </cell>
          <cell r="L224">
            <v>3560749.64</v>
          </cell>
          <cell r="M224">
            <v>3560756.64</v>
          </cell>
          <cell r="N224">
            <v>3560756.65</v>
          </cell>
        </row>
        <row r="225">
          <cell r="A225">
            <v>1851</v>
          </cell>
          <cell r="B225" t="str">
            <v>BIBLIOTECA</v>
          </cell>
          <cell r="C225">
            <v>1</v>
          </cell>
          <cell r="D225">
            <v>2</v>
          </cell>
          <cell r="E225">
            <v>3</v>
          </cell>
          <cell r="F225">
            <v>4</v>
          </cell>
          <cell r="G225">
            <v>5</v>
          </cell>
          <cell r="H225">
            <v>6</v>
          </cell>
          <cell r="I225">
            <v>7</v>
          </cell>
          <cell r="J225">
            <v>8</v>
          </cell>
          <cell r="K225">
            <v>323369.84000000003</v>
          </cell>
          <cell r="L225">
            <v>323369.84000000003</v>
          </cell>
          <cell r="M225">
            <v>323369.84000000003</v>
          </cell>
          <cell r="N225">
            <v>323369.84000000003</v>
          </cell>
        </row>
        <row r="226">
          <cell r="A226">
            <v>1852</v>
          </cell>
          <cell r="B226" t="str">
            <v>MUSEO NUMISMÁTICO</v>
          </cell>
          <cell r="C226">
            <v>1</v>
          </cell>
          <cell r="D226">
            <v>2</v>
          </cell>
          <cell r="E226">
            <v>3</v>
          </cell>
          <cell r="F226">
            <v>4</v>
          </cell>
          <cell r="G226">
            <v>5</v>
          </cell>
          <cell r="H226">
            <v>6</v>
          </cell>
          <cell r="I226">
            <v>7</v>
          </cell>
          <cell r="J226">
            <v>8</v>
          </cell>
          <cell r="K226">
            <v>3237976.28</v>
          </cell>
          <cell r="L226">
            <v>3237379.8</v>
          </cell>
          <cell r="M226">
            <v>3237386.8</v>
          </cell>
          <cell r="N226">
            <v>3237386.81</v>
          </cell>
        </row>
        <row r="227">
          <cell r="A227">
            <v>1853</v>
          </cell>
          <cell r="B227" t="str">
            <v>ARCHIVOS HISTORICOS</v>
          </cell>
          <cell r="C227" t="e">
            <v>#N/A</v>
          </cell>
          <cell r="D227" t="e">
            <v>#N/A</v>
          </cell>
          <cell r="E227" t="e">
            <v>#N/A</v>
          </cell>
          <cell r="F227" t="e">
            <v>#N/A</v>
          </cell>
          <cell r="G227" t="e">
            <v>#N/A</v>
          </cell>
          <cell r="H227" t="e">
            <v>#N/A</v>
          </cell>
          <cell r="I227" t="e">
            <v>#N/A</v>
          </cell>
          <cell r="J227" t="e">
            <v>#N/A</v>
          </cell>
          <cell r="K227" t="e">
            <v>#N/A</v>
          </cell>
          <cell r="L227" t="e">
            <v>#N/A</v>
          </cell>
          <cell r="M227" t="e">
            <v>#N/A</v>
          </cell>
          <cell r="N227" t="e">
            <v>#N/A</v>
          </cell>
        </row>
        <row r="228">
          <cell r="A228">
            <v>189</v>
          </cell>
          <cell r="B228" t="str">
            <v>(DEPRECIACIÓN ACUMULADA)</v>
          </cell>
          <cell r="C228">
            <v>1</v>
          </cell>
          <cell r="D228">
            <v>2</v>
          </cell>
          <cell r="E228">
            <v>3</v>
          </cell>
          <cell r="F228">
            <v>4</v>
          </cell>
          <cell r="G228">
            <v>5</v>
          </cell>
          <cell r="H228">
            <v>6</v>
          </cell>
          <cell r="I228">
            <v>7</v>
          </cell>
          <cell r="J228">
            <v>8</v>
          </cell>
          <cell r="K228">
            <v>-80813620.049999997</v>
          </cell>
          <cell r="L228">
            <v>-81004545.549999997</v>
          </cell>
          <cell r="M228">
            <v>-81237023.420000002</v>
          </cell>
          <cell r="N228">
            <v>-81800049.129999995</v>
          </cell>
        </row>
        <row r="229">
          <cell r="A229">
            <v>1891</v>
          </cell>
          <cell r="B229" t="str">
            <v>(EDIFICIOS Y OTROS LOCALES)</v>
          </cell>
          <cell r="C229">
            <v>1</v>
          </cell>
          <cell r="D229">
            <v>2</v>
          </cell>
          <cell r="E229">
            <v>3</v>
          </cell>
          <cell r="F229">
            <v>4</v>
          </cell>
          <cell r="G229">
            <v>5</v>
          </cell>
          <cell r="H229">
            <v>6</v>
          </cell>
          <cell r="I229">
            <v>7</v>
          </cell>
          <cell r="J229">
            <v>8</v>
          </cell>
          <cell r="K229">
            <v>-45409592.43</v>
          </cell>
          <cell r="L229">
            <v>-45344094.75</v>
          </cell>
          <cell r="M229">
            <v>-45407692.990000002</v>
          </cell>
          <cell r="N229">
            <v>-45643663.140000001</v>
          </cell>
        </row>
        <row r="230">
          <cell r="A230">
            <v>1892</v>
          </cell>
          <cell r="B230" t="str">
            <v>(MOBILIARIO Y EQUIPO)</v>
          </cell>
          <cell r="C230">
            <v>1</v>
          </cell>
          <cell r="D230">
            <v>2</v>
          </cell>
          <cell r="E230">
            <v>3</v>
          </cell>
          <cell r="F230">
            <v>4</v>
          </cell>
          <cell r="G230">
            <v>5</v>
          </cell>
          <cell r="H230">
            <v>6</v>
          </cell>
          <cell r="I230">
            <v>7</v>
          </cell>
          <cell r="J230">
            <v>8</v>
          </cell>
          <cell r="K230">
            <v>-35404027.619999997</v>
          </cell>
          <cell r="L230">
            <v>-35660450.799999997</v>
          </cell>
          <cell r="M230">
            <v>-35829330.43</v>
          </cell>
          <cell r="N230">
            <v>-36156385.990000002</v>
          </cell>
        </row>
        <row r="231">
          <cell r="A231">
            <v>19</v>
          </cell>
          <cell r="B231" t="str">
            <v>OTROS ACTIVOS</v>
          </cell>
          <cell r="C231">
            <v>1</v>
          </cell>
          <cell r="D231">
            <v>2</v>
          </cell>
          <cell r="E231">
            <v>3</v>
          </cell>
          <cell r="F231">
            <v>4</v>
          </cell>
          <cell r="G231">
            <v>5</v>
          </cell>
          <cell r="H231">
            <v>6</v>
          </cell>
          <cell r="I231">
            <v>7</v>
          </cell>
          <cell r="J231">
            <v>8</v>
          </cell>
          <cell r="K231">
            <v>138563028.38999999</v>
          </cell>
          <cell r="L231">
            <v>137913955.25</v>
          </cell>
          <cell r="M231">
            <v>141953140.97999999</v>
          </cell>
          <cell r="N231">
            <v>182454333.08000001</v>
          </cell>
        </row>
        <row r="232">
          <cell r="A232">
            <v>191</v>
          </cell>
          <cell r="B232" t="str">
            <v>ACTIVOS DIFERIDOS</v>
          </cell>
          <cell r="C232">
            <v>1</v>
          </cell>
          <cell r="D232">
            <v>2</v>
          </cell>
          <cell r="E232">
            <v>3</v>
          </cell>
          <cell r="F232">
            <v>4</v>
          </cell>
          <cell r="G232">
            <v>5</v>
          </cell>
          <cell r="H232">
            <v>6</v>
          </cell>
          <cell r="I232">
            <v>7</v>
          </cell>
          <cell r="J232">
            <v>8</v>
          </cell>
          <cell r="K232">
            <v>10100335.92</v>
          </cell>
          <cell r="L232">
            <v>9690960.6400000006</v>
          </cell>
          <cell r="M232">
            <v>9543314.9499999993</v>
          </cell>
          <cell r="N232">
            <v>9853442.4399999995</v>
          </cell>
        </row>
        <row r="233">
          <cell r="A233">
            <v>1911</v>
          </cell>
          <cell r="B233" t="str">
            <v>PAGOS ANTICIPADOS</v>
          </cell>
          <cell r="C233">
            <v>1</v>
          </cell>
          <cell r="D233">
            <v>2</v>
          </cell>
          <cell r="E233">
            <v>3</v>
          </cell>
          <cell r="F233">
            <v>4</v>
          </cell>
          <cell r="G233">
            <v>5</v>
          </cell>
          <cell r="H233">
            <v>6</v>
          </cell>
          <cell r="I233">
            <v>7</v>
          </cell>
          <cell r="J233">
            <v>8</v>
          </cell>
          <cell r="K233">
            <v>3312208.17</v>
          </cell>
          <cell r="L233">
            <v>3176733.61</v>
          </cell>
          <cell r="M233">
            <v>2969010.13</v>
          </cell>
          <cell r="N233">
            <v>2758094.99</v>
          </cell>
        </row>
        <row r="234">
          <cell r="A234">
            <v>191105</v>
          </cell>
          <cell r="B234" t="str">
            <v>INTERESES</v>
          </cell>
          <cell r="C234">
            <v>1</v>
          </cell>
          <cell r="D234">
            <v>2</v>
          </cell>
          <cell r="E234">
            <v>3</v>
          </cell>
          <cell r="F234">
            <v>4</v>
          </cell>
          <cell r="G234">
            <v>5</v>
          </cell>
          <cell r="H234">
            <v>6</v>
          </cell>
          <cell r="I234">
            <v>7</v>
          </cell>
          <cell r="J234">
            <v>8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191110</v>
          </cell>
          <cell r="B235" t="str">
            <v>ARRIENDOS</v>
          </cell>
          <cell r="C235">
            <v>1</v>
          </cell>
          <cell r="D235">
            <v>2</v>
          </cell>
          <cell r="E235">
            <v>3</v>
          </cell>
          <cell r="F235">
            <v>4</v>
          </cell>
          <cell r="G235">
            <v>5</v>
          </cell>
          <cell r="H235">
            <v>6</v>
          </cell>
          <cell r="I235">
            <v>7</v>
          </cell>
          <cell r="J235">
            <v>8</v>
          </cell>
          <cell r="K235">
            <v>0</v>
          </cell>
          <cell r="L235">
            <v>0</v>
          </cell>
          <cell r="M235">
            <v>846.2</v>
          </cell>
          <cell r="N235">
            <v>2520.0100000000002</v>
          </cell>
        </row>
        <row r="236">
          <cell r="A236">
            <v>191115</v>
          </cell>
          <cell r="B236" t="str">
            <v>MANTENIMIENTO</v>
          </cell>
          <cell r="C236">
            <v>1</v>
          </cell>
          <cell r="D236">
            <v>2</v>
          </cell>
          <cell r="E236">
            <v>3</v>
          </cell>
          <cell r="F236">
            <v>4</v>
          </cell>
          <cell r="G236">
            <v>5</v>
          </cell>
          <cell r="H236">
            <v>6</v>
          </cell>
          <cell r="I236">
            <v>7</v>
          </cell>
          <cell r="J236">
            <v>8</v>
          </cell>
          <cell r="K236">
            <v>361541.6</v>
          </cell>
          <cell r="L236">
            <v>369456.42</v>
          </cell>
          <cell r="M236">
            <v>335028.53000000003</v>
          </cell>
          <cell r="N236">
            <v>363922.99</v>
          </cell>
        </row>
        <row r="237">
          <cell r="A237">
            <v>191120</v>
          </cell>
          <cell r="B237" t="str">
            <v>PRIMAS DE SEGUROS</v>
          </cell>
          <cell r="C237">
            <v>1</v>
          </cell>
          <cell r="D237">
            <v>2</v>
          </cell>
          <cell r="E237">
            <v>3</v>
          </cell>
          <cell r="F237">
            <v>4</v>
          </cell>
          <cell r="G237">
            <v>5</v>
          </cell>
          <cell r="H237">
            <v>6</v>
          </cell>
          <cell r="I237">
            <v>7</v>
          </cell>
          <cell r="J237">
            <v>8</v>
          </cell>
          <cell r="K237">
            <v>1818626.9</v>
          </cell>
          <cell r="L237">
            <v>1695025.11</v>
          </cell>
          <cell r="M237">
            <v>1575657.14</v>
          </cell>
          <cell r="N237">
            <v>1431685.48</v>
          </cell>
        </row>
        <row r="238">
          <cell r="A238">
            <v>191190</v>
          </cell>
          <cell r="B238" t="str">
            <v>OTROS PAGOS ANTICIPADOS</v>
          </cell>
          <cell r="C238">
            <v>1</v>
          </cell>
          <cell r="D238">
            <v>2</v>
          </cell>
          <cell r="E238">
            <v>3</v>
          </cell>
          <cell r="F238">
            <v>4</v>
          </cell>
          <cell r="G238">
            <v>5</v>
          </cell>
          <cell r="H238">
            <v>6</v>
          </cell>
          <cell r="I238">
            <v>7</v>
          </cell>
          <cell r="J238">
            <v>8</v>
          </cell>
          <cell r="K238">
            <v>1132039.67</v>
          </cell>
          <cell r="L238">
            <v>1112252.08</v>
          </cell>
          <cell r="M238">
            <v>1057478.26</v>
          </cell>
          <cell r="N238">
            <v>959966.51</v>
          </cell>
        </row>
        <row r="239">
          <cell r="A239">
            <v>1912</v>
          </cell>
          <cell r="B239" t="str">
            <v>GASTOS DIFERIDOS</v>
          </cell>
          <cell r="C239">
            <v>1</v>
          </cell>
          <cell r="D239">
            <v>2</v>
          </cell>
          <cell r="E239">
            <v>3</v>
          </cell>
          <cell r="F239">
            <v>4</v>
          </cell>
          <cell r="G239">
            <v>5</v>
          </cell>
          <cell r="H239">
            <v>6</v>
          </cell>
          <cell r="I239">
            <v>7</v>
          </cell>
          <cell r="J239">
            <v>8</v>
          </cell>
          <cell r="K239">
            <v>5219403.3499999996</v>
          </cell>
          <cell r="L239">
            <v>4958780.46</v>
          </cell>
          <cell r="M239">
            <v>5026928.26</v>
          </cell>
          <cell r="N239">
            <v>5560037.2300000004</v>
          </cell>
        </row>
        <row r="240">
          <cell r="A240">
            <v>191205</v>
          </cell>
          <cell r="B240" t="str">
            <v>PROGRAMAS INFORMÁTICOS</v>
          </cell>
          <cell r="C240">
            <v>1</v>
          </cell>
          <cell r="D240">
            <v>2</v>
          </cell>
          <cell r="E240">
            <v>3</v>
          </cell>
          <cell r="F240">
            <v>4</v>
          </cell>
          <cell r="G240">
            <v>5</v>
          </cell>
          <cell r="H240">
            <v>6</v>
          </cell>
          <cell r="I240">
            <v>7</v>
          </cell>
          <cell r="J240">
            <v>8</v>
          </cell>
          <cell r="K240">
            <v>5219403.3499999996</v>
          </cell>
          <cell r="L240">
            <v>4958780.46</v>
          </cell>
          <cell r="M240">
            <v>5026928.26</v>
          </cell>
          <cell r="N240">
            <v>5560037.2300000004</v>
          </cell>
        </row>
        <row r="241">
          <cell r="A241">
            <v>191210</v>
          </cell>
          <cell r="B241" t="str">
            <v>ESTUDIOS</v>
          </cell>
          <cell r="C241">
            <v>1</v>
          </cell>
          <cell r="D241">
            <v>2</v>
          </cell>
          <cell r="E241">
            <v>3</v>
          </cell>
          <cell r="F241">
            <v>4</v>
          </cell>
          <cell r="G241">
            <v>5</v>
          </cell>
          <cell r="H241">
            <v>6</v>
          </cell>
          <cell r="I241">
            <v>7</v>
          </cell>
          <cell r="J241">
            <v>8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191290</v>
          </cell>
          <cell r="B242" t="str">
            <v>OTROS GASTOS DIFERIDOS</v>
          </cell>
          <cell r="C242">
            <v>1</v>
          </cell>
          <cell r="D242">
            <v>2</v>
          </cell>
          <cell r="E242">
            <v>3</v>
          </cell>
          <cell r="F242">
            <v>4</v>
          </cell>
          <cell r="G242">
            <v>5</v>
          </cell>
          <cell r="H242">
            <v>6</v>
          </cell>
          <cell r="I242">
            <v>7</v>
          </cell>
          <cell r="J242">
            <v>8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>
            <v>1913</v>
          </cell>
          <cell r="B243" t="str">
            <v>INVENTARIO DE ESPECIES MONETARIAS</v>
          </cell>
          <cell r="C243">
            <v>1</v>
          </cell>
          <cell r="D243">
            <v>2</v>
          </cell>
          <cell r="E243">
            <v>3</v>
          </cell>
          <cell r="F243">
            <v>4</v>
          </cell>
          <cell r="G243">
            <v>5</v>
          </cell>
          <cell r="H243">
            <v>6</v>
          </cell>
          <cell r="I243">
            <v>7</v>
          </cell>
          <cell r="J243">
            <v>8</v>
          </cell>
          <cell r="K243">
            <v>236.4</v>
          </cell>
          <cell r="L243">
            <v>236.4</v>
          </cell>
          <cell r="M243">
            <v>236.4</v>
          </cell>
          <cell r="N243">
            <v>236.4</v>
          </cell>
        </row>
        <row r="244">
          <cell r="A244">
            <v>191305</v>
          </cell>
          <cell r="B244" t="str">
            <v>BILLETES TERMINADOS</v>
          </cell>
          <cell r="C244" t="e">
            <v>#N/A</v>
          </cell>
          <cell r="D244" t="e">
            <v>#N/A</v>
          </cell>
          <cell r="E244" t="e">
            <v>#N/A</v>
          </cell>
          <cell r="F244" t="e">
            <v>#N/A</v>
          </cell>
          <cell r="G244" t="e">
            <v>#N/A</v>
          </cell>
          <cell r="H244" t="e">
            <v>#N/A</v>
          </cell>
          <cell r="I244" t="e">
            <v>#N/A</v>
          </cell>
          <cell r="J244" t="e">
            <v>#N/A</v>
          </cell>
          <cell r="K244" t="e">
            <v>#N/A</v>
          </cell>
          <cell r="L244" t="e">
            <v>#N/A</v>
          </cell>
          <cell r="M244" t="e">
            <v>#N/A</v>
          </cell>
          <cell r="N244" t="e">
            <v>#N/A</v>
          </cell>
        </row>
        <row r="245">
          <cell r="A245">
            <v>191310</v>
          </cell>
          <cell r="B245" t="str">
            <v>BILLETES SEMITERMINADOS</v>
          </cell>
          <cell r="C245" t="e">
            <v>#N/A</v>
          </cell>
          <cell r="D245" t="e">
            <v>#N/A</v>
          </cell>
          <cell r="E245" t="e">
            <v>#N/A</v>
          </cell>
          <cell r="F245" t="e">
            <v>#N/A</v>
          </cell>
          <cell r="G245" t="e">
            <v>#N/A</v>
          </cell>
          <cell r="H245" t="e">
            <v>#N/A</v>
          </cell>
          <cell r="I245" t="e">
            <v>#N/A</v>
          </cell>
          <cell r="J245" t="e">
            <v>#N/A</v>
          </cell>
          <cell r="K245" t="e">
            <v>#N/A</v>
          </cell>
          <cell r="L245" t="e">
            <v>#N/A</v>
          </cell>
          <cell r="M245" t="e">
            <v>#N/A</v>
          </cell>
          <cell r="N245" t="e">
            <v>#N/A</v>
          </cell>
        </row>
        <row r="246">
          <cell r="A246">
            <v>191315</v>
          </cell>
          <cell r="B246" t="str">
            <v>MONEDAS</v>
          </cell>
          <cell r="C246">
            <v>1</v>
          </cell>
          <cell r="D246">
            <v>2</v>
          </cell>
          <cell r="E246">
            <v>3</v>
          </cell>
          <cell r="F246">
            <v>4</v>
          </cell>
          <cell r="G246">
            <v>5</v>
          </cell>
          <cell r="H246">
            <v>6</v>
          </cell>
          <cell r="I246">
            <v>7</v>
          </cell>
          <cell r="J246">
            <v>8</v>
          </cell>
          <cell r="K246">
            <v>236.4</v>
          </cell>
          <cell r="L246">
            <v>236.4</v>
          </cell>
          <cell r="M246">
            <v>236.4</v>
          </cell>
          <cell r="N246">
            <v>236.4</v>
          </cell>
        </row>
        <row r="247">
          <cell r="A247">
            <v>1914</v>
          </cell>
          <cell r="B247" t="str">
            <v>PROVEEDURÍA</v>
          </cell>
          <cell r="C247">
            <v>1</v>
          </cell>
          <cell r="D247">
            <v>2</v>
          </cell>
          <cell r="E247">
            <v>3</v>
          </cell>
          <cell r="F247">
            <v>4</v>
          </cell>
          <cell r="G247">
            <v>5</v>
          </cell>
          <cell r="H247">
            <v>6</v>
          </cell>
          <cell r="I247">
            <v>7</v>
          </cell>
          <cell r="J247">
            <v>8</v>
          </cell>
          <cell r="K247">
            <v>1568488</v>
          </cell>
          <cell r="L247">
            <v>1555210.17</v>
          </cell>
          <cell r="M247">
            <v>1547140.16</v>
          </cell>
          <cell r="N247">
            <v>1535073.82</v>
          </cell>
        </row>
        <row r="248">
          <cell r="A248">
            <v>191405</v>
          </cell>
          <cell r="B248" t="str">
            <v>BIENES, PIEZAS Y PARTES</v>
          </cell>
          <cell r="C248">
            <v>1</v>
          </cell>
          <cell r="D248">
            <v>2</v>
          </cell>
          <cell r="E248">
            <v>3</v>
          </cell>
          <cell r="F248">
            <v>4</v>
          </cell>
          <cell r="G248">
            <v>5</v>
          </cell>
          <cell r="H248">
            <v>6</v>
          </cell>
          <cell r="I248">
            <v>7</v>
          </cell>
          <cell r="J248">
            <v>8</v>
          </cell>
          <cell r="K248">
            <v>697690.6</v>
          </cell>
          <cell r="L248">
            <v>699198.82</v>
          </cell>
          <cell r="M248">
            <v>702061.08</v>
          </cell>
          <cell r="N248">
            <v>636837.73</v>
          </cell>
        </row>
        <row r="249">
          <cell r="A249">
            <v>191410</v>
          </cell>
          <cell r="B249" t="str">
            <v>ESPECIES VALORADAS</v>
          </cell>
          <cell r="C249">
            <v>1</v>
          </cell>
          <cell r="D249">
            <v>2</v>
          </cell>
          <cell r="E249">
            <v>3</v>
          </cell>
          <cell r="F249">
            <v>4</v>
          </cell>
          <cell r="G249">
            <v>5</v>
          </cell>
          <cell r="H249">
            <v>6</v>
          </cell>
          <cell r="I249">
            <v>7</v>
          </cell>
          <cell r="J249">
            <v>8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191415</v>
          </cell>
          <cell r="B250" t="str">
            <v>FORMULARIOS Y MATERIALES</v>
          </cell>
          <cell r="C250">
            <v>1</v>
          </cell>
          <cell r="D250">
            <v>2</v>
          </cell>
          <cell r="E250">
            <v>3</v>
          </cell>
          <cell r="F250">
            <v>4</v>
          </cell>
          <cell r="G250">
            <v>5</v>
          </cell>
          <cell r="H250">
            <v>6</v>
          </cell>
          <cell r="I250">
            <v>7</v>
          </cell>
          <cell r="J250">
            <v>8</v>
          </cell>
          <cell r="K250">
            <v>868561.58</v>
          </cell>
          <cell r="L250">
            <v>853775.53</v>
          </cell>
          <cell r="M250">
            <v>843791.74</v>
          </cell>
          <cell r="N250">
            <v>896948.75</v>
          </cell>
        </row>
        <row r="251">
          <cell r="A251">
            <v>191490</v>
          </cell>
          <cell r="B251" t="str">
            <v>OTROS INSUMOS</v>
          </cell>
          <cell r="C251">
            <v>1</v>
          </cell>
          <cell r="D251">
            <v>2</v>
          </cell>
          <cell r="E251">
            <v>3</v>
          </cell>
          <cell r="F251">
            <v>4</v>
          </cell>
          <cell r="G251">
            <v>5</v>
          </cell>
          <cell r="H251">
            <v>6</v>
          </cell>
          <cell r="I251">
            <v>7</v>
          </cell>
          <cell r="J251">
            <v>8</v>
          </cell>
          <cell r="K251">
            <v>2235.8200000000002</v>
          </cell>
          <cell r="L251">
            <v>2235.8200000000002</v>
          </cell>
          <cell r="M251">
            <v>1287.3399999999999</v>
          </cell>
          <cell r="N251">
            <v>1287.3399999999999</v>
          </cell>
        </row>
        <row r="252">
          <cell r="A252">
            <v>192</v>
          </cell>
          <cell r="B252" t="str">
            <v>PARTICIPACION EN ORG.FINAN.INTERNC.</v>
          </cell>
          <cell r="C252" t="e">
            <v>#N/A</v>
          </cell>
          <cell r="D252" t="e">
            <v>#N/A</v>
          </cell>
          <cell r="E252" t="e">
            <v>#N/A</v>
          </cell>
          <cell r="F252" t="e">
            <v>#N/A</v>
          </cell>
          <cell r="G252" t="e">
            <v>#N/A</v>
          </cell>
          <cell r="H252" t="e">
            <v>#N/A</v>
          </cell>
          <cell r="I252" t="e">
            <v>#N/A</v>
          </cell>
          <cell r="J252" t="e">
            <v>#N/A</v>
          </cell>
          <cell r="K252" t="e">
            <v>#N/A</v>
          </cell>
          <cell r="L252" t="e">
            <v>#N/A</v>
          </cell>
          <cell r="M252" t="e">
            <v>#N/A</v>
          </cell>
          <cell r="N252" t="e">
            <v>#N/A</v>
          </cell>
        </row>
        <row r="253">
          <cell r="A253">
            <v>1921</v>
          </cell>
          <cell r="B253" t="str">
            <v>AP.B.INTER.RECONST.Y FMTO. (BIRF)</v>
          </cell>
          <cell r="C253" t="e">
            <v>#N/A</v>
          </cell>
          <cell r="D253" t="e">
            <v>#N/A</v>
          </cell>
          <cell r="E253" t="e">
            <v>#N/A</v>
          </cell>
          <cell r="F253" t="e">
            <v>#N/A</v>
          </cell>
          <cell r="G253" t="e">
            <v>#N/A</v>
          </cell>
          <cell r="H253" t="e">
            <v>#N/A</v>
          </cell>
          <cell r="I253" t="e">
            <v>#N/A</v>
          </cell>
          <cell r="J253" t="e">
            <v>#N/A</v>
          </cell>
          <cell r="K253" t="e">
            <v>#N/A</v>
          </cell>
          <cell r="L253" t="e">
            <v>#N/A</v>
          </cell>
          <cell r="M253" t="e">
            <v>#N/A</v>
          </cell>
          <cell r="N253" t="e">
            <v>#N/A</v>
          </cell>
        </row>
        <row r="254">
          <cell r="A254">
            <v>1922</v>
          </cell>
          <cell r="B254" t="str">
            <v>AP.ASOC.INTERNAC. DE FOMENTO (AIF)</v>
          </cell>
          <cell r="C254" t="e">
            <v>#N/A</v>
          </cell>
          <cell r="D254" t="e">
            <v>#N/A</v>
          </cell>
          <cell r="E254" t="e">
            <v>#N/A</v>
          </cell>
          <cell r="F254" t="e">
            <v>#N/A</v>
          </cell>
          <cell r="G254" t="e">
            <v>#N/A</v>
          </cell>
          <cell r="H254" t="e">
            <v>#N/A</v>
          </cell>
          <cell r="I254" t="e">
            <v>#N/A</v>
          </cell>
          <cell r="J254" t="e">
            <v>#N/A</v>
          </cell>
          <cell r="K254" t="e">
            <v>#N/A</v>
          </cell>
          <cell r="L254" t="e">
            <v>#N/A</v>
          </cell>
          <cell r="M254" t="e">
            <v>#N/A</v>
          </cell>
          <cell r="N254" t="e">
            <v>#N/A</v>
          </cell>
        </row>
        <row r="255">
          <cell r="A255">
            <v>1923</v>
          </cell>
          <cell r="B255" t="str">
            <v>AP.B.INTERAMERIC.DESARROLLO (BID)</v>
          </cell>
          <cell r="C255" t="e">
            <v>#N/A</v>
          </cell>
          <cell r="D255" t="e">
            <v>#N/A</v>
          </cell>
          <cell r="E255" t="e">
            <v>#N/A</v>
          </cell>
          <cell r="F255" t="e">
            <v>#N/A</v>
          </cell>
          <cell r="G255" t="e">
            <v>#N/A</v>
          </cell>
          <cell r="H255" t="e">
            <v>#N/A</v>
          </cell>
          <cell r="I255" t="e">
            <v>#N/A</v>
          </cell>
          <cell r="J255" t="e">
            <v>#N/A</v>
          </cell>
          <cell r="K255" t="e">
            <v>#N/A</v>
          </cell>
          <cell r="L255" t="e">
            <v>#N/A</v>
          </cell>
          <cell r="M255" t="e">
            <v>#N/A</v>
          </cell>
          <cell r="N255" t="e">
            <v>#N/A</v>
          </cell>
        </row>
        <row r="256">
          <cell r="A256">
            <v>1924</v>
          </cell>
          <cell r="B256" t="str">
            <v>AP. AGENCIA MULTI GART E INV.(MIGA)</v>
          </cell>
          <cell r="C256" t="e">
            <v>#N/A</v>
          </cell>
          <cell r="D256" t="e">
            <v>#N/A</v>
          </cell>
          <cell r="E256" t="e">
            <v>#N/A</v>
          </cell>
          <cell r="F256" t="e">
            <v>#N/A</v>
          </cell>
          <cell r="G256" t="e">
            <v>#N/A</v>
          </cell>
          <cell r="H256" t="e">
            <v>#N/A</v>
          </cell>
          <cell r="I256" t="e">
            <v>#N/A</v>
          </cell>
          <cell r="J256" t="e">
            <v>#N/A</v>
          </cell>
          <cell r="K256" t="e">
            <v>#N/A</v>
          </cell>
          <cell r="L256" t="e">
            <v>#N/A</v>
          </cell>
          <cell r="M256" t="e">
            <v>#N/A</v>
          </cell>
          <cell r="N256" t="e">
            <v>#N/A</v>
          </cell>
        </row>
        <row r="257">
          <cell r="A257">
            <v>193</v>
          </cell>
          <cell r="B257" t="str">
            <v>VALORES ACUMULADOS POR COBRAR</v>
          </cell>
          <cell r="C257">
            <v>1</v>
          </cell>
          <cell r="D257">
            <v>2</v>
          </cell>
          <cell r="E257">
            <v>3</v>
          </cell>
          <cell r="F257">
            <v>4</v>
          </cell>
          <cell r="G257">
            <v>5</v>
          </cell>
          <cell r="H257">
            <v>6</v>
          </cell>
          <cell r="I257">
            <v>7</v>
          </cell>
          <cell r="J257">
            <v>8</v>
          </cell>
          <cell r="K257">
            <v>15062736.130000001</v>
          </cell>
          <cell r="L257">
            <v>13386257.140000001</v>
          </cell>
          <cell r="M257">
            <v>17009234.57</v>
          </cell>
          <cell r="N257">
            <v>16300363.17</v>
          </cell>
        </row>
        <row r="258">
          <cell r="A258">
            <v>1931</v>
          </cell>
          <cell r="B258" t="str">
            <v>INTERESES POR COBRAR EN DEPÓSITOS EN BANCOS Y OTRAS INSTITUCIONES</v>
          </cell>
          <cell r="C258">
            <v>1</v>
          </cell>
          <cell r="D258">
            <v>2</v>
          </cell>
          <cell r="E258">
            <v>3</v>
          </cell>
          <cell r="F258">
            <v>4</v>
          </cell>
          <cell r="G258">
            <v>5</v>
          </cell>
          <cell r="H258">
            <v>6</v>
          </cell>
          <cell r="I258">
            <v>7</v>
          </cell>
          <cell r="J258">
            <v>8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1932</v>
          </cell>
          <cell r="B259" t="str">
            <v>INTER.POR.COB.EN OPERAC.DE CREDITO</v>
          </cell>
          <cell r="C259" t="e">
            <v>#N/A</v>
          </cell>
          <cell r="D259" t="e">
            <v>#N/A</v>
          </cell>
          <cell r="E259" t="e">
            <v>#N/A</v>
          </cell>
          <cell r="F259" t="e">
            <v>#N/A</v>
          </cell>
          <cell r="G259" t="e">
            <v>#N/A</v>
          </cell>
          <cell r="H259" t="e">
            <v>#N/A</v>
          </cell>
          <cell r="I259" t="e">
            <v>#N/A</v>
          </cell>
          <cell r="J259" t="e">
            <v>#N/A</v>
          </cell>
          <cell r="K259" t="e">
            <v>#N/A</v>
          </cell>
          <cell r="L259" t="e">
            <v>#N/A</v>
          </cell>
          <cell r="M259" t="e">
            <v>#N/A</v>
          </cell>
          <cell r="N259" t="e">
            <v>#N/A</v>
          </cell>
        </row>
        <row r="260">
          <cell r="A260">
            <v>1933</v>
          </cell>
          <cell r="B260" t="str">
            <v>INTERESES POR COBRAR EN INVERSIONES</v>
          </cell>
          <cell r="C260">
            <v>1</v>
          </cell>
          <cell r="D260">
            <v>2</v>
          </cell>
          <cell r="E260">
            <v>3</v>
          </cell>
          <cell r="F260">
            <v>4</v>
          </cell>
          <cell r="G260">
            <v>5</v>
          </cell>
          <cell r="H260">
            <v>6</v>
          </cell>
          <cell r="I260">
            <v>7</v>
          </cell>
          <cell r="J260">
            <v>8</v>
          </cell>
          <cell r="K260">
            <v>14493663.689999999</v>
          </cell>
          <cell r="L260">
            <v>12767152.33</v>
          </cell>
          <cell r="M260">
            <v>16331768</v>
          </cell>
          <cell r="N260">
            <v>15779036.380000001</v>
          </cell>
        </row>
        <row r="261">
          <cell r="A261">
            <v>1934</v>
          </cell>
          <cell r="B261" t="str">
            <v>INTERESES POR COBRAR ACUERDOS DE PAGO Y CONVENIOS DE CRÉDITOS RECÍPROCOS</v>
          </cell>
          <cell r="C261">
            <v>1</v>
          </cell>
          <cell r="D261">
            <v>2</v>
          </cell>
          <cell r="E261">
            <v>3</v>
          </cell>
          <cell r="F261">
            <v>4</v>
          </cell>
          <cell r="G261">
            <v>5</v>
          </cell>
          <cell r="H261">
            <v>6</v>
          </cell>
          <cell r="I261">
            <v>7</v>
          </cell>
          <cell r="J261">
            <v>8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1938</v>
          </cell>
          <cell r="B262" t="str">
            <v>OTROS INTERESES POR COBRAR</v>
          </cell>
          <cell r="C262">
            <v>1</v>
          </cell>
          <cell r="D262">
            <v>2</v>
          </cell>
          <cell r="E262">
            <v>3</v>
          </cell>
          <cell r="F262">
            <v>4</v>
          </cell>
          <cell r="G262">
            <v>5</v>
          </cell>
          <cell r="H262">
            <v>6</v>
          </cell>
          <cell r="I262">
            <v>7</v>
          </cell>
          <cell r="J262">
            <v>8</v>
          </cell>
          <cell r="K262">
            <v>569072.43999999994</v>
          </cell>
          <cell r="L262">
            <v>619104.81000000006</v>
          </cell>
          <cell r="M262">
            <v>677466.57</v>
          </cell>
          <cell r="N262">
            <v>521326.79</v>
          </cell>
        </row>
        <row r="263">
          <cell r="A263">
            <v>194</v>
          </cell>
          <cell r="B263" t="str">
            <v>DERECHOS FIDUCIARIOS</v>
          </cell>
          <cell r="C263">
            <v>1</v>
          </cell>
          <cell r="D263">
            <v>2</v>
          </cell>
          <cell r="E263">
            <v>3</v>
          </cell>
          <cell r="F263">
            <v>4</v>
          </cell>
          <cell r="G263">
            <v>5</v>
          </cell>
          <cell r="H263">
            <v>6</v>
          </cell>
          <cell r="I263">
            <v>7</v>
          </cell>
          <cell r="J263">
            <v>8</v>
          </cell>
          <cell r="K263">
            <v>46250000</v>
          </cell>
          <cell r="L263">
            <v>46250000</v>
          </cell>
          <cell r="M263">
            <v>46250000</v>
          </cell>
          <cell r="N263">
            <v>92500000</v>
          </cell>
        </row>
        <row r="264">
          <cell r="A264">
            <v>195</v>
          </cell>
          <cell r="B264" t="str">
            <v>RESULTADOS EFECTIVOS DE POLIT.MONET</v>
          </cell>
          <cell r="C264" t="e">
            <v>#N/A</v>
          </cell>
          <cell r="D264" t="e">
            <v>#N/A</v>
          </cell>
          <cell r="E264" t="e">
            <v>#N/A</v>
          </cell>
          <cell r="F264" t="e">
            <v>#N/A</v>
          </cell>
          <cell r="G264" t="e">
            <v>#N/A</v>
          </cell>
          <cell r="H264" t="e">
            <v>#N/A</v>
          </cell>
          <cell r="I264" t="e">
            <v>#N/A</v>
          </cell>
          <cell r="J264" t="e">
            <v>#N/A</v>
          </cell>
          <cell r="K264" t="e">
            <v>#N/A</v>
          </cell>
          <cell r="L264" t="e">
            <v>#N/A</v>
          </cell>
          <cell r="M264" t="e">
            <v>#N/A</v>
          </cell>
          <cell r="N264" t="e">
            <v>#N/A</v>
          </cell>
        </row>
        <row r="265">
          <cell r="A265">
            <v>1951</v>
          </cell>
          <cell r="B265" t="str">
            <v>GASTOS EMISION DE TITULOS</v>
          </cell>
          <cell r="C265" t="e">
            <v>#N/A</v>
          </cell>
          <cell r="D265" t="e">
            <v>#N/A</v>
          </cell>
          <cell r="E265" t="e">
            <v>#N/A</v>
          </cell>
          <cell r="F265" t="e">
            <v>#N/A</v>
          </cell>
          <cell r="G265" t="e">
            <v>#N/A</v>
          </cell>
          <cell r="H265" t="e">
            <v>#N/A</v>
          </cell>
          <cell r="I265" t="e">
            <v>#N/A</v>
          </cell>
          <cell r="J265" t="e">
            <v>#N/A</v>
          </cell>
          <cell r="K265" t="e">
            <v>#N/A</v>
          </cell>
          <cell r="L265" t="e">
            <v>#N/A</v>
          </cell>
          <cell r="M265" t="e">
            <v>#N/A</v>
          </cell>
          <cell r="N265" t="e">
            <v>#N/A</v>
          </cell>
        </row>
        <row r="266">
          <cell r="A266">
            <v>1952</v>
          </cell>
          <cell r="B266" t="str">
            <v>PERDIDAS EN MESA DE DINERO</v>
          </cell>
          <cell r="C266" t="e">
            <v>#N/A</v>
          </cell>
          <cell r="D266" t="e">
            <v>#N/A</v>
          </cell>
          <cell r="E266" t="e">
            <v>#N/A</v>
          </cell>
          <cell r="F266" t="e">
            <v>#N/A</v>
          </cell>
          <cell r="G266" t="e">
            <v>#N/A</v>
          </cell>
          <cell r="H266" t="e">
            <v>#N/A</v>
          </cell>
          <cell r="I266" t="e">
            <v>#N/A</v>
          </cell>
          <cell r="J266" t="e">
            <v>#N/A</v>
          </cell>
          <cell r="K266" t="e">
            <v>#N/A</v>
          </cell>
          <cell r="L266" t="e">
            <v>#N/A</v>
          </cell>
          <cell r="M266" t="e">
            <v>#N/A</v>
          </cell>
          <cell r="N266" t="e">
            <v>#N/A</v>
          </cell>
        </row>
        <row r="267">
          <cell r="A267">
            <v>1953</v>
          </cell>
          <cell r="B267" t="str">
            <v>PERDIDAS EN MESA DE CAMBIOS</v>
          </cell>
          <cell r="C267" t="e">
            <v>#N/A</v>
          </cell>
          <cell r="D267" t="e">
            <v>#N/A</v>
          </cell>
          <cell r="E267" t="e">
            <v>#N/A</v>
          </cell>
          <cell r="F267" t="e">
            <v>#N/A</v>
          </cell>
          <cell r="G267" t="e">
            <v>#N/A</v>
          </cell>
          <cell r="H267" t="e">
            <v>#N/A</v>
          </cell>
          <cell r="I267" t="e">
            <v>#N/A</v>
          </cell>
          <cell r="J267" t="e">
            <v>#N/A</v>
          </cell>
          <cell r="K267" t="e">
            <v>#N/A</v>
          </cell>
          <cell r="L267" t="e">
            <v>#N/A</v>
          </cell>
          <cell r="M267" t="e">
            <v>#N/A</v>
          </cell>
          <cell r="N267" t="e">
            <v>#N/A</v>
          </cell>
        </row>
        <row r="268">
          <cell r="A268">
            <v>1954</v>
          </cell>
          <cell r="B268" t="str">
            <v>GASTOS EMISION ESPECIES MONETARIAS</v>
          </cell>
          <cell r="C268" t="e">
            <v>#N/A</v>
          </cell>
          <cell r="D268" t="e">
            <v>#N/A</v>
          </cell>
          <cell r="E268" t="e">
            <v>#N/A</v>
          </cell>
          <cell r="F268" t="e">
            <v>#N/A</v>
          </cell>
          <cell r="G268" t="e">
            <v>#N/A</v>
          </cell>
          <cell r="H268" t="e">
            <v>#N/A</v>
          </cell>
          <cell r="I268" t="e">
            <v>#N/A</v>
          </cell>
          <cell r="J268" t="e">
            <v>#N/A</v>
          </cell>
          <cell r="K268" t="e">
            <v>#N/A</v>
          </cell>
          <cell r="L268" t="e">
            <v>#N/A</v>
          </cell>
          <cell r="M268" t="e">
            <v>#N/A</v>
          </cell>
          <cell r="N268" t="e">
            <v>#N/A</v>
          </cell>
        </row>
        <row r="269">
          <cell r="A269">
            <v>1955</v>
          </cell>
          <cell r="B269" t="str">
            <v>DIFERENCIAS EFECTIVAS EN CAMBIOS</v>
          </cell>
          <cell r="C269" t="e">
            <v>#N/A</v>
          </cell>
          <cell r="D269" t="e">
            <v>#N/A</v>
          </cell>
          <cell r="E269" t="e">
            <v>#N/A</v>
          </cell>
          <cell r="F269" t="e">
            <v>#N/A</v>
          </cell>
          <cell r="G269" t="e">
            <v>#N/A</v>
          </cell>
          <cell r="H269" t="e">
            <v>#N/A</v>
          </cell>
          <cell r="I269" t="e">
            <v>#N/A</v>
          </cell>
          <cell r="J269" t="e">
            <v>#N/A</v>
          </cell>
          <cell r="K269" t="e">
            <v>#N/A</v>
          </cell>
          <cell r="L269" t="e">
            <v>#N/A</v>
          </cell>
          <cell r="M269" t="e">
            <v>#N/A</v>
          </cell>
          <cell r="N269" t="e">
            <v>#N/A</v>
          </cell>
        </row>
        <row r="270">
          <cell r="A270">
            <v>1958</v>
          </cell>
          <cell r="B270" t="str">
            <v>OTROS GASTOS DE POLITICA MONETARIA</v>
          </cell>
          <cell r="C270" t="e">
            <v>#N/A</v>
          </cell>
          <cell r="D270" t="e">
            <v>#N/A</v>
          </cell>
          <cell r="E270" t="e">
            <v>#N/A</v>
          </cell>
          <cell r="F270" t="e">
            <v>#N/A</v>
          </cell>
          <cell r="G270" t="e">
            <v>#N/A</v>
          </cell>
          <cell r="H270" t="e">
            <v>#N/A</v>
          </cell>
          <cell r="I270" t="e">
            <v>#N/A</v>
          </cell>
          <cell r="J270" t="e">
            <v>#N/A</v>
          </cell>
          <cell r="K270" t="e">
            <v>#N/A</v>
          </cell>
          <cell r="L270" t="e">
            <v>#N/A</v>
          </cell>
          <cell r="M270" t="e">
            <v>#N/A</v>
          </cell>
          <cell r="N270" t="e">
            <v>#N/A</v>
          </cell>
        </row>
        <row r="271">
          <cell r="A271">
            <v>197</v>
          </cell>
          <cell r="B271" t="str">
            <v>ADQUISICIONES EN TRÁNSITO</v>
          </cell>
          <cell r="C271">
            <v>1</v>
          </cell>
          <cell r="D271">
            <v>2</v>
          </cell>
          <cell r="E271">
            <v>3</v>
          </cell>
          <cell r="F271">
            <v>4</v>
          </cell>
          <cell r="G271">
            <v>5</v>
          </cell>
          <cell r="H271">
            <v>6</v>
          </cell>
          <cell r="I271">
            <v>7</v>
          </cell>
          <cell r="J271">
            <v>8</v>
          </cell>
          <cell r="K271">
            <v>9811773.6600000001</v>
          </cell>
          <cell r="L271">
            <v>10585354.67</v>
          </cell>
          <cell r="M271">
            <v>10217834.619999999</v>
          </cell>
          <cell r="N271">
            <v>3085992.47</v>
          </cell>
        </row>
        <row r="272">
          <cell r="A272">
            <v>1971</v>
          </cell>
          <cell r="B272" t="str">
            <v>IMPORTACIONES</v>
          </cell>
          <cell r="C272">
            <v>1</v>
          </cell>
          <cell r="D272">
            <v>2</v>
          </cell>
          <cell r="E272">
            <v>3</v>
          </cell>
          <cell r="F272">
            <v>4</v>
          </cell>
          <cell r="G272">
            <v>5</v>
          </cell>
          <cell r="H272">
            <v>6</v>
          </cell>
          <cell r="I272">
            <v>7</v>
          </cell>
          <cell r="J272">
            <v>8</v>
          </cell>
          <cell r="K272">
            <v>50.64</v>
          </cell>
          <cell r="L272">
            <v>50.64</v>
          </cell>
          <cell r="M272">
            <v>50.64</v>
          </cell>
          <cell r="N272">
            <v>50.64</v>
          </cell>
        </row>
        <row r="273">
          <cell r="A273">
            <v>197105</v>
          </cell>
          <cell r="B273" t="str">
            <v>MONEDAS</v>
          </cell>
          <cell r="C273">
            <v>1</v>
          </cell>
          <cell r="D273">
            <v>2</v>
          </cell>
          <cell r="E273">
            <v>3</v>
          </cell>
          <cell r="F273">
            <v>4</v>
          </cell>
          <cell r="G273">
            <v>5</v>
          </cell>
          <cell r="H273">
            <v>6</v>
          </cell>
          <cell r="I273">
            <v>7</v>
          </cell>
          <cell r="J273">
            <v>8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197110</v>
          </cell>
          <cell r="B274" t="str">
            <v>LIBROS, REVISTAS Y SUSCRIPCIONES</v>
          </cell>
          <cell r="C274">
            <v>1</v>
          </cell>
          <cell r="D274">
            <v>2</v>
          </cell>
          <cell r="E274">
            <v>3</v>
          </cell>
          <cell r="F274">
            <v>4</v>
          </cell>
          <cell r="G274">
            <v>5</v>
          </cell>
          <cell r="H274">
            <v>6</v>
          </cell>
          <cell r="I274">
            <v>7</v>
          </cell>
          <cell r="J274">
            <v>8</v>
          </cell>
          <cell r="K274">
            <v>50.64</v>
          </cell>
          <cell r="L274">
            <v>50.64</v>
          </cell>
          <cell r="M274">
            <v>50.64</v>
          </cell>
          <cell r="N274">
            <v>50.64</v>
          </cell>
        </row>
        <row r="275">
          <cell r="A275">
            <v>197189</v>
          </cell>
          <cell r="B275" t="str">
            <v>OTROS BIENES IMPORTADOS</v>
          </cell>
          <cell r="C275">
            <v>1</v>
          </cell>
          <cell r="D275">
            <v>2</v>
          </cell>
          <cell r="E275">
            <v>3</v>
          </cell>
          <cell r="F275">
            <v>4</v>
          </cell>
          <cell r="G275">
            <v>5</v>
          </cell>
          <cell r="H275">
            <v>6</v>
          </cell>
          <cell r="I275">
            <v>7</v>
          </cell>
          <cell r="J275">
            <v>8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1972</v>
          </cell>
          <cell r="B276" t="str">
            <v>LOCALES</v>
          </cell>
          <cell r="C276">
            <v>1</v>
          </cell>
          <cell r="D276">
            <v>2</v>
          </cell>
          <cell r="E276">
            <v>3</v>
          </cell>
          <cell r="F276">
            <v>4</v>
          </cell>
          <cell r="G276">
            <v>5</v>
          </cell>
          <cell r="H276">
            <v>6</v>
          </cell>
          <cell r="I276">
            <v>7</v>
          </cell>
          <cell r="J276">
            <v>8</v>
          </cell>
          <cell r="K276">
            <v>9811723.0199999996</v>
          </cell>
          <cell r="L276">
            <v>10585304.029999999</v>
          </cell>
          <cell r="M276">
            <v>10217783.98</v>
          </cell>
          <cell r="N276">
            <v>3085941.83</v>
          </cell>
        </row>
        <row r="277">
          <cell r="A277">
            <v>197205</v>
          </cell>
          <cell r="B277" t="str">
            <v>BIENES MUEBLES</v>
          </cell>
          <cell r="C277">
            <v>1</v>
          </cell>
          <cell r="D277">
            <v>2</v>
          </cell>
          <cell r="E277">
            <v>3</v>
          </cell>
          <cell r="F277">
            <v>4</v>
          </cell>
          <cell r="G277">
            <v>5</v>
          </cell>
          <cell r="H277">
            <v>6</v>
          </cell>
          <cell r="I277">
            <v>7</v>
          </cell>
          <cell r="J277">
            <v>8</v>
          </cell>
          <cell r="K277">
            <v>9647850.7300000004</v>
          </cell>
          <cell r="L277">
            <v>10421431.74</v>
          </cell>
          <cell r="M277">
            <v>10053911.689999999</v>
          </cell>
          <cell r="N277">
            <v>2922069.54</v>
          </cell>
        </row>
        <row r="278">
          <cell r="A278">
            <v>197289</v>
          </cell>
          <cell r="B278" t="str">
            <v>OTROS BIENES LOCALES</v>
          </cell>
          <cell r="C278">
            <v>1</v>
          </cell>
          <cell r="D278">
            <v>2</v>
          </cell>
          <cell r="E278">
            <v>3</v>
          </cell>
          <cell r="F278">
            <v>4</v>
          </cell>
          <cell r="G278">
            <v>5</v>
          </cell>
          <cell r="H278">
            <v>6</v>
          </cell>
          <cell r="I278">
            <v>7</v>
          </cell>
          <cell r="J278">
            <v>8</v>
          </cell>
          <cell r="K278">
            <v>163872.29</v>
          </cell>
          <cell r="L278">
            <v>163872.29</v>
          </cell>
          <cell r="M278">
            <v>163872.29</v>
          </cell>
          <cell r="N278">
            <v>163872.29</v>
          </cell>
        </row>
        <row r="279">
          <cell r="A279">
            <v>198</v>
          </cell>
          <cell r="B279" t="str">
            <v>OTRAS CUENTAS DEL ACTIVO</v>
          </cell>
          <cell r="C279">
            <v>1</v>
          </cell>
          <cell r="D279">
            <v>2</v>
          </cell>
          <cell r="E279">
            <v>3</v>
          </cell>
          <cell r="F279">
            <v>4</v>
          </cell>
          <cell r="G279">
            <v>5</v>
          </cell>
          <cell r="H279">
            <v>6</v>
          </cell>
          <cell r="I279">
            <v>7</v>
          </cell>
          <cell r="J279">
            <v>8</v>
          </cell>
          <cell r="K279">
            <v>11089669598.459999</v>
          </cell>
          <cell r="L279">
            <v>11093480694.6</v>
          </cell>
          <cell r="M279">
            <v>11093378952.93</v>
          </cell>
          <cell r="N279">
            <v>11116763619.01</v>
          </cell>
        </row>
        <row r="280">
          <cell r="A280">
            <v>1981</v>
          </cell>
          <cell r="B280" t="str">
            <v>BONOS DE CAPITALIZACIÓN Y GARANTÍA METÁLICA</v>
          </cell>
          <cell r="C280">
            <v>1</v>
          </cell>
          <cell r="D280">
            <v>2</v>
          </cell>
          <cell r="E280">
            <v>3</v>
          </cell>
          <cell r="F280">
            <v>4</v>
          </cell>
          <cell r="G280">
            <v>5</v>
          </cell>
          <cell r="H280">
            <v>6</v>
          </cell>
          <cell r="I280">
            <v>7</v>
          </cell>
          <cell r="J280">
            <v>8</v>
          </cell>
          <cell r="K280">
            <v>71767407.400000006</v>
          </cell>
          <cell r="L280">
            <v>71767407.400000006</v>
          </cell>
          <cell r="M280">
            <v>71767407.400000006</v>
          </cell>
          <cell r="N280">
            <v>71767407.400000006</v>
          </cell>
        </row>
        <row r="281">
          <cell r="A281">
            <v>198105</v>
          </cell>
          <cell r="B281" t="str">
            <v>BONOS PARA CUBRIR PÉRDIDAS EJERCICIOS ANTERIORES</v>
          </cell>
          <cell r="C281">
            <v>1</v>
          </cell>
          <cell r="D281">
            <v>2</v>
          </cell>
          <cell r="E281">
            <v>3</v>
          </cell>
          <cell r="F281">
            <v>4</v>
          </cell>
          <cell r="G281">
            <v>5</v>
          </cell>
          <cell r="H281">
            <v>6</v>
          </cell>
          <cell r="I281">
            <v>7</v>
          </cell>
          <cell r="J281">
            <v>8</v>
          </cell>
          <cell r="K281">
            <v>18009000</v>
          </cell>
          <cell r="L281">
            <v>18009000</v>
          </cell>
          <cell r="M281">
            <v>18009000</v>
          </cell>
          <cell r="N281">
            <v>18009000</v>
          </cell>
        </row>
        <row r="282">
          <cell r="A282">
            <v>198110</v>
          </cell>
          <cell r="B282" t="str">
            <v>BONO ÚNICO LIQUIDACIÓN PÉRDIDAS DIFERIDAS</v>
          </cell>
          <cell r="C282">
            <v>1</v>
          </cell>
          <cell r="D282">
            <v>2</v>
          </cell>
          <cell r="E282">
            <v>3</v>
          </cell>
          <cell r="F282">
            <v>4</v>
          </cell>
          <cell r="G282">
            <v>5</v>
          </cell>
          <cell r="H282">
            <v>6</v>
          </cell>
          <cell r="I282">
            <v>7</v>
          </cell>
          <cell r="J282">
            <v>8</v>
          </cell>
          <cell r="K282">
            <v>53350236.890000001</v>
          </cell>
          <cell r="L282">
            <v>53350236.890000001</v>
          </cell>
          <cell r="M282">
            <v>53350236.890000001</v>
          </cell>
          <cell r="N282">
            <v>53350236.890000001</v>
          </cell>
        </row>
        <row r="283">
          <cell r="A283">
            <v>198115</v>
          </cell>
          <cell r="B283" t="str">
            <v>BONO DE GARANTÍA MONEDA METÁLICA</v>
          </cell>
          <cell r="C283">
            <v>1</v>
          </cell>
          <cell r="D283">
            <v>2</v>
          </cell>
          <cell r="E283">
            <v>3</v>
          </cell>
          <cell r="F283">
            <v>4</v>
          </cell>
          <cell r="G283">
            <v>5</v>
          </cell>
          <cell r="H283">
            <v>6</v>
          </cell>
          <cell r="I283">
            <v>7</v>
          </cell>
          <cell r="J283">
            <v>8</v>
          </cell>
          <cell r="K283">
            <v>2957.91</v>
          </cell>
          <cell r="L283">
            <v>2957.91</v>
          </cell>
          <cell r="M283">
            <v>2957.91</v>
          </cell>
          <cell r="N283">
            <v>2957.91</v>
          </cell>
        </row>
        <row r="284">
          <cell r="A284">
            <v>198120</v>
          </cell>
          <cell r="B284" t="str">
            <v>BONOS DEL ESTADO PRÉSTAMOS EXTERNOS BALANZA  DE PAGOS DECRETO 1349</v>
          </cell>
          <cell r="C284">
            <v>1</v>
          </cell>
          <cell r="D284">
            <v>2</v>
          </cell>
          <cell r="E284">
            <v>3</v>
          </cell>
          <cell r="F284">
            <v>4</v>
          </cell>
          <cell r="G284">
            <v>5</v>
          </cell>
          <cell r="H284">
            <v>6</v>
          </cell>
          <cell r="I284">
            <v>7</v>
          </cell>
          <cell r="J284">
            <v>8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198125</v>
          </cell>
          <cell r="B285" t="str">
            <v>BONOS DEL ESTADO DEUDA EXTERNA PRIVADA REFINANCIADA DECRETO 3615</v>
          </cell>
          <cell r="C285">
            <v>1</v>
          </cell>
          <cell r="D285">
            <v>2</v>
          </cell>
          <cell r="E285">
            <v>3</v>
          </cell>
          <cell r="F285">
            <v>4</v>
          </cell>
          <cell r="G285">
            <v>5</v>
          </cell>
          <cell r="H285">
            <v>6</v>
          </cell>
          <cell r="I285">
            <v>7</v>
          </cell>
          <cell r="J285">
            <v>8</v>
          </cell>
          <cell r="K285">
            <v>405212.6</v>
          </cell>
          <cell r="L285">
            <v>405212.6</v>
          </cell>
          <cell r="M285">
            <v>405212.6</v>
          </cell>
          <cell r="N285">
            <v>405212.6</v>
          </cell>
        </row>
        <row r="286">
          <cell r="A286">
            <v>1986</v>
          </cell>
          <cell r="B286" t="str">
            <v>EX FONDO DE PENSIONES BANCO CENTRAL DEL ECUADOR</v>
          </cell>
          <cell r="C286">
            <v>1</v>
          </cell>
          <cell r="D286">
            <v>2</v>
          </cell>
          <cell r="E286">
            <v>3</v>
          </cell>
          <cell r="F286">
            <v>4</v>
          </cell>
          <cell r="G286">
            <v>5</v>
          </cell>
          <cell r="H286">
            <v>6</v>
          </cell>
          <cell r="I286">
            <v>7</v>
          </cell>
          <cell r="J286">
            <v>8</v>
          </cell>
          <cell r="K286">
            <v>4945698.41</v>
          </cell>
          <cell r="L286">
            <v>4824509.8600000003</v>
          </cell>
          <cell r="M286">
            <v>4682275.55</v>
          </cell>
          <cell r="N286">
            <v>4573141.7</v>
          </cell>
        </row>
        <row r="287">
          <cell r="A287">
            <v>198605</v>
          </cell>
          <cell r="B287" t="str">
            <v>INVERSIONES</v>
          </cell>
          <cell r="C287">
            <v>1</v>
          </cell>
          <cell r="D287">
            <v>2</v>
          </cell>
          <cell r="E287">
            <v>3</v>
          </cell>
          <cell r="F287">
            <v>4</v>
          </cell>
          <cell r="G287">
            <v>5</v>
          </cell>
          <cell r="H287">
            <v>6</v>
          </cell>
          <cell r="I287">
            <v>7</v>
          </cell>
          <cell r="J287">
            <v>8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198610</v>
          </cell>
          <cell r="B288" t="str">
            <v>PRÉSTAMOS JUBILADOS</v>
          </cell>
          <cell r="C288">
            <v>1</v>
          </cell>
          <cell r="D288">
            <v>2</v>
          </cell>
          <cell r="E288">
            <v>3</v>
          </cell>
          <cell r="F288">
            <v>4</v>
          </cell>
          <cell r="G288">
            <v>5</v>
          </cell>
          <cell r="H288">
            <v>6</v>
          </cell>
          <cell r="I288">
            <v>7</v>
          </cell>
          <cell r="J288">
            <v>8</v>
          </cell>
          <cell r="K288">
            <v>1808305.74</v>
          </cell>
          <cell r="L288">
            <v>1733977.09</v>
          </cell>
          <cell r="M288">
            <v>1663078.53</v>
          </cell>
          <cell r="N288">
            <v>1593457.35</v>
          </cell>
        </row>
        <row r="289">
          <cell r="A289">
            <v>198615</v>
          </cell>
          <cell r="B289" t="str">
            <v>PRÉSTAMOS EMPLEADOS ACTIVOS</v>
          </cell>
          <cell r="C289">
            <v>1</v>
          </cell>
          <cell r="D289">
            <v>2</v>
          </cell>
          <cell r="E289">
            <v>3</v>
          </cell>
          <cell r="F289">
            <v>4</v>
          </cell>
          <cell r="G289">
            <v>5</v>
          </cell>
          <cell r="H289">
            <v>6</v>
          </cell>
          <cell r="I289">
            <v>7</v>
          </cell>
          <cell r="J289">
            <v>8</v>
          </cell>
          <cell r="K289">
            <v>1009361.36</v>
          </cell>
          <cell r="L289">
            <v>995197.76</v>
          </cell>
          <cell r="M289">
            <v>949741.06</v>
          </cell>
          <cell r="N289">
            <v>956885.94</v>
          </cell>
        </row>
        <row r="290">
          <cell r="A290">
            <v>198620</v>
          </cell>
          <cell r="B290" t="str">
            <v>PRÉSTAMOS EX JUBILADOS</v>
          </cell>
          <cell r="C290">
            <v>1</v>
          </cell>
          <cell r="D290">
            <v>2</v>
          </cell>
          <cell r="E290">
            <v>3</v>
          </cell>
          <cell r="F290">
            <v>4</v>
          </cell>
          <cell r="G290">
            <v>5</v>
          </cell>
          <cell r="H290">
            <v>6</v>
          </cell>
          <cell r="I290">
            <v>7</v>
          </cell>
          <cell r="J290">
            <v>8</v>
          </cell>
          <cell r="K290">
            <v>446264.76</v>
          </cell>
          <cell r="L290">
            <v>432401.94</v>
          </cell>
          <cell r="M290">
            <v>446221.23</v>
          </cell>
          <cell r="N290">
            <v>418951.81</v>
          </cell>
        </row>
        <row r="291">
          <cell r="A291">
            <v>198625</v>
          </cell>
          <cell r="B291" t="str">
            <v>PRÉSTAMOS EX EMPLEADOS</v>
          </cell>
          <cell r="C291">
            <v>1</v>
          </cell>
          <cell r="D291">
            <v>2</v>
          </cell>
          <cell r="E291">
            <v>3</v>
          </cell>
          <cell r="F291">
            <v>4</v>
          </cell>
          <cell r="G291">
            <v>5</v>
          </cell>
          <cell r="H291">
            <v>6</v>
          </cell>
          <cell r="I291">
            <v>7</v>
          </cell>
          <cell r="J291">
            <v>8</v>
          </cell>
          <cell r="K291">
            <v>1671675.43</v>
          </cell>
          <cell r="L291">
            <v>1652713.11</v>
          </cell>
          <cell r="M291">
            <v>1616151.44</v>
          </cell>
          <cell r="N291">
            <v>1595795.2</v>
          </cell>
        </row>
        <row r="292">
          <cell r="A292">
            <v>198630</v>
          </cell>
          <cell r="B292" t="str">
            <v>INTERESES POR COBRAR</v>
          </cell>
          <cell r="C292">
            <v>1</v>
          </cell>
          <cell r="D292">
            <v>2</v>
          </cell>
          <cell r="E292">
            <v>3</v>
          </cell>
          <cell r="F292">
            <v>4</v>
          </cell>
          <cell r="G292">
            <v>5</v>
          </cell>
          <cell r="H292">
            <v>6</v>
          </cell>
          <cell r="I292">
            <v>7</v>
          </cell>
          <cell r="J292">
            <v>8</v>
          </cell>
          <cell r="K292">
            <v>10091.120000000001</v>
          </cell>
          <cell r="L292">
            <v>10219.959999999999</v>
          </cell>
          <cell r="M292">
            <v>7083.29</v>
          </cell>
          <cell r="N292">
            <v>8051.4</v>
          </cell>
        </row>
        <row r="293">
          <cell r="A293">
            <v>1987</v>
          </cell>
          <cell r="B293" t="str">
            <v>ACTIVOS TRANSFERIDOS POR LAS IFIS CERRADAS</v>
          </cell>
          <cell r="C293">
            <v>1</v>
          </cell>
          <cell r="D293">
            <v>2</v>
          </cell>
          <cell r="E293">
            <v>3</v>
          </cell>
          <cell r="F293">
            <v>4</v>
          </cell>
          <cell r="G293">
            <v>5</v>
          </cell>
          <cell r="H293">
            <v>6</v>
          </cell>
          <cell r="I293">
            <v>7</v>
          </cell>
          <cell r="J293">
            <v>8</v>
          </cell>
          <cell r="K293">
            <v>1546905515.03</v>
          </cell>
          <cell r="L293">
            <v>1550086811.1199999</v>
          </cell>
          <cell r="M293">
            <v>1550210914.77</v>
          </cell>
          <cell r="N293">
            <v>1563520801.24</v>
          </cell>
        </row>
        <row r="294">
          <cell r="A294">
            <v>198705</v>
          </cell>
          <cell r="B294" t="str">
            <v>FONDOS DISPONIBLES</v>
          </cell>
          <cell r="C294">
            <v>1</v>
          </cell>
          <cell r="D294">
            <v>2</v>
          </cell>
          <cell r="E294">
            <v>3</v>
          </cell>
          <cell r="F294">
            <v>4</v>
          </cell>
          <cell r="G294">
            <v>5</v>
          </cell>
          <cell r="H294">
            <v>6</v>
          </cell>
          <cell r="I294">
            <v>7</v>
          </cell>
          <cell r="J294">
            <v>8</v>
          </cell>
          <cell r="K294">
            <v>12114434.279999999</v>
          </cell>
          <cell r="L294">
            <v>12941965.369999999</v>
          </cell>
          <cell r="M294">
            <v>14164943.42</v>
          </cell>
          <cell r="N294">
            <v>15886937.68</v>
          </cell>
        </row>
        <row r="295">
          <cell r="A295">
            <v>198710</v>
          </cell>
          <cell r="B295" t="str">
            <v>TÍTULOS VALORES</v>
          </cell>
          <cell r="C295">
            <v>1</v>
          </cell>
          <cell r="D295">
            <v>2</v>
          </cell>
          <cell r="E295">
            <v>3</v>
          </cell>
          <cell r="F295">
            <v>4</v>
          </cell>
          <cell r="G295">
            <v>5</v>
          </cell>
          <cell r="H295">
            <v>6</v>
          </cell>
          <cell r="I295">
            <v>7</v>
          </cell>
          <cell r="J295">
            <v>8</v>
          </cell>
          <cell r="K295">
            <v>2658842.14</v>
          </cell>
          <cell r="L295">
            <v>2658842.14</v>
          </cell>
          <cell r="M295">
            <v>2658842.14</v>
          </cell>
          <cell r="N295">
            <v>2658842.14</v>
          </cell>
        </row>
        <row r="296">
          <cell r="A296">
            <v>198715</v>
          </cell>
          <cell r="B296" t="str">
            <v>CARTERA DE CRÉDITOS</v>
          </cell>
          <cell r="C296">
            <v>1</v>
          </cell>
          <cell r="D296">
            <v>2</v>
          </cell>
          <cell r="E296">
            <v>3</v>
          </cell>
          <cell r="F296">
            <v>4</v>
          </cell>
          <cell r="G296">
            <v>5</v>
          </cell>
          <cell r="H296">
            <v>6</v>
          </cell>
          <cell r="I296">
            <v>7</v>
          </cell>
          <cell r="J296">
            <v>8</v>
          </cell>
          <cell r="K296">
            <v>572318937.92999995</v>
          </cell>
          <cell r="L296">
            <v>574506200.44000006</v>
          </cell>
          <cell r="M296">
            <v>570950059.54999995</v>
          </cell>
          <cell r="N296">
            <v>563123725</v>
          </cell>
        </row>
        <row r="297">
          <cell r="A297">
            <v>198720</v>
          </cell>
          <cell r="B297" t="str">
            <v>CUENTAS POR COBRAR</v>
          </cell>
          <cell r="C297">
            <v>1</v>
          </cell>
          <cell r="D297">
            <v>2</v>
          </cell>
          <cell r="E297">
            <v>3</v>
          </cell>
          <cell r="F297">
            <v>4</v>
          </cell>
          <cell r="G297">
            <v>5</v>
          </cell>
          <cell r="H297">
            <v>6</v>
          </cell>
          <cell r="I297">
            <v>7</v>
          </cell>
          <cell r="J297">
            <v>8</v>
          </cell>
          <cell r="K297">
            <v>680578994.73000002</v>
          </cell>
          <cell r="L297">
            <v>680559033.10000002</v>
          </cell>
          <cell r="M297">
            <v>681703640.38999999</v>
          </cell>
          <cell r="N297">
            <v>681550070.33000004</v>
          </cell>
        </row>
        <row r="298">
          <cell r="A298">
            <v>198725</v>
          </cell>
          <cell r="B298" t="str">
            <v>BIENES DACIÓN EN PAGO</v>
          </cell>
          <cell r="C298">
            <v>1</v>
          </cell>
          <cell r="D298">
            <v>2</v>
          </cell>
          <cell r="E298">
            <v>3</v>
          </cell>
          <cell r="F298">
            <v>4</v>
          </cell>
          <cell r="G298">
            <v>5</v>
          </cell>
          <cell r="H298">
            <v>6</v>
          </cell>
          <cell r="I298">
            <v>7</v>
          </cell>
          <cell r="J298">
            <v>8</v>
          </cell>
          <cell r="K298">
            <v>80493321.579999998</v>
          </cell>
          <cell r="L298">
            <v>80601163.840000004</v>
          </cell>
          <cell r="M298">
            <v>79830097.239999995</v>
          </cell>
          <cell r="N298">
            <v>98637012.159999996</v>
          </cell>
        </row>
        <row r="299">
          <cell r="A299">
            <v>198730</v>
          </cell>
          <cell r="B299" t="str">
            <v>PROPIEDADES Y EQUIPO</v>
          </cell>
          <cell r="C299">
            <v>1</v>
          </cell>
          <cell r="D299">
            <v>2</v>
          </cell>
          <cell r="E299">
            <v>3</v>
          </cell>
          <cell r="F299">
            <v>4</v>
          </cell>
          <cell r="G299">
            <v>5</v>
          </cell>
          <cell r="H299">
            <v>6</v>
          </cell>
          <cell r="I299">
            <v>7</v>
          </cell>
          <cell r="J299">
            <v>8</v>
          </cell>
          <cell r="K299">
            <v>5102176.8</v>
          </cell>
          <cell r="L299">
            <v>5102176.8</v>
          </cell>
          <cell r="M299">
            <v>4862285.7300000004</v>
          </cell>
          <cell r="N299">
            <v>4972533.9800000004</v>
          </cell>
        </row>
        <row r="300">
          <cell r="A300">
            <v>198735</v>
          </cell>
          <cell r="B300" t="str">
            <v>OTROS ACTIVOS</v>
          </cell>
          <cell r="C300">
            <v>1</v>
          </cell>
          <cell r="D300">
            <v>2</v>
          </cell>
          <cell r="E300">
            <v>3</v>
          </cell>
          <cell r="F300">
            <v>4</v>
          </cell>
          <cell r="G300">
            <v>5</v>
          </cell>
          <cell r="H300">
            <v>6</v>
          </cell>
          <cell r="I300">
            <v>7</v>
          </cell>
          <cell r="J300">
            <v>8</v>
          </cell>
          <cell r="K300">
            <v>193638807.56999999</v>
          </cell>
          <cell r="L300">
            <v>193717429.43000001</v>
          </cell>
          <cell r="M300">
            <v>196041046.30000001</v>
          </cell>
          <cell r="N300">
            <v>196691679.94999999</v>
          </cell>
        </row>
        <row r="301">
          <cell r="A301">
            <v>1988</v>
          </cell>
          <cell r="B301" t="str">
            <v>VARIAS</v>
          </cell>
          <cell r="C301">
            <v>1</v>
          </cell>
          <cell r="D301">
            <v>2</v>
          </cell>
          <cell r="E301">
            <v>3</v>
          </cell>
          <cell r="F301">
            <v>4</v>
          </cell>
          <cell r="G301">
            <v>5</v>
          </cell>
          <cell r="H301">
            <v>6</v>
          </cell>
          <cell r="I301">
            <v>7</v>
          </cell>
          <cell r="J301">
            <v>8</v>
          </cell>
          <cell r="K301">
            <v>3291017.86</v>
          </cell>
          <cell r="L301">
            <v>3263768.82</v>
          </cell>
          <cell r="M301">
            <v>3138145.98</v>
          </cell>
          <cell r="N301">
            <v>3312518.62</v>
          </cell>
        </row>
        <row r="302">
          <cell r="A302">
            <v>1989</v>
          </cell>
          <cell r="B302" t="str">
            <v>ACTIVOS TRANSFERIDOS POR LA EX UGEDEP</v>
          </cell>
          <cell r="C302">
            <v>1</v>
          </cell>
          <cell r="D302">
            <v>2</v>
          </cell>
          <cell r="E302">
            <v>3</v>
          </cell>
          <cell r="F302">
            <v>4</v>
          </cell>
          <cell r="G302">
            <v>5</v>
          </cell>
          <cell r="H302">
            <v>6</v>
          </cell>
          <cell r="I302">
            <v>7</v>
          </cell>
          <cell r="J302">
            <v>8</v>
          </cell>
          <cell r="K302">
            <v>9462759959.7600002</v>
          </cell>
          <cell r="L302">
            <v>9463538197.3999996</v>
          </cell>
          <cell r="M302">
            <v>9463580209.2299995</v>
          </cell>
          <cell r="N302">
            <v>9473589750.0499992</v>
          </cell>
        </row>
        <row r="303">
          <cell r="A303">
            <v>198905</v>
          </cell>
          <cell r="B303" t="str">
            <v>FONDOS DISPONIBLES</v>
          </cell>
          <cell r="C303">
            <v>1</v>
          </cell>
          <cell r="D303">
            <v>2</v>
          </cell>
          <cell r="E303">
            <v>3</v>
          </cell>
          <cell r="F303">
            <v>4</v>
          </cell>
          <cell r="G303">
            <v>5</v>
          </cell>
          <cell r="H303">
            <v>6</v>
          </cell>
          <cell r="I303">
            <v>7</v>
          </cell>
          <cell r="J303">
            <v>8</v>
          </cell>
          <cell r="K303">
            <v>37644611.340000004</v>
          </cell>
          <cell r="L303">
            <v>37646911.340000004</v>
          </cell>
          <cell r="M303">
            <v>37646911.340000004</v>
          </cell>
          <cell r="N303">
            <v>37646911.340000004</v>
          </cell>
        </row>
        <row r="304">
          <cell r="A304">
            <v>198910</v>
          </cell>
          <cell r="B304" t="str">
            <v>TÍTULOS VALORES</v>
          </cell>
          <cell r="C304">
            <v>1</v>
          </cell>
          <cell r="D304">
            <v>2</v>
          </cell>
          <cell r="E304">
            <v>3</v>
          </cell>
          <cell r="F304">
            <v>4</v>
          </cell>
          <cell r="G304">
            <v>5</v>
          </cell>
          <cell r="H304">
            <v>6</v>
          </cell>
          <cell r="I304">
            <v>7</v>
          </cell>
          <cell r="J304">
            <v>8</v>
          </cell>
          <cell r="K304">
            <v>295545236.82999998</v>
          </cell>
          <cell r="L304">
            <v>295545236.82999998</v>
          </cell>
          <cell r="M304">
            <v>295545236.82999998</v>
          </cell>
          <cell r="N304">
            <v>295545236.82999998</v>
          </cell>
        </row>
        <row r="305">
          <cell r="A305">
            <v>198920</v>
          </cell>
          <cell r="B305" t="str">
            <v>CUENTAS POR COBRAR</v>
          </cell>
          <cell r="C305">
            <v>1</v>
          </cell>
          <cell r="D305">
            <v>2</v>
          </cell>
          <cell r="E305">
            <v>3</v>
          </cell>
          <cell r="F305">
            <v>4</v>
          </cell>
          <cell r="G305">
            <v>5</v>
          </cell>
          <cell r="H305">
            <v>6</v>
          </cell>
          <cell r="I305">
            <v>7</v>
          </cell>
          <cell r="J305">
            <v>8</v>
          </cell>
          <cell r="K305">
            <v>8601514538.2900009</v>
          </cell>
          <cell r="L305">
            <v>8601514538.2900009</v>
          </cell>
          <cell r="M305">
            <v>8601532268.1200008</v>
          </cell>
          <cell r="N305">
            <v>8601606673.7800007</v>
          </cell>
        </row>
        <row r="306">
          <cell r="A306">
            <v>198925</v>
          </cell>
          <cell r="B306" t="str">
            <v>BIENES DACIÓN EN PAGO</v>
          </cell>
          <cell r="C306">
            <v>1</v>
          </cell>
          <cell r="D306">
            <v>2</v>
          </cell>
          <cell r="E306">
            <v>3</v>
          </cell>
          <cell r="F306">
            <v>4</v>
          </cell>
          <cell r="G306">
            <v>5</v>
          </cell>
          <cell r="H306">
            <v>6</v>
          </cell>
          <cell r="I306">
            <v>7</v>
          </cell>
          <cell r="J306">
            <v>8</v>
          </cell>
          <cell r="K306">
            <v>56173769.57</v>
          </cell>
          <cell r="L306">
            <v>56173769.57</v>
          </cell>
          <cell r="M306">
            <v>56173769.57</v>
          </cell>
          <cell r="N306">
            <v>64785592.219999999</v>
          </cell>
        </row>
        <row r="307">
          <cell r="A307">
            <v>198930</v>
          </cell>
          <cell r="B307" t="str">
            <v>PROPIEDADES Y EQUIPO</v>
          </cell>
          <cell r="C307">
            <v>1</v>
          </cell>
          <cell r="D307">
            <v>2</v>
          </cell>
          <cell r="E307">
            <v>3</v>
          </cell>
          <cell r="F307">
            <v>4</v>
          </cell>
          <cell r="G307">
            <v>5</v>
          </cell>
          <cell r="H307">
            <v>6</v>
          </cell>
          <cell r="I307">
            <v>7</v>
          </cell>
          <cell r="J307">
            <v>8</v>
          </cell>
          <cell r="K307">
            <v>5384531.6900000004</v>
          </cell>
          <cell r="L307">
            <v>5384531.6900000004</v>
          </cell>
          <cell r="M307">
            <v>5384531.6900000004</v>
          </cell>
          <cell r="N307">
            <v>5384531.6900000004</v>
          </cell>
        </row>
        <row r="308">
          <cell r="A308">
            <v>198935</v>
          </cell>
          <cell r="B308" t="str">
            <v>OTROS ACTIVOS</v>
          </cell>
          <cell r="C308">
            <v>1</v>
          </cell>
          <cell r="D308">
            <v>2</v>
          </cell>
          <cell r="E308">
            <v>3</v>
          </cell>
          <cell r="F308">
            <v>4</v>
          </cell>
          <cell r="G308">
            <v>5</v>
          </cell>
          <cell r="H308">
            <v>6</v>
          </cell>
          <cell r="I308">
            <v>7</v>
          </cell>
          <cell r="J308">
            <v>8</v>
          </cell>
          <cell r="K308">
            <v>466497272.04000002</v>
          </cell>
          <cell r="L308">
            <v>467273209.68000001</v>
          </cell>
          <cell r="M308">
            <v>467297491.68000001</v>
          </cell>
          <cell r="N308">
            <v>468620804.19</v>
          </cell>
        </row>
        <row r="309">
          <cell r="A309">
            <v>199</v>
          </cell>
          <cell r="B309" t="str">
            <v>(PROVISIÓN PARA OTROS ACTIVOS)</v>
          </cell>
          <cell r="C309">
            <v>1</v>
          </cell>
          <cell r="D309">
            <v>2</v>
          </cell>
          <cell r="E309">
            <v>3</v>
          </cell>
          <cell r="F309">
            <v>4</v>
          </cell>
          <cell r="G309">
            <v>5</v>
          </cell>
          <cell r="H309">
            <v>6</v>
          </cell>
          <cell r="I309">
            <v>7</v>
          </cell>
          <cell r="J309">
            <v>8</v>
          </cell>
          <cell r="K309">
            <v>-11032331415.780001</v>
          </cell>
          <cell r="L309">
            <v>-11035479311.799999</v>
          </cell>
          <cell r="M309">
            <v>-11034446196.09</v>
          </cell>
          <cell r="N309">
            <v>-11056049084.01</v>
          </cell>
        </row>
        <row r="310">
          <cell r="A310">
            <v>2</v>
          </cell>
          <cell r="B310" t="str">
            <v>P A S I V O</v>
          </cell>
          <cell r="C310">
            <v>1</v>
          </cell>
          <cell r="D310">
            <v>2</v>
          </cell>
          <cell r="E310">
            <v>3</v>
          </cell>
          <cell r="F310">
            <v>4</v>
          </cell>
          <cell r="G310">
            <v>5</v>
          </cell>
          <cell r="H310">
            <v>6</v>
          </cell>
          <cell r="I310">
            <v>7</v>
          </cell>
          <cell r="J310">
            <v>8</v>
          </cell>
          <cell r="K310">
            <v>11561459797.02</v>
          </cell>
          <cell r="L310">
            <v>11511194787.209999</v>
          </cell>
          <cell r="M310">
            <v>11255289176.33</v>
          </cell>
          <cell r="N310">
            <v>11717898244.25</v>
          </cell>
        </row>
        <row r="311">
          <cell r="A311">
            <v>21</v>
          </cell>
          <cell r="B311" t="str">
            <v>PASIVOS INTERNACIONALES DE RESERVA</v>
          </cell>
          <cell r="C311">
            <v>1</v>
          </cell>
          <cell r="D311">
            <v>2</v>
          </cell>
          <cell r="E311">
            <v>3</v>
          </cell>
          <cell r="F311">
            <v>4</v>
          </cell>
          <cell r="G311">
            <v>5</v>
          </cell>
          <cell r="H311">
            <v>6</v>
          </cell>
          <cell r="I311">
            <v>7</v>
          </cell>
          <cell r="J311">
            <v>8</v>
          </cell>
          <cell r="K311">
            <v>934403502.78999996</v>
          </cell>
          <cell r="L311">
            <v>919825707.23000002</v>
          </cell>
          <cell r="M311">
            <v>907212524.41999996</v>
          </cell>
          <cell r="N311">
            <v>918635052.98000002</v>
          </cell>
        </row>
        <row r="312">
          <cell r="A312">
            <v>211</v>
          </cell>
          <cell r="B312" t="str">
            <v>OBLIGACIONES CON BANCOS E INSTITUCIONES FINANCIERAS DEL EXTERIOR</v>
          </cell>
          <cell r="C312">
            <v>1</v>
          </cell>
          <cell r="D312">
            <v>2</v>
          </cell>
          <cell r="E312">
            <v>3</v>
          </cell>
          <cell r="F312">
            <v>4</v>
          </cell>
          <cell r="G312">
            <v>5</v>
          </cell>
          <cell r="H312">
            <v>6</v>
          </cell>
          <cell r="I312">
            <v>7</v>
          </cell>
          <cell r="J312">
            <v>8</v>
          </cell>
          <cell r="K312">
            <v>0</v>
          </cell>
          <cell r="L312">
            <v>0</v>
          </cell>
          <cell r="M312">
            <v>835630.01</v>
          </cell>
          <cell r="N312">
            <v>0</v>
          </cell>
        </row>
        <row r="313">
          <cell r="A313">
            <v>2111</v>
          </cell>
          <cell r="B313" t="str">
            <v>OBLIGACIONES CON BANCOS DEL EXTERIOR</v>
          </cell>
          <cell r="C313">
            <v>1</v>
          </cell>
          <cell r="D313">
            <v>2</v>
          </cell>
          <cell r="E313">
            <v>3</v>
          </cell>
          <cell r="F313">
            <v>4</v>
          </cell>
          <cell r="G313">
            <v>5</v>
          </cell>
          <cell r="H313">
            <v>6</v>
          </cell>
          <cell r="I313">
            <v>7</v>
          </cell>
          <cell r="J313">
            <v>8</v>
          </cell>
          <cell r="K313">
            <v>0</v>
          </cell>
          <cell r="L313">
            <v>0</v>
          </cell>
          <cell r="M313">
            <v>835630.01</v>
          </cell>
          <cell r="N313">
            <v>0</v>
          </cell>
        </row>
        <row r="314">
          <cell r="A314">
            <v>2112</v>
          </cell>
          <cell r="B314" t="str">
            <v>OBLIGACIONES CON INSTITUCIONES FINANCIERAS DEL EXTERIOR</v>
          </cell>
          <cell r="C314">
            <v>1</v>
          </cell>
          <cell r="D314">
            <v>2</v>
          </cell>
          <cell r="E314">
            <v>3</v>
          </cell>
          <cell r="F314">
            <v>4</v>
          </cell>
          <cell r="G314">
            <v>5</v>
          </cell>
          <cell r="H314">
            <v>6</v>
          </cell>
          <cell r="I314">
            <v>7</v>
          </cell>
          <cell r="J314">
            <v>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217</v>
          </cell>
          <cell r="B315" t="str">
            <v>OBLIGACIONES CON ORGANISMOS FINANCIEROS INTERNACIONALES</v>
          </cell>
          <cell r="C315">
            <v>1</v>
          </cell>
          <cell r="D315">
            <v>2</v>
          </cell>
          <cell r="E315">
            <v>3</v>
          </cell>
          <cell r="F315">
            <v>4</v>
          </cell>
          <cell r="G315">
            <v>5</v>
          </cell>
          <cell r="H315">
            <v>6</v>
          </cell>
          <cell r="I315">
            <v>7</v>
          </cell>
          <cell r="J315">
            <v>8</v>
          </cell>
          <cell r="K315">
            <v>934237045.05999994</v>
          </cell>
          <cell r="L315">
            <v>919541978.36000001</v>
          </cell>
          <cell r="M315">
            <v>906098267.50999999</v>
          </cell>
          <cell r="N315">
            <v>899787954.25</v>
          </cell>
        </row>
        <row r="316">
          <cell r="A316">
            <v>2171</v>
          </cell>
          <cell r="B316" t="str">
            <v>OBLIGACIONES FONDO MONETARIO INTERNACIONAL</v>
          </cell>
          <cell r="C316">
            <v>1</v>
          </cell>
          <cell r="D316">
            <v>2</v>
          </cell>
          <cell r="E316">
            <v>3</v>
          </cell>
          <cell r="F316">
            <v>4</v>
          </cell>
          <cell r="G316">
            <v>5</v>
          </cell>
          <cell r="H316">
            <v>6</v>
          </cell>
          <cell r="I316">
            <v>7</v>
          </cell>
          <cell r="J316">
            <v>8</v>
          </cell>
          <cell r="K316">
            <v>934040121.05999994</v>
          </cell>
          <cell r="L316">
            <v>919345054.36000001</v>
          </cell>
          <cell r="M316">
            <v>905901343.50999999</v>
          </cell>
          <cell r="N316">
            <v>899591030.25</v>
          </cell>
        </row>
        <row r="317">
          <cell r="A317">
            <v>2172</v>
          </cell>
          <cell r="B317" t="str">
            <v>OBLIGACIONES CON OTROS ORGANISMOS FINANCIEROS INTERNACIONALES</v>
          </cell>
          <cell r="C317">
            <v>1</v>
          </cell>
          <cell r="D317">
            <v>2</v>
          </cell>
          <cell r="E317">
            <v>3</v>
          </cell>
          <cell r="F317">
            <v>4</v>
          </cell>
          <cell r="G317">
            <v>5</v>
          </cell>
          <cell r="H317">
            <v>6</v>
          </cell>
          <cell r="I317">
            <v>7</v>
          </cell>
          <cell r="J317">
            <v>8</v>
          </cell>
          <cell r="K317">
            <v>196924</v>
          </cell>
          <cell r="L317">
            <v>196924</v>
          </cell>
          <cell r="M317">
            <v>196924</v>
          </cell>
          <cell r="N317">
            <v>196924</v>
          </cell>
        </row>
        <row r="318">
          <cell r="A318">
            <v>217205</v>
          </cell>
          <cell r="B318" t="str">
            <v>OBLIGACIONES BANCO INTERNACIONAL DE RECONSTRUCCIÓN Y FOMENTO (BIRF)</v>
          </cell>
          <cell r="C318">
            <v>1</v>
          </cell>
          <cell r="D318">
            <v>2</v>
          </cell>
          <cell r="E318">
            <v>3</v>
          </cell>
          <cell r="F318">
            <v>4</v>
          </cell>
          <cell r="G318">
            <v>5</v>
          </cell>
          <cell r="H318">
            <v>6</v>
          </cell>
          <cell r="I318">
            <v>7</v>
          </cell>
          <cell r="J318">
            <v>8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217215</v>
          </cell>
          <cell r="B319" t="str">
            <v>OBLIGACIONES ASOCIACIÓN INTERNACIONAL DE FOMENTO (AIF)</v>
          </cell>
          <cell r="C319">
            <v>1</v>
          </cell>
          <cell r="D319">
            <v>2</v>
          </cell>
          <cell r="E319">
            <v>3</v>
          </cell>
          <cell r="F319">
            <v>4</v>
          </cell>
          <cell r="G319">
            <v>5</v>
          </cell>
          <cell r="H319">
            <v>6</v>
          </cell>
          <cell r="I319">
            <v>7</v>
          </cell>
          <cell r="J319">
            <v>8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217220</v>
          </cell>
          <cell r="B320" t="str">
            <v>OBLIGACIONES BANCO INTERAMERICANO DE DESARROLLO (BID)</v>
          </cell>
          <cell r="C320">
            <v>1</v>
          </cell>
          <cell r="D320">
            <v>2</v>
          </cell>
          <cell r="E320">
            <v>3</v>
          </cell>
          <cell r="F320">
            <v>4</v>
          </cell>
          <cell r="G320">
            <v>5</v>
          </cell>
          <cell r="H320">
            <v>6</v>
          </cell>
          <cell r="I320">
            <v>7</v>
          </cell>
          <cell r="J320">
            <v>8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217230</v>
          </cell>
          <cell r="B321" t="str">
            <v>OBLIGACIONES FONDO LATINOAMERICANO DE RESERVAS (FLAR)</v>
          </cell>
          <cell r="C321">
            <v>1</v>
          </cell>
          <cell r="D321">
            <v>2</v>
          </cell>
          <cell r="E321">
            <v>3</v>
          </cell>
          <cell r="F321">
            <v>4</v>
          </cell>
          <cell r="G321">
            <v>5</v>
          </cell>
          <cell r="H321">
            <v>6</v>
          </cell>
          <cell r="I321">
            <v>7</v>
          </cell>
          <cell r="J321">
            <v>8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217240</v>
          </cell>
          <cell r="B322" t="str">
            <v>OBLIGACIONES AGENCIA MULTILATERAL DE GARANTÍA E INVERSIÓN (MIGA)</v>
          </cell>
          <cell r="C322">
            <v>1</v>
          </cell>
          <cell r="D322">
            <v>2</v>
          </cell>
          <cell r="E322">
            <v>3</v>
          </cell>
          <cell r="F322">
            <v>4</v>
          </cell>
          <cell r="G322">
            <v>5</v>
          </cell>
          <cell r="H322">
            <v>6</v>
          </cell>
          <cell r="I322">
            <v>7</v>
          </cell>
          <cell r="J322">
            <v>8</v>
          </cell>
          <cell r="K322">
            <v>196924</v>
          </cell>
          <cell r="L322">
            <v>196924</v>
          </cell>
          <cell r="M322">
            <v>196924</v>
          </cell>
          <cell r="N322">
            <v>196924</v>
          </cell>
        </row>
        <row r="323">
          <cell r="A323">
            <v>218</v>
          </cell>
          <cell r="B323" t="str">
            <v>ACUERDOS DE PAGO Y CONVENIOS DE CRÉDITOS RECÍPROCOS</v>
          </cell>
          <cell r="C323">
            <v>1</v>
          </cell>
          <cell r="D323">
            <v>2</v>
          </cell>
          <cell r="E323">
            <v>3</v>
          </cell>
          <cell r="F323">
            <v>4</v>
          </cell>
          <cell r="G323">
            <v>5</v>
          </cell>
          <cell r="H323">
            <v>6</v>
          </cell>
          <cell r="I323">
            <v>7</v>
          </cell>
          <cell r="J323">
            <v>8</v>
          </cell>
          <cell r="K323">
            <v>122934.7</v>
          </cell>
          <cell r="L323">
            <v>240205.84</v>
          </cell>
          <cell r="M323">
            <v>278626.90000000002</v>
          </cell>
          <cell r="N323">
            <v>18847098.73</v>
          </cell>
        </row>
        <row r="324">
          <cell r="A324">
            <v>2181</v>
          </cell>
          <cell r="B324" t="str">
            <v>ACUERDOS DE PAGO</v>
          </cell>
          <cell r="C324">
            <v>1</v>
          </cell>
          <cell r="D324">
            <v>2</v>
          </cell>
          <cell r="E324">
            <v>3</v>
          </cell>
          <cell r="F324">
            <v>4</v>
          </cell>
          <cell r="G324">
            <v>5</v>
          </cell>
          <cell r="H324">
            <v>6</v>
          </cell>
          <cell r="I324">
            <v>7</v>
          </cell>
          <cell r="J324">
            <v>8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2182</v>
          </cell>
          <cell r="B325" t="str">
            <v>CRÉDITOS RECÍPROCOS CUENTA "B"</v>
          </cell>
          <cell r="C325">
            <v>1</v>
          </cell>
          <cell r="D325">
            <v>2</v>
          </cell>
          <cell r="E325">
            <v>3</v>
          </cell>
          <cell r="F325">
            <v>4</v>
          </cell>
          <cell r="G325">
            <v>5</v>
          </cell>
          <cell r="H325">
            <v>6</v>
          </cell>
          <cell r="I325">
            <v>7</v>
          </cell>
          <cell r="J325">
            <v>8</v>
          </cell>
          <cell r="K325">
            <v>122934.7</v>
          </cell>
          <cell r="L325">
            <v>240205.84</v>
          </cell>
          <cell r="M325">
            <v>278626.90000000002</v>
          </cell>
          <cell r="N325">
            <v>18847098.73</v>
          </cell>
        </row>
        <row r="326">
          <cell r="A326">
            <v>219</v>
          </cell>
          <cell r="B326" t="str">
            <v>OTRAS OBLIGACIONES</v>
          </cell>
          <cell r="C326">
            <v>1</v>
          </cell>
          <cell r="D326">
            <v>2</v>
          </cell>
          <cell r="E326">
            <v>3</v>
          </cell>
          <cell r="F326">
            <v>4</v>
          </cell>
          <cell r="G326">
            <v>5</v>
          </cell>
          <cell r="H326">
            <v>6</v>
          </cell>
          <cell r="I326">
            <v>7</v>
          </cell>
          <cell r="J326">
            <v>8</v>
          </cell>
          <cell r="K326">
            <v>43523.03</v>
          </cell>
          <cell r="L326">
            <v>43523.03</v>
          </cell>
          <cell r="M326">
            <v>0</v>
          </cell>
          <cell r="N326">
            <v>0</v>
          </cell>
        </row>
        <row r="327">
          <cell r="A327">
            <v>2198</v>
          </cell>
          <cell r="B327" t="str">
            <v>OTROS PASIVOS INTERNACIONALES DE RESERVA</v>
          </cell>
          <cell r="C327">
            <v>1</v>
          </cell>
          <cell r="D327">
            <v>2</v>
          </cell>
          <cell r="E327">
            <v>3</v>
          </cell>
          <cell r="F327">
            <v>4</v>
          </cell>
          <cell r="G327">
            <v>5</v>
          </cell>
          <cell r="H327">
            <v>6</v>
          </cell>
          <cell r="I327">
            <v>7</v>
          </cell>
          <cell r="J327">
            <v>8</v>
          </cell>
          <cell r="K327">
            <v>43523.03</v>
          </cell>
          <cell r="L327">
            <v>43523.03</v>
          </cell>
          <cell r="M327">
            <v>0</v>
          </cell>
          <cell r="N327">
            <v>0</v>
          </cell>
        </row>
        <row r="328">
          <cell r="A328">
            <v>22</v>
          </cell>
          <cell r="B328" t="str">
            <v>PASIVOS MONETARIOS</v>
          </cell>
          <cell r="C328">
            <v>1</v>
          </cell>
          <cell r="D328">
            <v>2</v>
          </cell>
          <cell r="E328">
            <v>3</v>
          </cell>
          <cell r="F328">
            <v>4</v>
          </cell>
          <cell r="G328">
            <v>5</v>
          </cell>
          <cell r="H328">
            <v>6</v>
          </cell>
          <cell r="I328">
            <v>7</v>
          </cell>
          <cell r="J328">
            <v>8</v>
          </cell>
          <cell r="K328">
            <v>93268490.739999995</v>
          </cell>
          <cell r="L328">
            <v>93417789.280000001</v>
          </cell>
          <cell r="M328">
            <v>94144383.879999995</v>
          </cell>
          <cell r="N328">
            <v>94496961.650000006</v>
          </cell>
        </row>
        <row r="329">
          <cell r="A329">
            <v>222</v>
          </cell>
          <cell r="B329" t="str">
            <v>MONEDAS EMITIDAS</v>
          </cell>
          <cell r="C329">
            <v>1</v>
          </cell>
          <cell r="D329">
            <v>2</v>
          </cell>
          <cell r="E329">
            <v>3</v>
          </cell>
          <cell r="F329">
            <v>4</v>
          </cell>
          <cell r="G329">
            <v>5</v>
          </cell>
          <cell r="H329">
            <v>6</v>
          </cell>
          <cell r="I329">
            <v>7</v>
          </cell>
          <cell r="J329">
            <v>8</v>
          </cell>
          <cell r="K329">
            <v>90370246.689999998</v>
          </cell>
          <cell r="L329">
            <v>90370246.689999998</v>
          </cell>
          <cell r="M329">
            <v>90370246.689999998</v>
          </cell>
          <cell r="N329">
            <v>90370246.689999998</v>
          </cell>
        </row>
        <row r="330">
          <cell r="A330">
            <v>223</v>
          </cell>
          <cell r="B330" t="str">
            <v>DINERO ELECTRÓNICO</v>
          </cell>
          <cell r="C330">
            <v>1</v>
          </cell>
          <cell r="D330">
            <v>2</v>
          </cell>
          <cell r="E330">
            <v>3</v>
          </cell>
          <cell r="F330">
            <v>4</v>
          </cell>
          <cell r="G330">
            <v>5</v>
          </cell>
          <cell r="H330">
            <v>6</v>
          </cell>
          <cell r="I330">
            <v>7</v>
          </cell>
          <cell r="J330">
            <v>8</v>
          </cell>
          <cell r="K330">
            <v>2898244.05</v>
          </cell>
          <cell r="L330">
            <v>3047542.59</v>
          </cell>
          <cell r="M330">
            <v>3774137.19</v>
          </cell>
          <cell r="N330">
            <v>4126714.96</v>
          </cell>
        </row>
        <row r="331">
          <cell r="A331">
            <v>23</v>
          </cell>
          <cell r="B331" t="str">
            <v>DEPÓSITOS MONETARIOS</v>
          </cell>
          <cell r="C331">
            <v>1</v>
          </cell>
          <cell r="D331">
            <v>2</v>
          </cell>
          <cell r="E331">
            <v>3</v>
          </cell>
          <cell r="F331">
            <v>4</v>
          </cell>
          <cell r="G331">
            <v>5</v>
          </cell>
          <cell r="H331">
            <v>6</v>
          </cell>
          <cell r="I331">
            <v>7</v>
          </cell>
          <cell r="J331">
            <v>8</v>
          </cell>
          <cell r="K331">
            <v>9766456781.1700001</v>
          </cell>
          <cell r="L331">
            <v>9780698374.7800007</v>
          </cell>
          <cell r="M331">
            <v>9593931024.5699997</v>
          </cell>
          <cell r="N331">
            <v>10008202735.610001</v>
          </cell>
        </row>
        <row r="332">
          <cell r="A332">
            <v>231</v>
          </cell>
          <cell r="B332" t="str">
            <v>DEPÓSITOS MONETARIOS SECTOR PÚBLICO NO FINANCIERO</v>
          </cell>
          <cell r="C332">
            <v>1</v>
          </cell>
          <cell r="D332">
            <v>2</v>
          </cell>
          <cell r="E332">
            <v>3</v>
          </cell>
          <cell r="F332">
            <v>4</v>
          </cell>
          <cell r="G332">
            <v>5</v>
          </cell>
          <cell r="H332">
            <v>6</v>
          </cell>
          <cell r="I332">
            <v>7</v>
          </cell>
          <cell r="J332">
            <v>8</v>
          </cell>
          <cell r="K332">
            <v>4667987587.3699999</v>
          </cell>
          <cell r="L332">
            <v>4353433824.4399996</v>
          </cell>
          <cell r="M332">
            <v>4088387375.2199998</v>
          </cell>
          <cell r="N332">
            <v>3732939216.1700001</v>
          </cell>
        </row>
        <row r="333">
          <cell r="A333">
            <v>2311</v>
          </cell>
          <cell r="B333" t="str">
            <v>DEPÓSITOS MONETARIOS GOBIERNO CENTRAL</v>
          </cell>
          <cell r="C333">
            <v>1</v>
          </cell>
          <cell r="D333">
            <v>2</v>
          </cell>
          <cell r="E333">
            <v>3</v>
          </cell>
          <cell r="F333">
            <v>4</v>
          </cell>
          <cell r="G333">
            <v>5</v>
          </cell>
          <cell r="H333">
            <v>6</v>
          </cell>
          <cell r="I333">
            <v>7</v>
          </cell>
          <cell r="J333">
            <v>8</v>
          </cell>
          <cell r="K333">
            <v>1768242614.5999999</v>
          </cell>
          <cell r="L333">
            <v>1359015528.8499999</v>
          </cell>
          <cell r="M333">
            <v>987919935.11000001</v>
          </cell>
          <cell r="N333">
            <v>1060190479.22</v>
          </cell>
        </row>
        <row r="334">
          <cell r="A334">
            <v>231105</v>
          </cell>
          <cell r="B334" t="str">
            <v>CUENTAS CORRIENTES GOBIERNO CENTRAL</v>
          </cell>
          <cell r="C334">
            <v>1</v>
          </cell>
          <cell r="D334">
            <v>2</v>
          </cell>
          <cell r="E334">
            <v>3</v>
          </cell>
          <cell r="F334">
            <v>4</v>
          </cell>
          <cell r="G334">
            <v>5</v>
          </cell>
          <cell r="H334">
            <v>6</v>
          </cell>
          <cell r="I334">
            <v>7</v>
          </cell>
          <cell r="J334">
            <v>8</v>
          </cell>
          <cell r="K334">
            <v>6556393.1900000004</v>
          </cell>
          <cell r="L334">
            <v>6533330.7999999998</v>
          </cell>
          <cell r="M334">
            <v>6614169.4199999999</v>
          </cell>
          <cell r="N334">
            <v>6285101.9400000004</v>
          </cell>
        </row>
        <row r="335">
          <cell r="A335">
            <v>231110</v>
          </cell>
          <cell r="B335" t="str">
            <v>CUENTAS CORRIENTES OTRAS ENTIDADES GOBIERNO CENTRAL</v>
          </cell>
          <cell r="C335">
            <v>1</v>
          </cell>
          <cell r="D335">
            <v>2</v>
          </cell>
          <cell r="E335">
            <v>3</v>
          </cell>
          <cell r="F335">
            <v>4</v>
          </cell>
          <cell r="G335">
            <v>5</v>
          </cell>
          <cell r="H335">
            <v>6</v>
          </cell>
          <cell r="I335">
            <v>7</v>
          </cell>
          <cell r="J335">
            <v>8</v>
          </cell>
          <cell r="K335">
            <v>459711294.62</v>
          </cell>
          <cell r="L335">
            <v>480274841.19</v>
          </cell>
          <cell r="M335">
            <v>449764333.81</v>
          </cell>
          <cell r="N335">
            <v>591035237.12</v>
          </cell>
        </row>
        <row r="336">
          <cell r="A336">
            <v>231115</v>
          </cell>
          <cell r="B336" t="str">
            <v>CUENTA CORRIENTE ÚNICA DEL TESORO NACIONAL</v>
          </cell>
          <cell r="C336">
            <v>1</v>
          </cell>
          <cell r="D336">
            <v>2</v>
          </cell>
          <cell r="E336">
            <v>3</v>
          </cell>
          <cell r="F336">
            <v>4</v>
          </cell>
          <cell r="G336">
            <v>5</v>
          </cell>
          <cell r="H336">
            <v>6</v>
          </cell>
          <cell r="I336">
            <v>7</v>
          </cell>
          <cell r="J336">
            <v>8</v>
          </cell>
          <cell r="K336">
            <v>1301974926.79</v>
          </cell>
          <cell r="L336">
            <v>872207356.86000001</v>
          </cell>
          <cell r="M336">
            <v>531541431.88</v>
          </cell>
          <cell r="N336">
            <v>462870140.16000003</v>
          </cell>
        </row>
        <row r="337">
          <cell r="A337">
            <v>2312</v>
          </cell>
          <cell r="B337" t="str">
            <v>DEPÓSITOS MONETARIOS GOBIERNOS PROVINCIALES Y LOCALES</v>
          </cell>
          <cell r="C337">
            <v>1</v>
          </cell>
          <cell r="D337">
            <v>2</v>
          </cell>
          <cell r="E337">
            <v>3</v>
          </cell>
          <cell r="F337">
            <v>4</v>
          </cell>
          <cell r="G337">
            <v>5</v>
          </cell>
          <cell r="H337">
            <v>6</v>
          </cell>
          <cell r="I337">
            <v>7</v>
          </cell>
          <cell r="J337">
            <v>8</v>
          </cell>
          <cell r="K337">
            <v>1427742295.4200001</v>
          </cell>
          <cell r="L337">
            <v>1414958283.8199999</v>
          </cell>
          <cell r="M337">
            <v>1327287633.4300001</v>
          </cell>
          <cell r="N337">
            <v>1205978518.8199999</v>
          </cell>
        </row>
        <row r="338">
          <cell r="A338">
            <v>231205</v>
          </cell>
          <cell r="B338" t="str">
            <v>CUENTAS CORRIENTES CONSEJOS PROVINCIALES</v>
          </cell>
          <cell r="C338">
            <v>1</v>
          </cell>
          <cell r="D338">
            <v>2</v>
          </cell>
          <cell r="E338">
            <v>3</v>
          </cell>
          <cell r="F338">
            <v>4</v>
          </cell>
          <cell r="G338">
            <v>5</v>
          </cell>
          <cell r="H338">
            <v>6</v>
          </cell>
          <cell r="I338">
            <v>7</v>
          </cell>
          <cell r="J338">
            <v>8</v>
          </cell>
          <cell r="K338">
            <v>234381147.02000001</v>
          </cell>
          <cell r="L338">
            <v>224329313.97</v>
          </cell>
          <cell r="M338">
            <v>226924365.59999999</v>
          </cell>
          <cell r="N338">
            <v>157725116.13999999</v>
          </cell>
        </row>
        <row r="339">
          <cell r="A339">
            <v>231210</v>
          </cell>
          <cell r="B339" t="str">
            <v>CUENTAS CORRIENTES EMPRESAS PROVINCIALES</v>
          </cell>
          <cell r="C339">
            <v>1</v>
          </cell>
          <cell r="D339">
            <v>2</v>
          </cell>
          <cell r="E339">
            <v>3</v>
          </cell>
          <cell r="F339">
            <v>4</v>
          </cell>
          <cell r="G339">
            <v>5</v>
          </cell>
          <cell r="H339">
            <v>6</v>
          </cell>
          <cell r="I339">
            <v>7</v>
          </cell>
          <cell r="J339">
            <v>8</v>
          </cell>
          <cell r="K339">
            <v>20808049.809999999</v>
          </cell>
          <cell r="L339">
            <v>21783519.109999999</v>
          </cell>
          <cell r="M339">
            <v>27876635.550000001</v>
          </cell>
          <cell r="N339">
            <v>36608639.130000003</v>
          </cell>
        </row>
        <row r="340">
          <cell r="A340">
            <v>231215</v>
          </cell>
          <cell r="B340" t="str">
            <v>CUENTAS CORRIENTES CONCEJOS MUNICIPALES</v>
          </cell>
          <cell r="C340">
            <v>1</v>
          </cell>
          <cell r="D340">
            <v>2</v>
          </cell>
          <cell r="E340">
            <v>3</v>
          </cell>
          <cell r="F340">
            <v>4</v>
          </cell>
          <cell r="G340">
            <v>5</v>
          </cell>
          <cell r="H340">
            <v>6</v>
          </cell>
          <cell r="I340">
            <v>7</v>
          </cell>
          <cell r="J340">
            <v>8</v>
          </cell>
          <cell r="K340">
            <v>967706456.07000005</v>
          </cell>
          <cell r="L340">
            <v>964708510.30999994</v>
          </cell>
          <cell r="M340">
            <v>862247592.52999997</v>
          </cell>
          <cell r="N340">
            <v>808616996.22000003</v>
          </cell>
        </row>
        <row r="341">
          <cell r="A341">
            <v>231220</v>
          </cell>
          <cell r="B341" t="str">
            <v>CUENTAS CORRIENTES EMPRESAS MUNICIPALES</v>
          </cell>
          <cell r="C341">
            <v>1</v>
          </cell>
          <cell r="D341">
            <v>2</v>
          </cell>
          <cell r="E341">
            <v>3</v>
          </cell>
          <cell r="F341">
            <v>4</v>
          </cell>
          <cell r="G341">
            <v>5</v>
          </cell>
          <cell r="H341">
            <v>6</v>
          </cell>
          <cell r="I341">
            <v>7</v>
          </cell>
          <cell r="J341">
            <v>8</v>
          </cell>
          <cell r="K341">
            <v>204846642.52000001</v>
          </cell>
          <cell r="L341">
            <v>204136940.43000001</v>
          </cell>
          <cell r="M341">
            <v>210239039.75</v>
          </cell>
          <cell r="N341">
            <v>203027767.33000001</v>
          </cell>
        </row>
        <row r="342">
          <cell r="A342">
            <v>2313</v>
          </cell>
          <cell r="B342" t="str">
            <v>DEPÓSITOS MONETARIOS ENTIDADES OFICIALES</v>
          </cell>
          <cell r="C342">
            <v>1</v>
          </cell>
          <cell r="D342">
            <v>2</v>
          </cell>
          <cell r="E342">
            <v>3</v>
          </cell>
          <cell r="F342">
            <v>4</v>
          </cell>
          <cell r="G342">
            <v>5</v>
          </cell>
          <cell r="H342">
            <v>6</v>
          </cell>
          <cell r="I342">
            <v>7</v>
          </cell>
          <cell r="J342">
            <v>8</v>
          </cell>
          <cell r="K342">
            <v>1472002677.3499999</v>
          </cell>
          <cell r="L342">
            <v>1579460011.77</v>
          </cell>
          <cell r="M342">
            <v>1773179806.6800001</v>
          </cell>
          <cell r="N342">
            <v>1466770218.1300001</v>
          </cell>
        </row>
        <row r="343">
          <cell r="A343">
            <v>231305</v>
          </cell>
          <cell r="B343" t="str">
            <v>CUENTAS CORRIENTES EMPRESAS PÚBLICAS</v>
          </cell>
          <cell r="C343">
            <v>1</v>
          </cell>
          <cell r="D343">
            <v>2</v>
          </cell>
          <cell r="E343">
            <v>3</v>
          </cell>
          <cell r="F343">
            <v>4</v>
          </cell>
          <cell r="G343">
            <v>5</v>
          </cell>
          <cell r="H343">
            <v>6</v>
          </cell>
          <cell r="I343">
            <v>7</v>
          </cell>
          <cell r="J343">
            <v>8</v>
          </cell>
          <cell r="K343">
            <v>603781811.72000003</v>
          </cell>
          <cell r="L343">
            <v>701167165.84000003</v>
          </cell>
          <cell r="M343">
            <v>785237963.36000001</v>
          </cell>
          <cell r="N343">
            <v>713054359.88</v>
          </cell>
        </row>
        <row r="344">
          <cell r="A344">
            <v>231310</v>
          </cell>
          <cell r="B344" t="str">
            <v>CUENTAS CORRIENTES ENTIDADES CONTRALORAS</v>
          </cell>
          <cell r="C344">
            <v>1</v>
          </cell>
          <cell r="D344">
            <v>2</v>
          </cell>
          <cell r="E344">
            <v>3</v>
          </cell>
          <cell r="F344">
            <v>4</v>
          </cell>
          <cell r="G344">
            <v>5</v>
          </cell>
          <cell r="H344">
            <v>6</v>
          </cell>
          <cell r="I344">
            <v>7</v>
          </cell>
          <cell r="J344">
            <v>8</v>
          </cell>
          <cell r="K344">
            <v>27721064.129999999</v>
          </cell>
          <cell r="L344">
            <v>27797262.079999998</v>
          </cell>
          <cell r="M344">
            <v>27942016.239999998</v>
          </cell>
          <cell r="N344">
            <v>27921132.649999999</v>
          </cell>
        </row>
        <row r="345">
          <cell r="A345">
            <v>231315</v>
          </cell>
          <cell r="B345" t="str">
            <v>CUENTAS CORRIENTES ENTIDADES DESCENTRALIZADAS</v>
          </cell>
          <cell r="C345">
            <v>1</v>
          </cell>
          <cell r="D345">
            <v>2</v>
          </cell>
          <cell r="E345">
            <v>3</v>
          </cell>
          <cell r="F345">
            <v>4</v>
          </cell>
          <cell r="G345">
            <v>5</v>
          </cell>
          <cell r="H345">
            <v>6</v>
          </cell>
          <cell r="I345">
            <v>7</v>
          </cell>
          <cell r="J345">
            <v>8</v>
          </cell>
          <cell r="K345">
            <v>840499801.5</v>
          </cell>
          <cell r="L345">
            <v>850495583.85000002</v>
          </cell>
          <cell r="M345">
            <v>959999827.08000004</v>
          </cell>
          <cell r="N345">
            <v>725794725.60000002</v>
          </cell>
        </row>
        <row r="346">
          <cell r="A346">
            <v>232</v>
          </cell>
          <cell r="B346" t="str">
            <v>DEPÓSITOS MONETARIOS SECTOR FINANCIERO</v>
          </cell>
          <cell r="C346">
            <v>1</v>
          </cell>
          <cell r="D346">
            <v>2</v>
          </cell>
          <cell r="E346">
            <v>3</v>
          </cell>
          <cell r="F346">
            <v>4</v>
          </cell>
          <cell r="G346">
            <v>5</v>
          </cell>
          <cell r="H346">
            <v>6</v>
          </cell>
          <cell r="I346">
            <v>7</v>
          </cell>
          <cell r="J346">
            <v>8</v>
          </cell>
          <cell r="K346">
            <v>4876566401.4099998</v>
          </cell>
          <cell r="L346">
            <v>5151686009.3800001</v>
          </cell>
          <cell r="M346">
            <v>5067861367.5200005</v>
          </cell>
          <cell r="N346">
            <v>6043100471.2799997</v>
          </cell>
        </row>
        <row r="347">
          <cell r="A347">
            <v>2321</v>
          </cell>
          <cell r="B347" t="str">
            <v>DEPÓSITOS MONETARIOS BANCOS PRIVADOS</v>
          </cell>
          <cell r="C347">
            <v>1</v>
          </cell>
          <cell r="D347">
            <v>2</v>
          </cell>
          <cell r="E347">
            <v>3</v>
          </cell>
          <cell r="F347">
            <v>4</v>
          </cell>
          <cell r="G347">
            <v>5</v>
          </cell>
          <cell r="H347">
            <v>6</v>
          </cell>
          <cell r="I347">
            <v>7</v>
          </cell>
          <cell r="J347">
            <v>8</v>
          </cell>
          <cell r="K347">
            <v>3461614460.3899999</v>
          </cell>
          <cell r="L347">
            <v>3252444213.0100002</v>
          </cell>
          <cell r="M347">
            <v>3175917352.5100002</v>
          </cell>
          <cell r="N347">
            <v>4262463356.6399999</v>
          </cell>
        </row>
        <row r="348">
          <cell r="A348">
            <v>2322</v>
          </cell>
          <cell r="B348" t="str">
            <v>DEPÓSITOS MONETARIOS BANCO NACIONAL DE FOMENTO</v>
          </cell>
          <cell r="C348">
            <v>1</v>
          </cell>
          <cell r="D348">
            <v>2</v>
          </cell>
          <cell r="E348">
            <v>3</v>
          </cell>
          <cell r="F348">
            <v>4</v>
          </cell>
          <cell r="G348">
            <v>5</v>
          </cell>
          <cell r="H348">
            <v>6</v>
          </cell>
          <cell r="I348">
            <v>7</v>
          </cell>
          <cell r="J348">
            <v>8</v>
          </cell>
          <cell r="K348">
            <v>647225.55000000005</v>
          </cell>
          <cell r="L348">
            <v>646688.74</v>
          </cell>
          <cell r="M348">
            <v>617043.25</v>
          </cell>
          <cell r="N348">
            <v>563161.57999999996</v>
          </cell>
        </row>
        <row r="349">
          <cell r="A349">
            <v>2323</v>
          </cell>
          <cell r="B349" t="str">
            <v>DEPÓSITOS MONETARIOS INSTITUCIONES FINANCIERAS PÚBLICAS</v>
          </cell>
          <cell r="C349">
            <v>1</v>
          </cell>
          <cell r="D349">
            <v>2</v>
          </cell>
          <cell r="E349">
            <v>3</v>
          </cell>
          <cell r="F349">
            <v>4</v>
          </cell>
          <cell r="G349">
            <v>5</v>
          </cell>
          <cell r="H349">
            <v>6</v>
          </cell>
          <cell r="I349">
            <v>7</v>
          </cell>
          <cell r="J349">
            <v>8</v>
          </cell>
          <cell r="K349">
            <v>538393887.23000002</v>
          </cell>
          <cell r="L349">
            <v>951174147.19000006</v>
          </cell>
          <cell r="M349">
            <v>899606066.92999995</v>
          </cell>
          <cell r="N349">
            <v>753099531.59000003</v>
          </cell>
        </row>
        <row r="350">
          <cell r="A350">
            <v>2324</v>
          </cell>
          <cell r="B350" t="str">
            <v>DEPÓSITOS MONETARIOS INSTITUCIONES DEL SISTEMA FINANCIERO PRIVADO</v>
          </cell>
          <cell r="C350">
            <v>1</v>
          </cell>
          <cell r="D350">
            <v>2</v>
          </cell>
          <cell r="E350">
            <v>3</v>
          </cell>
          <cell r="F350">
            <v>4</v>
          </cell>
          <cell r="G350">
            <v>5</v>
          </cell>
          <cell r="H350">
            <v>6</v>
          </cell>
          <cell r="I350">
            <v>7</v>
          </cell>
          <cell r="J350">
            <v>8</v>
          </cell>
          <cell r="K350">
            <v>275658586.26999998</v>
          </cell>
          <cell r="L350">
            <v>266696977.38</v>
          </cell>
          <cell r="M350">
            <v>250682074.08000001</v>
          </cell>
          <cell r="N350">
            <v>326308956.95999998</v>
          </cell>
        </row>
        <row r="351">
          <cell r="A351">
            <v>2325</v>
          </cell>
          <cell r="B351" t="str">
            <v>TRANSFERENCIA A TRAVÉS DEL SISTEMA NACIONAL DE PAGOS</v>
          </cell>
          <cell r="C351">
            <v>1</v>
          </cell>
          <cell r="D351">
            <v>2</v>
          </cell>
          <cell r="E351">
            <v>3</v>
          </cell>
          <cell r="F351">
            <v>4</v>
          </cell>
          <cell r="G351">
            <v>5</v>
          </cell>
          <cell r="H351">
            <v>6</v>
          </cell>
          <cell r="I351">
            <v>7</v>
          </cell>
          <cell r="J351">
            <v>8</v>
          </cell>
          <cell r="K351">
            <v>91523336.390000001</v>
          </cell>
          <cell r="L351">
            <v>102598528.20999999</v>
          </cell>
          <cell r="M351">
            <v>160380961.62</v>
          </cell>
          <cell r="N351">
            <v>73821580.209999993</v>
          </cell>
        </row>
        <row r="352">
          <cell r="A352">
            <v>2326</v>
          </cell>
          <cell r="B352" t="str">
            <v>DEPÓSITOS MONETARIOS INTERMEDIARIOS FINANCIEROS</v>
          </cell>
          <cell r="C352">
            <v>1</v>
          </cell>
          <cell r="D352">
            <v>2</v>
          </cell>
          <cell r="E352">
            <v>3</v>
          </cell>
          <cell r="F352">
            <v>4</v>
          </cell>
          <cell r="G352">
            <v>5</v>
          </cell>
          <cell r="H352">
            <v>6</v>
          </cell>
          <cell r="I352">
            <v>7</v>
          </cell>
          <cell r="J352">
            <v>8</v>
          </cell>
          <cell r="K352">
            <v>504788118.56999999</v>
          </cell>
          <cell r="L352">
            <v>575056309.60000002</v>
          </cell>
          <cell r="M352">
            <v>578483529.07000005</v>
          </cell>
          <cell r="N352">
            <v>624558969.53999996</v>
          </cell>
        </row>
        <row r="353">
          <cell r="A353">
            <v>2327</v>
          </cell>
          <cell r="B353" t="str">
            <v>DEPÓSITOS MONETARIOS AUXILIARES FINANCIEROS</v>
          </cell>
          <cell r="C353">
            <v>1</v>
          </cell>
          <cell r="D353">
            <v>2</v>
          </cell>
          <cell r="E353">
            <v>3</v>
          </cell>
          <cell r="F353">
            <v>4</v>
          </cell>
          <cell r="G353">
            <v>5</v>
          </cell>
          <cell r="H353">
            <v>6</v>
          </cell>
          <cell r="I353">
            <v>7</v>
          </cell>
          <cell r="J353">
            <v>8</v>
          </cell>
          <cell r="K353">
            <v>3940787.01</v>
          </cell>
          <cell r="L353">
            <v>3069145.25</v>
          </cell>
          <cell r="M353">
            <v>2174340.06</v>
          </cell>
          <cell r="N353">
            <v>2284914.7599999998</v>
          </cell>
        </row>
        <row r="354">
          <cell r="A354">
            <v>233</v>
          </cell>
          <cell r="B354" t="str">
            <v>DEPÓSITOS MONETARIOS SECTOR PRIVADO</v>
          </cell>
          <cell r="C354">
            <v>1</v>
          </cell>
          <cell r="D354">
            <v>2</v>
          </cell>
          <cell r="E354">
            <v>3</v>
          </cell>
          <cell r="F354">
            <v>4</v>
          </cell>
          <cell r="G354">
            <v>5</v>
          </cell>
          <cell r="H354">
            <v>6</v>
          </cell>
          <cell r="I354">
            <v>7</v>
          </cell>
          <cell r="J354">
            <v>8</v>
          </cell>
          <cell r="K354">
            <v>20669837</v>
          </cell>
          <cell r="L354">
            <v>18181015.77</v>
          </cell>
          <cell r="M354">
            <v>21144027.530000001</v>
          </cell>
          <cell r="N354">
            <v>11231135.710000001</v>
          </cell>
        </row>
        <row r="355">
          <cell r="A355">
            <v>2331</v>
          </cell>
          <cell r="B355" t="str">
            <v>CUENTAS CORRIENTES PARTICULARES</v>
          </cell>
          <cell r="C355">
            <v>1</v>
          </cell>
          <cell r="D355">
            <v>2</v>
          </cell>
          <cell r="E355">
            <v>3</v>
          </cell>
          <cell r="F355">
            <v>4</v>
          </cell>
          <cell r="G355">
            <v>5</v>
          </cell>
          <cell r="H355">
            <v>6</v>
          </cell>
          <cell r="I355">
            <v>7</v>
          </cell>
          <cell r="J355">
            <v>8</v>
          </cell>
          <cell r="K355">
            <v>20669837</v>
          </cell>
          <cell r="L355">
            <v>18181015.77</v>
          </cell>
          <cell r="M355">
            <v>21144027.530000001</v>
          </cell>
          <cell r="N355">
            <v>11231135.710000001</v>
          </cell>
        </row>
        <row r="356">
          <cell r="A356">
            <v>2339</v>
          </cell>
          <cell r="B356" t="str">
            <v>DEP MONETARIOS FONDOS FINANCIEROS (DESHABILITADO)</v>
          </cell>
          <cell r="C356" t="e">
            <v>#N/A</v>
          </cell>
          <cell r="D356" t="e">
            <v>#N/A</v>
          </cell>
          <cell r="E356" t="e">
            <v>#N/A</v>
          </cell>
          <cell r="F356" t="e">
            <v>#N/A</v>
          </cell>
          <cell r="G356" t="e">
            <v>#N/A</v>
          </cell>
          <cell r="H356" t="e">
            <v>#N/A</v>
          </cell>
          <cell r="I356" t="e">
            <v>#N/A</v>
          </cell>
          <cell r="J356" t="e">
            <v>#N/A</v>
          </cell>
          <cell r="K356" t="e">
            <v>#N/A</v>
          </cell>
          <cell r="L356" t="e">
            <v>#N/A</v>
          </cell>
          <cell r="M356" t="e">
            <v>#N/A</v>
          </cell>
          <cell r="N356" t="e">
            <v>#N/A</v>
          </cell>
        </row>
        <row r="357">
          <cell r="A357">
            <v>234</v>
          </cell>
          <cell r="B357" t="str">
            <v>OTROS DEPÓSITOS SECTOR PÚBLICO NO FINANCIERO.</v>
          </cell>
          <cell r="C357">
            <v>1</v>
          </cell>
          <cell r="D357">
            <v>2</v>
          </cell>
          <cell r="E357">
            <v>3</v>
          </cell>
          <cell r="F357">
            <v>4</v>
          </cell>
          <cell r="G357">
            <v>5</v>
          </cell>
          <cell r="H357">
            <v>6</v>
          </cell>
          <cell r="I357">
            <v>7</v>
          </cell>
          <cell r="J357">
            <v>8</v>
          </cell>
          <cell r="K357">
            <v>195150698.88</v>
          </cell>
          <cell r="L357">
            <v>252555232.09999999</v>
          </cell>
          <cell r="M357">
            <v>411444423.25</v>
          </cell>
          <cell r="N357">
            <v>216037542.84999999</v>
          </cell>
        </row>
        <row r="358">
          <cell r="A358">
            <v>2341</v>
          </cell>
          <cell r="B358" t="str">
            <v>OTROS DEPÓSITOS GOBIERNO CENTRAL</v>
          </cell>
          <cell r="C358">
            <v>1</v>
          </cell>
          <cell r="D358">
            <v>2</v>
          </cell>
          <cell r="E358">
            <v>3</v>
          </cell>
          <cell r="F358">
            <v>4</v>
          </cell>
          <cell r="G358">
            <v>5</v>
          </cell>
          <cell r="H358">
            <v>6</v>
          </cell>
          <cell r="I358">
            <v>7</v>
          </cell>
          <cell r="J358">
            <v>8</v>
          </cell>
          <cell r="K358">
            <v>10987899.42</v>
          </cell>
          <cell r="L358">
            <v>11872225.91</v>
          </cell>
          <cell r="M358">
            <v>94550715.569999993</v>
          </cell>
          <cell r="N358">
            <v>23110427.280000001</v>
          </cell>
        </row>
        <row r="359">
          <cell r="A359">
            <v>234105</v>
          </cell>
          <cell r="B359" t="str">
            <v>FONDOS TESORO NACIONAL</v>
          </cell>
          <cell r="C359">
            <v>1</v>
          </cell>
          <cell r="D359">
            <v>2</v>
          </cell>
          <cell r="E359">
            <v>3</v>
          </cell>
          <cell r="F359">
            <v>4</v>
          </cell>
          <cell r="G359">
            <v>5</v>
          </cell>
          <cell r="H359">
            <v>6</v>
          </cell>
          <cell r="I359">
            <v>7</v>
          </cell>
          <cell r="J359">
            <v>8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234110</v>
          </cell>
          <cell r="B360" t="str">
            <v>PRESUPUESTO EN LIQUIDACIÓN</v>
          </cell>
          <cell r="C360">
            <v>1</v>
          </cell>
          <cell r="D360">
            <v>2</v>
          </cell>
          <cell r="E360">
            <v>3</v>
          </cell>
          <cell r="F360">
            <v>4</v>
          </cell>
          <cell r="G360">
            <v>5</v>
          </cell>
          <cell r="H360">
            <v>6</v>
          </cell>
          <cell r="I360">
            <v>7</v>
          </cell>
          <cell r="J360">
            <v>8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234115</v>
          </cell>
          <cell r="B361" t="str">
            <v>ASIGNACIONES PARA CUBRIR CRÉDITOS GOBIERNO CENTRAL</v>
          </cell>
          <cell r="C361">
            <v>1</v>
          </cell>
          <cell r="D361">
            <v>2</v>
          </cell>
          <cell r="E361">
            <v>3</v>
          </cell>
          <cell r="F361">
            <v>4</v>
          </cell>
          <cell r="G361">
            <v>5</v>
          </cell>
          <cell r="H361">
            <v>6</v>
          </cell>
          <cell r="I361">
            <v>7</v>
          </cell>
          <cell r="J361">
            <v>8</v>
          </cell>
          <cell r="K361">
            <v>5989.89</v>
          </cell>
          <cell r="L361">
            <v>5989.89</v>
          </cell>
          <cell r="M361">
            <v>5989.89</v>
          </cell>
          <cell r="N361">
            <v>5989.89</v>
          </cell>
        </row>
        <row r="362">
          <cell r="A362">
            <v>234120</v>
          </cell>
          <cell r="B362" t="str">
            <v>CAUCIONES GOBIERNO CENTRAL</v>
          </cell>
          <cell r="C362">
            <v>1</v>
          </cell>
          <cell r="D362">
            <v>2</v>
          </cell>
          <cell r="E362">
            <v>3</v>
          </cell>
          <cell r="F362">
            <v>4</v>
          </cell>
          <cell r="G362">
            <v>5</v>
          </cell>
          <cell r="H362">
            <v>6</v>
          </cell>
          <cell r="I362">
            <v>7</v>
          </cell>
          <cell r="J362">
            <v>8</v>
          </cell>
          <cell r="K362">
            <v>156.54</v>
          </cell>
          <cell r="L362">
            <v>156.54</v>
          </cell>
          <cell r="M362">
            <v>156.54</v>
          </cell>
          <cell r="N362">
            <v>156.54</v>
          </cell>
        </row>
        <row r="363">
          <cell r="A363">
            <v>234125</v>
          </cell>
          <cell r="B363" t="str">
            <v>CUENTAS ESPECIALES GOBIERNO CENTRAL</v>
          </cell>
          <cell r="C363">
            <v>1</v>
          </cell>
          <cell r="D363">
            <v>2</v>
          </cell>
          <cell r="E363">
            <v>3</v>
          </cell>
          <cell r="F363">
            <v>4</v>
          </cell>
          <cell r="G363">
            <v>5</v>
          </cell>
          <cell r="H363">
            <v>6</v>
          </cell>
          <cell r="I363">
            <v>7</v>
          </cell>
          <cell r="J363">
            <v>8</v>
          </cell>
          <cell r="K363">
            <v>10606.65</v>
          </cell>
          <cell r="L363">
            <v>10606.65</v>
          </cell>
          <cell r="M363">
            <v>10606.65</v>
          </cell>
          <cell r="N363">
            <v>10606.65</v>
          </cell>
        </row>
        <row r="364">
          <cell r="A364">
            <v>234189</v>
          </cell>
          <cell r="B364" t="str">
            <v>OTRAS OBLIGACIONES GOBIERNO CENTRAL</v>
          </cell>
          <cell r="C364">
            <v>1</v>
          </cell>
          <cell r="D364">
            <v>2</v>
          </cell>
          <cell r="E364">
            <v>3</v>
          </cell>
          <cell r="F364">
            <v>4</v>
          </cell>
          <cell r="G364">
            <v>5</v>
          </cell>
          <cell r="H364">
            <v>6</v>
          </cell>
          <cell r="I364">
            <v>7</v>
          </cell>
          <cell r="J364">
            <v>8</v>
          </cell>
          <cell r="K364">
            <v>10971146.34</v>
          </cell>
          <cell r="L364">
            <v>11855472.83</v>
          </cell>
          <cell r="M364">
            <v>94533962.489999995</v>
          </cell>
          <cell r="N364">
            <v>23093674.199999999</v>
          </cell>
        </row>
        <row r="365">
          <cell r="A365">
            <v>2342</v>
          </cell>
          <cell r="B365" t="str">
            <v>OTROS DEPÓSITOS GOBIERNOS PROVINCIALES Y LOCALES</v>
          </cell>
          <cell r="C365">
            <v>1</v>
          </cell>
          <cell r="D365">
            <v>2</v>
          </cell>
          <cell r="E365">
            <v>3</v>
          </cell>
          <cell r="F365">
            <v>4</v>
          </cell>
          <cell r="G365">
            <v>5</v>
          </cell>
          <cell r="H365">
            <v>6</v>
          </cell>
          <cell r="I365">
            <v>7</v>
          </cell>
          <cell r="J365">
            <v>8</v>
          </cell>
          <cell r="K365">
            <v>5271297.72</v>
          </cell>
          <cell r="L365">
            <v>17958363.25</v>
          </cell>
          <cell r="M365">
            <v>14536401.9</v>
          </cell>
          <cell r="N365">
            <v>8956454.3499999996</v>
          </cell>
        </row>
        <row r="366">
          <cell r="A366">
            <v>234205</v>
          </cell>
          <cell r="B366" t="str">
            <v>ASIGNACIONES PARA CUBRIR CRÉDITOS GOBIERNO PROVINCIALES Y LOCALES.</v>
          </cell>
          <cell r="C366">
            <v>1</v>
          </cell>
          <cell r="D366">
            <v>2</v>
          </cell>
          <cell r="E366">
            <v>3</v>
          </cell>
          <cell r="F366">
            <v>4</v>
          </cell>
          <cell r="G366">
            <v>5</v>
          </cell>
          <cell r="H366">
            <v>6</v>
          </cell>
          <cell r="I366">
            <v>7</v>
          </cell>
          <cell r="J366">
            <v>8</v>
          </cell>
          <cell r="K366">
            <v>3850406.41</v>
          </cell>
          <cell r="L366">
            <v>5625099.6200000001</v>
          </cell>
          <cell r="M366">
            <v>10363580.84</v>
          </cell>
          <cell r="N366">
            <v>7354304.0199999996</v>
          </cell>
        </row>
        <row r="367">
          <cell r="A367">
            <v>234210</v>
          </cell>
          <cell r="B367" t="str">
            <v>CAUCIONES GOBIERNOS PROVINCIALES Y LOCALES</v>
          </cell>
          <cell r="C367">
            <v>1</v>
          </cell>
          <cell r="D367">
            <v>2</v>
          </cell>
          <cell r="E367">
            <v>3</v>
          </cell>
          <cell r="F367">
            <v>4</v>
          </cell>
          <cell r="G367">
            <v>5</v>
          </cell>
          <cell r="H367">
            <v>6</v>
          </cell>
          <cell r="I367">
            <v>7</v>
          </cell>
          <cell r="J367">
            <v>8</v>
          </cell>
          <cell r="K367">
            <v>53.2</v>
          </cell>
          <cell r="L367">
            <v>53.2</v>
          </cell>
          <cell r="M367">
            <v>53.2</v>
          </cell>
          <cell r="N367">
            <v>53.2</v>
          </cell>
        </row>
        <row r="368">
          <cell r="A368">
            <v>234215</v>
          </cell>
          <cell r="B368" t="str">
            <v>RENTAS RECAUDADAS POR DISTRIBUIR</v>
          </cell>
          <cell r="C368">
            <v>1</v>
          </cell>
          <cell r="D368">
            <v>2</v>
          </cell>
          <cell r="E368">
            <v>3</v>
          </cell>
          <cell r="F368">
            <v>4</v>
          </cell>
          <cell r="G368">
            <v>5</v>
          </cell>
          <cell r="H368">
            <v>6</v>
          </cell>
          <cell r="I368">
            <v>7</v>
          </cell>
          <cell r="J368">
            <v>8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234289</v>
          </cell>
          <cell r="B369" t="str">
            <v>OTRAS OBLIGACIONES GOBIERNOS PROVINCIALES Y LOCALES</v>
          </cell>
          <cell r="C369">
            <v>1</v>
          </cell>
          <cell r="D369">
            <v>2</v>
          </cell>
          <cell r="E369">
            <v>3</v>
          </cell>
          <cell r="F369">
            <v>4</v>
          </cell>
          <cell r="G369">
            <v>5</v>
          </cell>
          <cell r="H369">
            <v>6</v>
          </cell>
          <cell r="I369">
            <v>7</v>
          </cell>
          <cell r="J369">
            <v>8</v>
          </cell>
          <cell r="K369">
            <v>1420838.11</v>
          </cell>
          <cell r="L369">
            <v>12333210.43</v>
          </cell>
          <cell r="M369">
            <v>4172767.86</v>
          </cell>
          <cell r="N369">
            <v>1602097.13</v>
          </cell>
        </row>
        <row r="370">
          <cell r="A370">
            <v>2343</v>
          </cell>
          <cell r="B370" t="str">
            <v>OTROS DEPÓSITOS ENTIDADES OFICIALES</v>
          </cell>
          <cell r="C370">
            <v>1</v>
          </cell>
          <cell r="D370">
            <v>2</v>
          </cell>
          <cell r="E370">
            <v>3</v>
          </cell>
          <cell r="F370">
            <v>4</v>
          </cell>
          <cell r="G370">
            <v>5</v>
          </cell>
          <cell r="H370">
            <v>6</v>
          </cell>
          <cell r="I370">
            <v>7</v>
          </cell>
          <cell r="J370">
            <v>8</v>
          </cell>
          <cell r="K370">
            <v>178891501.74000001</v>
          </cell>
          <cell r="L370">
            <v>222724642.94</v>
          </cell>
          <cell r="M370">
            <v>302357305.77999997</v>
          </cell>
          <cell r="N370">
            <v>183970661.22</v>
          </cell>
        </row>
        <row r="371">
          <cell r="A371">
            <v>234305</v>
          </cell>
          <cell r="B371" t="str">
            <v>ASIGNACIONES PARA CUBRIR CRÉDITOS ENTIDADES OFICIALES</v>
          </cell>
          <cell r="C371">
            <v>1</v>
          </cell>
          <cell r="D371">
            <v>2</v>
          </cell>
          <cell r="E371">
            <v>3</v>
          </cell>
          <cell r="F371">
            <v>4</v>
          </cell>
          <cell r="G371">
            <v>5</v>
          </cell>
          <cell r="H371">
            <v>6</v>
          </cell>
          <cell r="I371">
            <v>7</v>
          </cell>
          <cell r="J371">
            <v>8</v>
          </cell>
          <cell r="K371">
            <v>1710541.28</v>
          </cell>
          <cell r="L371">
            <v>1717357.93</v>
          </cell>
          <cell r="M371">
            <v>1717172.47</v>
          </cell>
          <cell r="N371">
            <v>4098309.81</v>
          </cell>
        </row>
        <row r="372">
          <cell r="A372">
            <v>234310</v>
          </cell>
          <cell r="B372" t="str">
            <v>CAUCIONES ENTIDADES OFICIALES</v>
          </cell>
          <cell r="C372">
            <v>1</v>
          </cell>
          <cell r="D372">
            <v>2</v>
          </cell>
          <cell r="E372">
            <v>3</v>
          </cell>
          <cell r="F372">
            <v>4</v>
          </cell>
          <cell r="G372">
            <v>5</v>
          </cell>
          <cell r="H372">
            <v>6</v>
          </cell>
          <cell r="I372">
            <v>7</v>
          </cell>
          <cell r="J372">
            <v>8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234389</v>
          </cell>
          <cell r="B373" t="str">
            <v>OTRAS OBLIGACIONES ENTIDADES OFICIALES</v>
          </cell>
          <cell r="C373">
            <v>1</v>
          </cell>
          <cell r="D373">
            <v>2</v>
          </cell>
          <cell r="E373">
            <v>3</v>
          </cell>
          <cell r="F373">
            <v>4</v>
          </cell>
          <cell r="G373">
            <v>5</v>
          </cell>
          <cell r="H373">
            <v>6</v>
          </cell>
          <cell r="I373">
            <v>7</v>
          </cell>
          <cell r="J373">
            <v>8</v>
          </cell>
          <cell r="K373">
            <v>177180960.46000001</v>
          </cell>
          <cell r="L373">
            <v>221007285.00999999</v>
          </cell>
          <cell r="M373">
            <v>300640133.31</v>
          </cell>
          <cell r="N373">
            <v>179872351.41</v>
          </cell>
        </row>
        <row r="374">
          <cell r="A374">
            <v>235</v>
          </cell>
          <cell r="B374" t="str">
            <v>OTROS DEPÓSITOS SECTOR FINANCIERO</v>
          </cell>
          <cell r="C374">
            <v>1</v>
          </cell>
          <cell r="D374">
            <v>2</v>
          </cell>
          <cell r="E374">
            <v>3</v>
          </cell>
          <cell r="F374">
            <v>4</v>
          </cell>
          <cell r="G374">
            <v>5</v>
          </cell>
          <cell r="H374">
            <v>6</v>
          </cell>
          <cell r="I374">
            <v>7</v>
          </cell>
          <cell r="J374">
            <v>8</v>
          </cell>
          <cell r="K374">
            <v>2098414.5499999998</v>
          </cell>
          <cell r="L374">
            <v>858726.52</v>
          </cell>
          <cell r="M374">
            <v>953138.74</v>
          </cell>
          <cell r="N374">
            <v>952324.7</v>
          </cell>
        </row>
        <row r="375">
          <cell r="A375">
            <v>2351</v>
          </cell>
          <cell r="B375" t="str">
            <v>OTROS DEPÓSITOS BANCOS PRIVADOS</v>
          </cell>
          <cell r="C375">
            <v>1</v>
          </cell>
          <cell r="D375">
            <v>2</v>
          </cell>
          <cell r="E375">
            <v>3</v>
          </cell>
          <cell r="F375">
            <v>4</v>
          </cell>
          <cell r="G375">
            <v>5</v>
          </cell>
          <cell r="H375">
            <v>6</v>
          </cell>
          <cell r="I375">
            <v>7</v>
          </cell>
          <cell r="J375">
            <v>8</v>
          </cell>
          <cell r="K375">
            <v>1893865.03</v>
          </cell>
          <cell r="L375">
            <v>659222.68000000005</v>
          </cell>
          <cell r="M375">
            <v>759455.13</v>
          </cell>
          <cell r="N375">
            <v>759455.13</v>
          </cell>
        </row>
        <row r="376">
          <cell r="A376">
            <v>2352</v>
          </cell>
          <cell r="B376" t="str">
            <v>OTROS DEPÓSITOS BANCO NACIONAL DE FOMENTO</v>
          </cell>
          <cell r="C376">
            <v>1</v>
          </cell>
          <cell r="D376">
            <v>2</v>
          </cell>
          <cell r="E376">
            <v>3</v>
          </cell>
          <cell r="F376">
            <v>4</v>
          </cell>
          <cell r="G376">
            <v>5</v>
          </cell>
          <cell r="H376">
            <v>6</v>
          </cell>
          <cell r="I376">
            <v>7</v>
          </cell>
          <cell r="J376">
            <v>8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2353</v>
          </cell>
          <cell r="B377" t="str">
            <v>OTROS DEPÓSITOS INSTITUCIONES FINANCIERAS PÚBLICAS</v>
          </cell>
          <cell r="C377">
            <v>1</v>
          </cell>
          <cell r="D377">
            <v>2</v>
          </cell>
          <cell r="E377">
            <v>3</v>
          </cell>
          <cell r="F377">
            <v>4</v>
          </cell>
          <cell r="G377">
            <v>5</v>
          </cell>
          <cell r="H377">
            <v>6</v>
          </cell>
          <cell r="I377">
            <v>7</v>
          </cell>
          <cell r="J377">
            <v>8</v>
          </cell>
          <cell r="K377">
            <v>203163.76</v>
          </cell>
          <cell r="L377">
            <v>198118.08</v>
          </cell>
          <cell r="M377">
            <v>192297.85</v>
          </cell>
          <cell r="N377">
            <v>191483.81</v>
          </cell>
        </row>
        <row r="378">
          <cell r="A378">
            <v>2354</v>
          </cell>
          <cell r="B378" t="str">
            <v>OTROS DEPÓSITOS INSTITUCIONES DEL SISTEMA FINANCIERO PRIVADO</v>
          </cell>
          <cell r="C378">
            <v>1</v>
          </cell>
          <cell r="D378">
            <v>2</v>
          </cell>
          <cell r="E378">
            <v>3</v>
          </cell>
          <cell r="F378">
            <v>4</v>
          </cell>
          <cell r="G378">
            <v>5</v>
          </cell>
          <cell r="H378">
            <v>6</v>
          </cell>
          <cell r="I378">
            <v>7</v>
          </cell>
          <cell r="J378">
            <v>8</v>
          </cell>
          <cell r="K378">
            <v>1385.76</v>
          </cell>
          <cell r="L378">
            <v>1385.76</v>
          </cell>
          <cell r="M378">
            <v>1385.76</v>
          </cell>
          <cell r="N378">
            <v>1385.76</v>
          </cell>
        </row>
        <row r="379">
          <cell r="A379">
            <v>236</v>
          </cell>
          <cell r="B379" t="str">
            <v>OTROS DEPÓSITOS SECTOR PRIVADO</v>
          </cell>
          <cell r="C379">
            <v>1</v>
          </cell>
          <cell r="D379">
            <v>2</v>
          </cell>
          <cell r="E379">
            <v>3</v>
          </cell>
          <cell r="F379">
            <v>4</v>
          </cell>
          <cell r="G379">
            <v>5</v>
          </cell>
          <cell r="H379">
            <v>6</v>
          </cell>
          <cell r="I379">
            <v>7</v>
          </cell>
          <cell r="J379">
            <v>8</v>
          </cell>
          <cell r="K379">
            <v>3890148.73</v>
          </cell>
          <cell r="L379">
            <v>3889873.34</v>
          </cell>
          <cell r="M379">
            <v>4046999.08</v>
          </cell>
          <cell r="N379">
            <v>3848351.67</v>
          </cell>
        </row>
        <row r="380">
          <cell r="A380">
            <v>2361</v>
          </cell>
          <cell r="B380" t="str">
            <v>OTROS DEPÓSITOS PARTICULARES</v>
          </cell>
          <cell r="C380">
            <v>1</v>
          </cell>
          <cell r="D380">
            <v>2</v>
          </cell>
          <cell r="E380">
            <v>3</v>
          </cell>
          <cell r="F380">
            <v>4</v>
          </cell>
          <cell r="G380">
            <v>5</v>
          </cell>
          <cell r="H380">
            <v>6</v>
          </cell>
          <cell r="I380">
            <v>7</v>
          </cell>
          <cell r="J380">
            <v>8</v>
          </cell>
          <cell r="K380">
            <v>3890148.73</v>
          </cell>
          <cell r="L380">
            <v>3889873.34</v>
          </cell>
          <cell r="M380">
            <v>4046999.08</v>
          </cell>
          <cell r="N380">
            <v>3848351.67</v>
          </cell>
        </row>
        <row r="381">
          <cell r="A381">
            <v>236189</v>
          </cell>
          <cell r="B381" t="str">
            <v>OTRAS OBLIGACIONES PARTICULARES</v>
          </cell>
          <cell r="C381">
            <v>1</v>
          </cell>
          <cell r="D381">
            <v>2</v>
          </cell>
          <cell r="E381">
            <v>3</v>
          </cell>
          <cell r="F381">
            <v>4</v>
          </cell>
          <cell r="G381">
            <v>5</v>
          </cell>
          <cell r="H381">
            <v>6</v>
          </cell>
          <cell r="I381">
            <v>7</v>
          </cell>
          <cell r="J381">
            <v>8</v>
          </cell>
          <cell r="K381">
            <v>3890148.73</v>
          </cell>
          <cell r="L381">
            <v>3889873.34</v>
          </cell>
          <cell r="M381">
            <v>4046999.08</v>
          </cell>
          <cell r="N381">
            <v>3848351.67</v>
          </cell>
        </row>
        <row r="382">
          <cell r="A382">
            <v>238</v>
          </cell>
          <cell r="B382" t="str">
            <v>DEPOSITOS POR CONFIRMAR</v>
          </cell>
          <cell r="C382" t="e">
            <v>#N/A</v>
          </cell>
          <cell r="D382" t="e">
            <v>#N/A</v>
          </cell>
          <cell r="E382" t="e">
            <v>#N/A</v>
          </cell>
          <cell r="F382" t="e">
            <v>#N/A</v>
          </cell>
          <cell r="G382" t="e">
            <v>#N/A</v>
          </cell>
          <cell r="H382" t="e">
            <v>#N/A</v>
          </cell>
          <cell r="I382" t="e">
            <v>#N/A</v>
          </cell>
          <cell r="J382" t="e">
            <v>#N/A</v>
          </cell>
          <cell r="K382" t="e">
            <v>#N/A</v>
          </cell>
          <cell r="L382" t="e">
            <v>#N/A</v>
          </cell>
          <cell r="M382" t="e">
            <v>#N/A</v>
          </cell>
          <cell r="N382" t="e">
            <v>#N/A</v>
          </cell>
        </row>
        <row r="383">
          <cell r="A383">
            <v>2381</v>
          </cell>
          <cell r="B383" t="str">
            <v>DEP.CONFIR.CH.OTRAS PLS.GBN.CENTRA</v>
          </cell>
          <cell r="C383" t="e">
            <v>#N/A</v>
          </cell>
          <cell r="D383" t="e">
            <v>#N/A</v>
          </cell>
          <cell r="E383" t="e">
            <v>#N/A</v>
          </cell>
          <cell r="F383" t="e">
            <v>#N/A</v>
          </cell>
          <cell r="G383" t="e">
            <v>#N/A</v>
          </cell>
          <cell r="H383" t="e">
            <v>#N/A</v>
          </cell>
          <cell r="I383" t="e">
            <v>#N/A</v>
          </cell>
          <cell r="J383" t="e">
            <v>#N/A</v>
          </cell>
          <cell r="K383" t="e">
            <v>#N/A</v>
          </cell>
          <cell r="L383" t="e">
            <v>#N/A</v>
          </cell>
          <cell r="M383" t="e">
            <v>#N/A</v>
          </cell>
          <cell r="N383" t="e">
            <v>#N/A</v>
          </cell>
        </row>
        <row r="384">
          <cell r="A384">
            <v>2382</v>
          </cell>
          <cell r="B384" t="str">
            <v>DEP.CONFIR.CH.OTRAS PLS.GNOS.PROV.L</v>
          </cell>
          <cell r="C384" t="e">
            <v>#N/A</v>
          </cell>
          <cell r="D384" t="e">
            <v>#N/A</v>
          </cell>
          <cell r="E384" t="e">
            <v>#N/A</v>
          </cell>
          <cell r="F384" t="e">
            <v>#N/A</v>
          </cell>
          <cell r="G384" t="e">
            <v>#N/A</v>
          </cell>
          <cell r="H384" t="e">
            <v>#N/A</v>
          </cell>
          <cell r="I384" t="e">
            <v>#N/A</v>
          </cell>
          <cell r="J384" t="e">
            <v>#N/A</v>
          </cell>
          <cell r="K384" t="e">
            <v>#N/A</v>
          </cell>
          <cell r="L384" t="e">
            <v>#N/A</v>
          </cell>
          <cell r="M384" t="e">
            <v>#N/A</v>
          </cell>
          <cell r="N384" t="e">
            <v>#N/A</v>
          </cell>
        </row>
        <row r="385">
          <cell r="A385">
            <v>2383</v>
          </cell>
          <cell r="B385" t="str">
            <v>DEP.CONFIR.CH.OTRAS PLS.ENTID.OFIC.</v>
          </cell>
          <cell r="C385" t="e">
            <v>#N/A</v>
          </cell>
          <cell r="D385" t="e">
            <v>#N/A</v>
          </cell>
          <cell r="E385" t="e">
            <v>#N/A</v>
          </cell>
          <cell r="F385" t="e">
            <v>#N/A</v>
          </cell>
          <cell r="G385" t="e">
            <v>#N/A</v>
          </cell>
          <cell r="H385" t="e">
            <v>#N/A</v>
          </cell>
          <cell r="I385" t="e">
            <v>#N/A</v>
          </cell>
          <cell r="J385" t="e">
            <v>#N/A</v>
          </cell>
          <cell r="K385" t="e">
            <v>#N/A</v>
          </cell>
          <cell r="L385" t="e">
            <v>#N/A</v>
          </cell>
          <cell r="M385" t="e">
            <v>#N/A</v>
          </cell>
          <cell r="N385" t="e">
            <v>#N/A</v>
          </cell>
        </row>
        <row r="386">
          <cell r="A386">
            <v>2384</v>
          </cell>
          <cell r="B386" t="str">
            <v>DEP.CONFIR.CH.OTRAS PLS.BCOS.PRIVAD</v>
          </cell>
          <cell r="C386" t="e">
            <v>#N/A</v>
          </cell>
          <cell r="D386" t="e">
            <v>#N/A</v>
          </cell>
          <cell r="E386" t="e">
            <v>#N/A</v>
          </cell>
          <cell r="F386" t="e">
            <v>#N/A</v>
          </cell>
          <cell r="G386" t="e">
            <v>#N/A</v>
          </cell>
          <cell r="H386" t="e">
            <v>#N/A</v>
          </cell>
          <cell r="I386" t="e">
            <v>#N/A</v>
          </cell>
          <cell r="J386" t="e">
            <v>#N/A</v>
          </cell>
          <cell r="K386" t="e">
            <v>#N/A</v>
          </cell>
          <cell r="L386" t="e">
            <v>#N/A</v>
          </cell>
          <cell r="M386" t="e">
            <v>#N/A</v>
          </cell>
          <cell r="N386" t="e">
            <v>#N/A</v>
          </cell>
        </row>
        <row r="387">
          <cell r="A387">
            <v>2385</v>
          </cell>
          <cell r="B387" t="str">
            <v>DEP.CONFIR.CH.OTRAS PLS.BCO.NAC.FOM</v>
          </cell>
          <cell r="C387" t="e">
            <v>#N/A</v>
          </cell>
          <cell r="D387" t="e">
            <v>#N/A</v>
          </cell>
          <cell r="E387" t="e">
            <v>#N/A</v>
          </cell>
          <cell r="F387" t="e">
            <v>#N/A</v>
          </cell>
          <cell r="G387" t="e">
            <v>#N/A</v>
          </cell>
          <cell r="H387" t="e">
            <v>#N/A</v>
          </cell>
          <cell r="I387" t="e">
            <v>#N/A</v>
          </cell>
          <cell r="J387" t="e">
            <v>#N/A</v>
          </cell>
          <cell r="K387" t="e">
            <v>#N/A</v>
          </cell>
          <cell r="L387" t="e">
            <v>#N/A</v>
          </cell>
          <cell r="M387" t="e">
            <v>#N/A</v>
          </cell>
          <cell r="N387" t="e">
            <v>#N/A</v>
          </cell>
        </row>
        <row r="388">
          <cell r="A388">
            <v>2386</v>
          </cell>
          <cell r="B388" t="str">
            <v>DEP.CONFIR.CH.OTRAS PLS.INST.FIN.PU</v>
          </cell>
          <cell r="C388" t="e">
            <v>#N/A</v>
          </cell>
          <cell r="D388" t="e">
            <v>#N/A</v>
          </cell>
          <cell r="E388" t="e">
            <v>#N/A</v>
          </cell>
          <cell r="F388" t="e">
            <v>#N/A</v>
          </cell>
          <cell r="G388" t="e">
            <v>#N/A</v>
          </cell>
          <cell r="H388" t="e">
            <v>#N/A</v>
          </cell>
          <cell r="I388" t="e">
            <v>#N/A</v>
          </cell>
          <cell r="J388" t="e">
            <v>#N/A</v>
          </cell>
          <cell r="K388" t="e">
            <v>#N/A</v>
          </cell>
          <cell r="L388" t="e">
            <v>#N/A</v>
          </cell>
          <cell r="M388" t="e">
            <v>#N/A</v>
          </cell>
          <cell r="N388" t="e">
            <v>#N/A</v>
          </cell>
        </row>
        <row r="389">
          <cell r="A389">
            <v>2387</v>
          </cell>
          <cell r="B389" t="str">
            <v>DEP.CONFIR.CH.PLS.INST.SIST.FIN.PRI</v>
          </cell>
          <cell r="C389" t="e">
            <v>#N/A</v>
          </cell>
          <cell r="D389" t="e">
            <v>#N/A</v>
          </cell>
          <cell r="E389" t="e">
            <v>#N/A</v>
          </cell>
          <cell r="F389" t="e">
            <v>#N/A</v>
          </cell>
          <cell r="G389" t="e">
            <v>#N/A</v>
          </cell>
          <cell r="H389" t="e">
            <v>#N/A</v>
          </cell>
          <cell r="I389" t="e">
            <v>#N/A</v>
          </cell>
          <cell r="J389" t="e">
            <v>#N/A</v>
          </cell>
          <cell r="K389" t="e">
            <v>#N/A</v>
          </cell>
          <cell r="L389" t="e">
            <v>#N/A</v>
          </cell>
          <cell r="M389" t="e">
            <v>#N/A</v>
          </cell>
          <cell r="N389" t="e">
            <v>#N/A</v>
          </cell>
        </row>
        <row r="390">
          <cell r="A390">
            <v>2388</v>
          </cell>
          <cell r="B390" t="str">
            <v>DEP.CONFIR.CH.OTRAS PLAZAS PARTIC.</v>
          </cell>
          <cell r="C390" t="e">
            <v>#N/A</v>
          </cell>
          <cell r="D390" t="e">
            <v>#N/A</v>
          </cell>
          <cell r="E390" t="e">
            <v>#N/A</v>
          </cell>
          <cell r="F390" t="e">
            <v>#N/A</v>
          </cell>
          <cell r="G390" t="e">
            <v>#N/A</v>
          </cell>
          <cell r="H390" t="e">
            <v>#N/A</v>
          </cell>
          <cell r="I390" t="e">
            <v>#N/A</v>
          </cell>
          <cell r="J390" t="e">
            <v>#N/A</v>
          </cell>
          <cell r="K390" t="e">
            <v>#N/A</v>
          </cell>
          <cell r="L390" t="e">
            <v>#N/A</v>
          </cell>
          <cell r="M390" t="e">
            <v>#N/A</v>
          </cell>
          <cell r="N390" t="e">
            <v>#N/A</v>
          </cell>
        </row>
        <row r="391">
          <cell r="A391">
            <v>239</v>
          </cell>
          <cell r="B391" t="str">
            <v>CHEQUES CERTIFICADOS</v>
          </cell>
          <cell r="C391">
            <v>1</v>
          </cell>
          <cell r="D391">
            <v>2</v>
          </cell>
          <cell r="E391">
            <v>3</v>
          </cell>
          <cell r="F391">
            <v>4</v>
          </cell>
          <cell r="G391">
            <v>5</v>
          </cell>
          <cell r="H391">
            <v>6</v>
          </cell>
          <cell r="I391">
            <v>7</v>
          </cell>
          <cell r="J391">
            <v>8</v>
          </cell>
          <cell r="K391">
            <v>93693.23</v>
          </cell>
          <cell r="L391">
            <v>93693.23</v>
          </cell>
          <cell r="M391">
            <v>93693.23</v>
          </cell>
          <cell r="N391">
            <v>93693.23</v>
          </cell>
        </row>
        <row r="392">
          <cell r="A392">
            <v>24</v>
          </cell>
          <cell r="B392" t="str">
            <v>DEPÓSITOS A PLAZO</v>
          </cell>
          <cell r="C392">
            <v>1</v>
          </cell>
          <cell r="D392">
            <v>2</v>
          </cell>
          <cell r="E392">
            <v>3</v>
          </cell>
          <cell r="F392">
            <v>4</v>
          </cell>
          <cell r="G392">
            <v>5</v>
          </cell>
          <cell r="H392">
            <v>6</v>
          </cell>
          <cell r="I392">
            <v>7</v>
          </cell>
          <cell r="J392">
            <v>8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241</v>
          </cell>
          <cell r="B393" t="str">
            <v>DEPÓSITOS A PLAZO SECTOR PÚBLICO NO FINANCIERO</v>
          </cell>
          <cell r="C393">
            <v>1</v>
          </cell>
          <cell r="D393">
            <v>2</v>
          </cell>
          <cell r="E393">
            <v>3</v>
          </cell>
          <cell r="F393">
            <v>4</v>
          </cell>
          <cell r="G393">
            <v>5</v>
          </cell>
          <cell r="H393">
            <v>6</v>
          </cell>
          <cell r="I393">
            <v>7</v>
          </cell>
          <cell r="J393">
            <v>8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2411</v>
          </cell>
          <cell r="B394" t="str">
            <v>DEPÓSITOS A PLAZO GOBIERNO CENTRAL</v>
          </cell>
          <cell r="C394">
            <v>1</v>
          </cell>
          <cell r="D394">
            <v>2</v>
          </cell>
          <cell r="E394">
            <v>3</v>
          </cell>
          <cell r="F394">
            <v>4</v>
          </cell>
          <cell r="G394">
            <v>5</v>
          </cell>
          <cell r="H394">
            <v>6</v>
          </cell>
          <cell r="I394">
            <v>7</v>
          </cell>
          <cell r="J394">
            <v>8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241105</v>
          </cell>
          <cell r="B395" t="str">
            <v>DEPÓSITOS A PLAZO ENTIDADES GOBIERNO CENTRAL</v>
          </cell>
          <cell r="C395">
            <v>1</v>
          </cell>
          <cell r="D395">
            <v>2</v>
          </cell>
          <cell r="E395">
            <v>3</v>
          </cell>
          <cell r="F395">
            <v>4</v>
          </cell>
          <cell r="G395">
            <v>5</v>
          </cell>
          <cell r="H395">
            <v>6</v>
          </cell>
          <cell r="I395">
            <v>7</v>
          </cell>
          <cell r="J395">
            <v>8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241110</v>
          </cell>
          <cell r="B396" t="str">
            <v>DEPÓSITOS A PLAZO OTRAS ENTIDADES DEL GOBIERNO CENTRAL</v>
          </cell>
          <cell r="C396">
            <v>1</v>
          </cell>
          <cell r="D396">
            <v>2</v>
          </cell>
          <cell r="E396">
            <v>3</v>
          </cell>
          <cell r="F396">
            <v>4</v>
          </cell>
          <cell r="G396">
            <v>5</v>
          </cell>
          <cell r="H396">
            <v>6</v>
          </cell>
          <cell r="I396">
            <v>7</v>
          </cell>
          <cell r="J396">
            <v>8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241115</v>
          </cell>
          <cell r="B397" t="str">
            <v>DEPÓSITOS A PLAZO MINISTERIO DE FINANZAS</v>
          </cell>
          <cell r="C397">
            <v>1</v>
          </cell>
          <cell r="D397">
            <v>2</v>
          </cell>
          <cell r="E397">
            <v>3</v>
          </cell>
          <cell r="F397">
            <v>4</v>
          </cell>
          <cell r="G397">
            <v>5</v>
          </cell>
          <cell r="H397">
            <v>6</v>
          </cell>
          <cell r="I397">
            <v>7</v>
          </cell>
          <cell r="J397">
            <v>8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2412</v>
          </cell>
          <cell r="B398" t="str">
            <v>DEPÓSITOS A PLAZO GOBIERNOS PROVINCIALES Y LOCALES</v>
          </cell>
          <cell r="C398">
            <v>1</v>
          </cell>
          <cell r="D398">
            <v>2</v>
          </cell>
          <cell r="E398">
            <v>3</v>
          </cell>
          <cell r="F398">
            <v>4</v>
          </cell>
          <cell r="G398">
            <v>5</v>
          </cell>
          <cell r="H398">
            <v>6</v>
          </cell>
          <cell r="I398">
            <v>7</v>
          </cell>
          <cell r="J398">
            <v>8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241205</v>
          </cell>
          <cell r="B399" t="str">
            <v>DEPÓSITOS A PLAZO CONSEJOS PROVINCIALES</v>
          </cell>
          <cell r="C399">
            <v>1</v>
          </cell>
          <cell r="D399">
            <v>2</v>
          </cell>
          <cell r="E399">
            <v>3</v>
          </cell>
          <cell r="F399">
            <v>4</v>
          </cell>
          <cell r="G399">
            <v>5</v>
          </cell>
          <cell r="H399">
            <v>6</v>
          </cell>
          <cell r="I399">
            <v>7</v>
          </cell>
          <cell r="J399">
            <v>8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241210</v>
          </cell>
          <cell r="B400" t="str">
            <v>DEPÓSITOS A PLAZO EMPRESAS PROVINCIALES</v>
          </cell>
          <cell r="C400">
            <v>1</v>
          </cell>
          <cell r="D400">
            <v>2</v>
          </cell>
          <cell r="E400">
            <v>3</v>
          </cell>
          <cell r="F400">
            <v>4</v>
          </cell>
          <cell r="G400">
            <v>5</v>
          </cell>
          <cell r="H400">
            <v>6</v>
          </cell>
          <cell r="I400">
            <v>7</v>
          </cell>
          <cell r="J400">
            <v>8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241215</v>
          </cell>
          <cell r="B401" t="str">
            <v>DEPÓSITOS A PLAZO CONCEJOS MUNICIPALES</v>
          </cell>
          <cell r="C401">
            <v>1</v>
          </cell>
          <cell r="D401">
            <v>2</v>
          </cell>
          <cell r="E401">
            <v>3</v>
          </cell>
          <cell r="F401">
            <v>4</v>
          </cell>
          <cell r="G401">
            <v>5</v>
          </cell>
          <cell r="H401">
            <v>6</v>
          </cell>
          <cell r="I401">
            <v>7</v>
          </cell>
          <cell r="J401">
            <v>8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241220</v>
          </cell>
          <cell r="B402" t="str">
            <v>DEPÓSITOS A PLAZO EMPRESAS MUNICIPALES</v>
          </cell>
          <cell r="C402">
            <v>1</v>
          </cell>
          <cell r="D402">
            <v>2</v>
          </cell>
          <cell r="E402">
            <v>3</v>
          </cell>
          <cell r="F402">
            <v>4</v>
          </cell>
          <cell r="G402">
            <v>5</v>
          </cell>
          <cell r="H402">
            <v>6</v>
          </cell>
          <cell r="I402">
            <v>7</v>
          </cell>
          <cell r="J402">
            <v>8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2413</v>
          </cell>
          <cell r="B403" t="str">
            <v>DEPÓSITOS A PLAZO ENTIDADES OFICIALES</v>
          </cell>
          <cell r="C403">
            <v>1</v>
          </cell>
          <cell r="D403">
            <v>2</v>
          </cell>
          <cell r="E403">
            <v>3</v>
          </cell>
          <cell r="F403">
            <v>4</v>
          </cell>
          <cell r="G403">
            <v>5</v>
          </cell>
          <cell r="H403">
            <v>6</v>
          </cell>
          <cell r="I403">
            <v>7</v>
          </cell>
          <cell r="J403">
            <v>8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241315</v>
          </cell>
          <cell r="B404" t="str">
            <v>DEPÓSITOS A PLAZO ENTIDADES DESCENTRALIZADAS</v>
          </cell>
          <cell r="C404">
            <v>1</v>
          </cell>
          <cell r="D404">
            <v>2</v>
          </cell>
          <cell r="E404">
            <v>3</v>
          </cell>
          <cell r="F404">
            <v>4</v>
          </cell>
          <cell r="G404">
            <v>5</v>
          </cell>
          <cell r="H404">
            <v>6</v>
          </cell>
          <cell r="I404">
            <v>7</v>
          </cell>
          <cell r="J404">
            <v>8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25</v>
          </cell>
          <cell r="B405" t="str">
            <v>TÍTULOS VALORES EN CIRCULACIÓN</v>
          </cell>
          <cell r="C405">
            <v>1</v>
          </cell>
          <cell r="D405">
            <v>2</v>
          </cell>
          <cell r="E405">
            <v>3</v>
          </cell>
          <cell r="F405">
            <v>4</v>
          </cell>
          <cell r="G405">
            <v>5</v>
          </cell>
          <cell r="H405">
            <v>6</v>
          </cell>
          <cell r="I405">
            <v>7</v>
          </cell>
          <cell r="J405">
            <v>8</v>
          </cell>
          <cell r="K405">
            <v>123227003.81999999</v>
          </cell>
          <cell r="L405">
            <v>79882343.209999993</v>
          </cell>
          <cell r="M405">
            <v>28815981.25</v>
          </cell>
          <cell r="N405">
            <v>67202994.280000001</v>
          </cell>
        </row>
        <row r="406">
          <cell r="A406">
            <v>251</v>
          </cell>
          <cell r="B406" t="str">
            <v>BONOS DE ESTABILIZACIÓN</v>
          </cell>
          <cell r="C406">
            <v>1</v>
          </cell>
          <cell r="D406">
            <v>2</v>
          </cell>
          <cell r="E406">
            <v>3</v>
          </cell>
          <cell r="F406">
            <v>4</v>
          </cell>
          <cell r="G406">
            <v>5</v>
          </cell>
          <cell r="H406">
            <v>6</v>
          </cell>
          <cell r="I406">
            <v>7</v>
          </cell>
          <cell r="J406">
            <v>8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2511</v>
          </cell>
          <cell r="B407" t="str">
            <v>VALOR NOMINAL BONOS DE ESTABILIZACIÓN.</v>
          </cell>
          <cell r="C407">
            <v>1</v>
          </cell>
          <cell r="D407">
            <v>2</v>
          </cell>
          <cell r="E407">
            <v>3</v>
          </cell>
          <cell r="F407">
            <v>4</v>
          </cell>
          <cell r="G407">
            <v>5</v>
          </cell>
          <cell r="H407">
            <v>6</v>
          </cell>
          <cell r="I407">
            <v>7</v>
          </cell>
          <cell r="J407">
            <v>8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251105</v>
          </cell>
          <cell r="B408" t="str">
            <v>SECTOR FINANCIERO</v>
          </cell>
          <cell r="C408">
            <v>1</v>
          </cell>
          <cell r="D408">
            <v>2</v>
          </cell>
          <cell r="E408">
            <v>3</v>
          </cell>
          <cell r="F408">
            <v>4</v>
          </cell>
          <cell r="G408">
            <v>5</v>
          </cell>
          <cell r="H408">
            <v>6</v>
          </cell>
          <cell r="I408">
            <v>7</v>
          </cell>
          <cell r="J408">
            <v>8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251110</v>
          </cell>
          <cell r="B409" t="str">
            <v>SECTOR PRIVADO</v>
          </cell>
          <cell r="C409">
            <v>1</v>
          </cell>
          <cell r="D409">
            <v>2</v>
          </cell>
          <cell r="E409">
            <v>3</v>
          </cell>
          <cell r="F409">
            <v>4</v>
          </cell>
          <cell r="G409">
            <v>5</v>
          </cell>
          <cell r="H409">
            <v>6</v>
          </cell>
          <cell r="I409">
            <v>7</v>
          </cell>
          <cell r="J409">
            <v>8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2512</v>
          </cell>
          <cell r="B410" t="str">
            <v>(DESCUENTO BONOS DE ESTABILIZACIÓN)</v>
          </cell>
          <cell r="C410">
            <v>1</v>
          </cell>
          <cell r="D410">
            <v>2</v>
          </cell>
          <cell r="E410">
            <v>3</v>
          </cell>
          <cell r="F410">
            <v>4</v>
          </cell>
          <cell r="G410">
            <v>5</v>
          </cell>
          <cell r="H410">
            <v>6</v>
          </cell>
          <cell r="I410">
            <v>7</v>
          </cell>
          <cell r="J410">
            <v>8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251205</v>
          </cell>
          <cell r="B411" t="str">
            <v>(SECTOR FINANCIERO)</v>
          </cell>
          <cell r="C411">
            <v>1</v>
          </cell>
          <cell r="D411">
            <v>2</v>
          </cell>
          <cell r="E411">
            <v>3</v>
          </cell>
          <cell r="F411">
            <v>4</v>
          </cell>
          <cell r="G411">
            <v>5</v>
          </cell>
          <cell r="H411">
            <v>6</v>
          </cell>
          <cell r="I411">
            <v>7</v>
          </cell>
          <cell r="J411">
            <v>8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251210</v>
          </cell>
          <cell r="B412" t="str">
            <v>(SECTOR PRIVADO)</v>
          </cell>
          <cell r="C412">
            <v>1</v>
          </cell>
          <cell r="D412">
            <v>2</v>
          </cell>
          <cell r="E412">
            <v>3</v>
          </cell>
          <cell r="F412">
            <v>4</v>
          </cell>
          <cell r="G412">
            <v>5</v>
          </cell>
          <cell r="H412">
            <v>6</v>
          </cell>
          <cell r="I412">
            <v>7</v>
          </cell>
          <cell r="J412">
            <v>8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2513</v>
          </cell>
          <cell r="B413" t="str">
            <v>(BONOS DE ESTABILIZACIÓN PAGADOS DE OTRAS OFICINAS)</v>
          </cell>
          <cell r="C413">
            <v>1</v>
          </cell>
          <cell r="D413">
            <v>2</v>
          </cell>
          <cell r="E413">
            <v>3</v>
          </cell>
          <cell r="F413">
            <v>4</v>
          </cell>
          <cell r="G413">
            <v>5</v>
          </cell>
          <cell r="H413">
            <v>6</v>
          </cell>
          <cell r="I413">
            <v>7</v>
          </cell>
          <cell r="J413">
            <v>8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251305</v>
          </cell>
          <cell r="B414" t="str">
            <v>(SECTOR FINANCIERO)</v>
          </cell>
          <cell r="C414">
            <v>1</v>
          </cell>
          <cell r="D414">
            <v>2</v>
          </cell>
          <cell r="E414">
            <v>3</v>
          </cell>
          <cell r="F414">
            <v>4</v>
          </cell>
          <cell r="G414">
            <v>5</v>
          </cell>
          <cell r="H414">
            <v>6</v>
          </cell>
          <cell r="I414">
            <v>7</v>
          </cell>
          <cell r="J414">
            <v>8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251310</v>
          </cell>
          <cell r="B415" t="str">
            <v>(SECTOR PRIVADO)</v>
          </cell>
          <cell r="C415">
            <v>1</v>
          </cell>
          <cell r="D415">
            <v>2</v>
          </cell>
          <cell r="E415">
            <v>3</v>
          </cell>
          <cell r="F415">
            <v>4</v>
          </cell>
          <cell r="G415">
            <v>5</v>
          </cell>
          <cell r="H415">
            <v>6</v>
          </cell>
          <cell r="I415">
            <v>7</v>
          </cell>
          <cell r="J415">
            <v>8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2514</v>
          </cell>
          <cell r="B416" t="str">
            <v>(BONOS DE ESTABILIZACIÓN RECOMPRADOS)</v>
          </cell>
          <cell r="C416">
            <v>1</v>
          </cell>
          <cell r="D416">
            <v>2</v>
          </cell>
          <cell r="E416">
            <v>3</v>
          </cell>
          <cell r="F416">
            <v>4</v>
          </cell>
          <cell r="G416">
            <v>5</v>
          </cell>
          <cell r="H416">
            <v>6</v>
          </cell>
          <cell r="I416">
            <v>7</v>
          </cell>
          <cell r="J416">
            <v>8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251405</v>
          </cell>
          <cell r="B417" t="str">
            <v>(SECTOR FINANCIERO)</v>
          </cell>
          <cell r="C417">
            <v>1</v>
          </cell>
          <cell r="D417">
            <v>2</v>
          </cell>
          <cell r="E417">
            <v>3</v>
          </cell>
          <cell r="F417">
            <v>4</v>
          </cell>
          <cell r="G417">
            <v>5</v>
          </cell>
          <cell r="H417">
            <v>6</v>
          </cell>
          <cell r="I417">
            <v>7</v>
          </cell>
          <cell r="J417">
            <v>8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251410</v>
          </cell>
          <cell r="B418" t="str">
            <v>(SECTOR PRIVADO)</v>
          </cell>
          <cell r="C418">
            <v>1</v>
          </cell>
          <cell r="D418">
            <v>2</v>
          </cell>
          <cell r="E418">
            <v>3</v>
          </cell>
          <cell r="F418">
            <v>4</v>
          </cell>
          <cell r="G418">
            <v>5</v>
          </cell>
          <cell r="H418">
            <v>6</v>
          </cell>
          <cell r="I418">
            <v>7</v>
          </cell>
          <cell r="J418">
            <v>8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252</v>
          </cell>
          <cell r="B419" t="str">
            <v>TÍTULOS DEL BANCO CENTRAL DEL ECUADOR</v>
          </cell>
          <cell r="C419">
            <v>1</v>
          </cell>
          <cell r="D419">
            <v>2</v>
          </cell>
          <cell r="E419">
            <v>3</v>
          </cell>
          <cell r="F419">
            <v>4</v>
          </cell>
          <cell r="G419">
            <v>5</v>
          </cell>
          <cell r="H419">
            <v>6</v>
          </cell>
          <cell r="I419">
            <v>7</v>
          </cell>
          <cell r="J419">
            <v>8</v>
          </cell>
          <cell r="K419">
            <v>123227003.81999999</v>
          </cell>
          <cell r="L419">
            <v>79882343.209999993</v>
          </cell>
          <cell r="M419">
            <v>28815981.25</v>
          </cell>
          <cell r="N419">
            <v>67202994.280000001</v>
          </cell>
        </row>
        <row r="420">
          <cell r="A420">
            <v>2521</v>
          </cell>
          <cell r="B420" t="str">
            <v>VALOR NOMINAL TÍTULOS DEL BANCO CENTRAL DEL ECUADOR</v>
          </cell>
          <cell r="C420">
            <v>1</v>
          </cell>
          <cell r="D420">
            <v>2</v>
          </cell>
          <cell r="E420">
            <v>3</v>
          </cell>
          <cell r="F420">
            <v>4</v>
          </cell>
          <cell r="G420">
            <v>5</v>
          </cell>
          <cell r="H420">
            <v>6</v>
          </cell>
          <cell r="I420">
            <v>7</v>
          </cell>
          <cell r="J420">
            <v>8</v>
          </cell>
          <cell r="K420">
            <v>123227003.81999999</v>
          </cell>
          <cell r="L420">
            <v>79882343.209999993</v>
          </cell>
          <cell r="M420">
            <v>28815981.25</v>
          </cell>
          <cell r="N420">
            <v>67202994.280000001</v>
          </cell>
        </row>
        <row r="421">
          <cell r="A421">
            <v>252105</v>
          </cell>
          <cell r="B421" t="str">
            <v>SECTOR FINANCIERO</v>
          </cell>
          <cell r="C421">
            <v>1</v>
          </cell>
          <cell r="D421">
            <v>2</v>
          </cell>
          <cell r="E421">
            <v>3</v>
          </cell>
          <cell r="F421">
            <v>4</v>
          </cell>
          <cell r="G421">
            <v>5</v>
          </cell>
          <cell r="H421">
            <v>6</v>
          </cell>
          <cell r="I421">
            <v>7</v>
          </cell>
          <cell r="J421">
            <v>8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252110</v>
          </cell>
          <cell r="B422" t="str">
            <v>SECTOR PÚBLICO NO FINANCIERO</v>
          </cell>
          <cell r="C422">
            <v>1</v>
          </cell>
          <cell r="D422">
            <v>2</v>
          </cell>
          <cell r="E422">
            <v>3</v>
          </cell>
          <cell r="F422">
            <v>4</v>
          </cell>
          <cell r="G422">
            <v>5</v>
          </cell>
          <cell r="H422">
            <v>6</v>
          </cell>
          <cell r="I422">
            <v>7</v>
          </cell>
          <cell r="J422">
            <v>8</v>
          </cell>
          <cell r="K422">
            <v>123227003.81999999</v>
          </cell>
          <cell r="L422">
            <v>79882343.209999993</v>
          </cell>
          <cell r="M422">
            <v>28815981.25</v>
          </cell>
          <cell r="N422">
            <v>67202994.280000001</v>
          </cell>
        </row>
        <row r="423">
          <cell r="A423">
            <v>2522</v>
          </cell>
          <cell r="B423" t="str">
            <v>(DESCUENTO EN TÍTULOS BANCO CENTRAL DEL ECUADOR)</v>
          </cell>
          <cell r="C423">
            <v>1</v>
          </cell>
          <cell r="D423">
            <v>2</v>
          </cell>
          <cell r="E423">
            <v>3</v>
          </cell>
          <cell r="F423">
            <v>4</v>
          </cell>
          <cell r="G423">
            <v>5</v>
          </cell>
          <cell r="H423">
            <v>6</v>
          </cell>
          <cell r="I423">
            <v>7</v>
          </cell>
          <cell r="J423">
            <v>8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252205</v>
          </cell>
          <cell r="B424" t="str">
            <v>(SECTOR FINANCIERO)</v>
          </cell>
          <cell r="C424">
            <v>1</v>
          </cell>
          <cell r="D424">
            <v>2</v>
          </cell>
          <cell r="E424">
            <v>3</v>
          </cell>
          <cell r="F424">
            <v>4</v>
          </cell>
          <cell r="G424">
            <v>5</v>
          </cell>
          <cell r="H424">
            <v>6</v>
          </cell>
          <cell r="I424">
            <v>7</v>
          </cell>
          <cell r="J424">
            <v>8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252210</v>
          </cell>
          <cell r="B425" t="str">
            <v>(SECTOR PÚBLICO NO FINANCIERO)</v>
          </cell>
          <cell r="C425">
            <v>1</v>
          </cell>
          <cell r="D425">
            <v>2</v>
          </cell>
          <cell r="E425">
            <v>3</v>
          </cell>
          <cell r="F425">
            <v>4</v>
          </cell>
          <cell r="G425">
            <v>5</v>
          </cell>
          <cell r="H425">
            <v>6</v>
          </cell>
          <cell r="I425">
            <v>7</v>
          </cell>
          <cell r="J425">
            <v>8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2523</v>
          </cell>
          <cell r="B426" t="str">
            <v>VALOR NOMINAL OBLIGACIONES DEL BANCO CENTRAL DEL ECUADOR</v>
          </cell>
          <cell r="C426">
            <v>1</v>
          </cell>
          <cell r="D426">
            <v>2</v>
          </cell>
          <cell r="E426">
            <v>3</v>
          </cell>
          <cell r="F426">
            <v>4</v>
          </cell>
          <cell r="G426">
            <v>5</v>
          </cell>
          <cell r="H426">
            <v>6</v>
          </cell>
          <cell r="I426">
            <v>7</v>
          </cell>
          <cell r="J426">
            <v>8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252305</v>
          </cell>
          <cell r="B427" t="str">
            <v>SECTOR FINANCIERO</v>
          </cell>
          <cell r="C427">
            <v>1</v>
          </cell>
          <cell r="D427">
            <v>2</v>
          </cell>
          <cell r="E427">
            <v>3</v>
          </cell>
          <cell r="F427">
            <v>4</v>
          </cell>
          <cell r="G427">
            <v>5</v>
          </cell>
          <cell r="H427">
            <v>6</v>
          </cell>
          <cell r="I427">
            <v>7</v>
          </cell>
          <cell r="J427">
            <v>8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252310</v>
          </cell>
          <cell r="B428" t="str">
            <v>SECTOR PÚBLICO NO FINANCIERO</v>
          </cell>
          <cell r="C428">
            <v>1</v>
          </cell>
          <cell r="D428">
            <v>2</v>
          </cell>
          <cell r="E428">
            <v>3</v>
          </cell>
          <cell r="F428">
            <v>4</v>
          </cell>
          <cell r="G428">
            <v>5</v>
          </cell>
          <cell r="H428">
            <v>6</v>
          </cell>
          <cell r="I428">
            <v>7</v>
          </cell>
          <cell r="J428">
            <v>8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2524</v>
          </cell>
          <cell r="B429" t="str">
            <v>(DESCUENTOS OBLIGACIONES DEL  BANCO CENTRAL DEL ECUADOR)</v>
          </cell>
          <cell r="C429">
            <v>1</v>
          </cell>
          <cell r="D429">
            <v>2</v>
          </cell>
          <cell r="E429">
            <v>3</v>
          </cell>
          <cell r="F429">
            <v>4</v>
          </cell>
          <cell r="G429">
            <v>5</v>
          </cell>
          <cell r="H429">
            <v>6</v>
          </cell>
          <cell r="I429">
            <v>7</v>
          </cell>
          <cell r="J429">
            <v>8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252405</v>
          </cell>
          <cell r="B430" t="str">
            <v>(SECTOR FINANCIERO)</v>
          </cell>
          <cell r="C430">
            <v>1</v>
          </cell>
          <cell r="D430">
            <v>2</v>
          </cell>
          <cell r="E430">
            <v>3</v>
          </cell>
          <cell r="F430">
            <v>4</v>
          </cell>
          <cell r="G430">
            <v>5</v>
          </cell>
          <cell r="H430">
            <v>6</v>
          </cell>
          <cell r="I430">
            <v>7</v>
          </cell>
          <cell r="J430">
            <v>8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252410</v>
          </cell>
          <cell r="B431" t="str">
            <v>(SECTOR PÚBLICO NO FINANCIERO)</v>
          </cell>
          <cell r="C431">
            <v>1</v>
          </cell>
          <cell r="D431">
            <v>2</v>
          </cell>
          <cell r="E431">
            <v>3</v>
          </cell>
          <cell r="F431">
            <v>4</v>
          </cell>
          <cell r="G431">
            <v>5</v>
          </cell>
          <cell r="H431">
            <v>6</v>
          </cell>
          <cell r="I431">
            <v>7</v>
          </cell>
          <cell r="J431">
            <v>8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26</v>
          </cell>
          <cell r="B432" t="str">
            <v>CUENTAS POR PAGAR</v>
          </cell>
          <cell r="C432">
            <v>1</v>
          </cell>
          <cell r="D432">
            <v>2</v>
          </cell>
          <cell r="E432">
            <v>3</v>
          </cell>
          <cell r="F432">
            <v>4</v>
          </cell>
          <cell r="G432">
            <v>5</v>
          </cell>
          <cell r="H432">
            <v>6</v>
          </cell>
          <cell r="I432">
            <v>7</v>
          </cell>
          <cell r="J432">
            <v>8</v>
          </cell>
          <cell r="K432">
            <v>162586712.08000001</v>
          </cell>
          <cell r="L432">
            <v>162247119.25999999</v>
          </cell>
          <cell r="M432">
            <v>162333802.61000001</v>
          </cell>
          <cell r="N432">
            <v>162374268.72</v>
          </cell>
        </row>
        <row r="433">
          <cell r="A433">
            <v>261</v>
          </cell>
          <cell r="B433" t="str">
            <v>FONDOS RECIBIDOS EN ADMINISTRACION</v>
          </cell>
          <cell r="C433" t="e">
            <v>#N/A</v>
          </cell>
          <cell r="D433" t="e">
            <v>#N/A</v>
          </cell>
          <cell r="E433" t="e">
            <v>#N/A</v>
          </cell>
          <cell r="F433" t="e">
            <v>#N/A</v>
          </cell>
          <cell r="G433" t="e">
            <v>#N/A</v>
          </cell>
          <cell r="H433" t="e">
            <v>#N/A</v>
          </cell>
          <cell r="I433" t="e">
            <v>#N/A</v>
          </cell>
          <cell r="J433" t="e">
            <v>#N/A</v>
          </cell>
          <cell r="K433" t="e">
            <v>#N/A</v>
          </cell>
          <cell r="L433" t="e">
            <v>#N/A</v>
          </cell>
          <cell r="M433" t="e">
            <v>#N/A</v>
          </cell>
          <cell r="N433" t="e">
            <v>#N/A</v>
          </cell>
        </row>
        <row r="434">
          <cell r="A434">
            <v>2611</v>
          </cell>
          <cell r="B434" t="str">
            <v>OBLIG.FONDO DE RESERVA EMPLEADOS</v>
          </cell>
          <cell r="C434" t="e">
            <v>#N/A</v>
          </cell>
          <cell r="D434" t="e">
            <v>#N/A</v>
          </cell>
          <cell r="E434" t="e">
            <v>#N/A</v>
          </cell>
          <cell r="F434" t="e">
            <v>#N/A</v>
          </cell>
          <cell r="G434" t="e">
            <v>#N/A</v>
          </cell>
          <cell r="H434" t="e">
            <v>#N/A</v>
          </cell>
          <cell r="I434" t="e">
            <v>#N/A</v>
          </cell>
          <cell r="J434" t="e">
            <v>#N/A</v>
          </cell>
          <cell r="K434" t="e">
            <v>#N/A</v>
          </cell>
          <cell r="L434" t="e">
            <v>#N/A</v>
          </cell>
          <cell r="M434" t="e">
            <v>#N/A</v>
          </cell>
          <cell r="N434" t="e">
            <v>#N/A</v>
          </cell>
        </row>
        <row r="435">
          <cell r="A435">
            <v>261105</v>
          </cell>
          <cell r="B435" t="str">
            <v>FONDO DE RESERVA EMPLEADOS FRE</v>
          </cell>
          <cell r="C435" t="e">
            <v>#N/A</v>
          </cell>
          <cell r="D435" t="e">
            <v>#N/A</v>
          </cell>
          <cell r="E435" t="e">
            <v>#N/A</v>
          </cell>
          <cell r="F435" t="e">
            <v>#N/A</v>
          </cell>
          <cell r="G435" t="e">
            <v>#N/A</v>
          </cell>
          <cell r="H435" t="e">
            <v>#N/A</v>
          </cell>
          <cell r="I435" t="e">
            <v>#N/A</v>
          </cell>
          <cell r="J435" t="e">
            <v>#N/A</v>
          </cell>
          <cell r="K435" t="e">
            <v>#N/A</v>
          </cell>
          <cell r="L435" t="e">
            <v>#N/A</v>
          </cell>
          <cell r="M435" t="e">
            <v>#N/A</v>
          </cell>
          <cell r="N435" t="e">
            <v>#N/A</v>
          </cell>
        </row>
        <row r="436">
          <cell r="A436">
            <v>261110</v>
          </cell>
          <cell r="B436" t="str">
            <v>REVALORIZACION FDO.DE RESERVA EMPLE</v>
          </cell>
          <cell r="C436" t="e">
            <v>#N/A</v>
          </cell>
          <cell r="D436" t="e">
            <v>#N/A</v>
          </cell>
          <cell r="E436" t="e">
            <v>#N/A</v>
          </cell>
          <cell r="F436" t="e">
            <v>#N/A</v>
          </cell>
          <cell r="G436" t="e">
            <v>#N/A</v>
          </cell>
          <cell r="H436" t="e">
            <v>#N/A</v>
          </cell>
          <cell r="I436" t="e">
            <v>#N/A</v>
          </cell>
          <cell r="J436" t="e">
            <v>#N/A</v>
          </cell>
          <cell r="K436" t="e">
            <v>#N/A</v>
          </cell>
          <cell r="L436" t="e">
            <v>#N/A</v>
          </cell>
          <cell r="M436" t="e">
            <v>#N/A</v>
          </cell>
          <cell r="N436" t="e">
            <v>#N/A</v>
          </cell>
        </row>
        <row r="437">
          <cell r="A437">
            <v>2612</v>
          </cell>
          <cell r="B437" t="str">
            <v>OBLIGACIONES PENSIONES JUBILARES</v>
          </cell>
          <cell r="C437" t="e">
            <v>#N/A</v>
          </cell>
          <cell r="D437" t="e">
            <v>#N/A</v>
          </cell>
          <cell r="E437" t="e">
            <v>#N/A</v>
          </cell>
          <cell r="F437" t="e">
            <v>#N/A</v>
          </cell>
          <cell r="G437" t="e">
            <v>#N/A</v>
          </cell>
          <cell r="H437" t="e">
            <v>#N/A</v>
          </cell>
          <cell r="I437" t="e">
            <v>#N/A</v>
          </cell>
          <cell r="J437" t="e">
            <v>#N/A</v>
          </cell>
          <cell r="K437" t="e">
            <v>#N/A</v>
          </cell>
          <cell r="L437" t="e">
            <v>#N/A</v>
          </cell>
          <cell r="M437" t="e">
            <v>#N/A</v>
          </cell>
          <cell r="N437" t="e">
            <v>#N/A</v>
          </cell>
        </row>
        <row r="438">
          <cell r="A438">
            <v>261205</v>
          </cell>
          <cell r="B438" t="str">
            <v>FONDO DE PENSIONES</v>
          </cell>
          <cell r="C438" t="e">
            <v>#N/A</v>
          </cell>
          <cell r="D438" t="e">
            <v>#N/A</v>
          </cell>
          <cell r="E438" t="e">
            <v>#N/A</v>
          </cell>
          <cell r="F438" t="e">
            <v>#N/A</v>
          </cell>
          <cell r="G438" t="e">
            <v>#N/A</v>
          </cell>
          <cell r="H438" t="e">
            <v>#N/A</v>
          </cell>
          <cell r="I438" t="e">
            <v>#N/A</v>
          </cell>
          <cell r="J438" t="e">
            <v>#N/A</v>
          </cell>
          <cell r="K438" t="e">
            <v>#N/A</v>
          </cell>
          <cell r="L438" t="e">
            <v>#N/A</v>
          </cell>
          <cell r="M438" t="e">
            <v>#N/A</v>
          </cell>
          <cell r="N438" t="e">
            <v>#N/A</v>
          </cell>
        </row>
        <row r="439">
          <cell r="A439">
            <v>261210</v>
          </cell>
          <cell r="B439" t="str">
            <v>FONDO SEGURO DE SALDOS</v>
          </cell>
          <cell r="C439" t="e">
            <v>#N/A</v>
          </cell>
          <cell r="D439" t="e">
            <v>#N/A</v>
          </cell>
          <cell r="E439" t="e">
            <v>#N/A</v>
          </cell>
          <cell r="F439" t="e">
            <v>#N/A</v>
          </cell>
          <cell r="G439" t="e">
            <v>#N/A</v>
          </cell>
          <cell r="H439" t="e">
            <v>#N/A</v>
          </cell>
          <cell r="I439" t="e">
            <v>#N/A</v>
          </cell>
          <cell r="J439" t="e">
            <v>#N/A</v>
          </cell>
          <cell r="K439" t="e">
            <v>#N/A</v>
          </cell>
          <cell r="L439" t="e">
            <v>#N/A</v>
          </cell>
          <cell r="M439" t="e">
            <v>#N/A</v>
          </cell>
          <cell r="N439" t="e">
            <v>#N/A</v>
          </cell>
        </row>
        <row r="440">
          <cell r="A440">
            <v>2613</v>
          </cell>
          <cell r="B440" t="str">
            <v>OBLIGACIONES FONDO DE SALUD</v>
          </cell>
          <cell r="C440" t="e">
            <v>#N/A</v>
          </cell>
          <cell r="D440" t="e">
            <v>#N/A</v>
          </cell>
          <cell r="E440" t="e">
            <v>#N/A</v>
          </cell>
          <cell r="F440" t="e">
            <v>#N/A</v>
          </cell>
          <cell r="G440" t="e">
            <v>#N/A</v>
          </cell>
          <cell r="H440" t="e">
            <v>#N/A</v>
          </cell>
          <cell r="I440" t="e">
            <v>#N/A</v>
          </cell>
          <cell r="J440" t="e">
            <v>#N/A</v>
          </cell>
          <cell r="K440" t="e">
            <v>#N/A</v>
          </cell>
          <cell r="L440" t="e">
            <v>#N/A</v>
          </cell>
          <cell r="M440" t="e">
            <v>#N/A</v>
          </cell>
          <cell r="N440" t="e">
            <v>#N/A</v>
          </cell>
        </row>
        <row r="441">
          <cell r="A441">
            <v>2614</v>
          </cell>
          <cell r="B441" t="str">
            <v>OBLIGACIONES CON EMPLEADOS</v>
          </cell>
          <cell r="C441" t="e">
            <v>#N/A</v>
          </cell>
          <cell r="D441" t="e">
            <v>#N/A</v>
          </cell>
          <cell r="E441" t="e">
            <v>#N/A</v>
          </cell>
          <cell r="F441" t="e">
            <v>#N/A</v>
          </cell>
          <cell r="G441" t="e">
            <v>#N/A</v>
          </cell>
          <cell r="H441" t="e">
            <v>#N/A</v>
          </cell>
          <cell r="I441" t="e">
            <v>#N/A</v>
          </cell>
          <cell r="J441" t="e">
            <v>#N/A</v>
          </cell>
          <cell r="K441" t="e">
            <v>#N/A</v>
          </cell>
          <cell r="L441" t="e">
            <v>#N/A</v>
          </cell>
          <cell r="M441" t="e">
            <v>#N/A</v>
          </cell>
          <cell r="N441" t="e">
            <v>#N/A</v>
          </cell>
        </row>
        <row r="442">
          <cell r="A442">
            <v>262</v>
          </cell>
          <cell r="B442" t="str">
            <v>OBLIGACIONES POR ASIGNACIONES EN UNIDADES DE CUENTA</v>
          </cell>
          <cell r="C442">
            <v>1</v>
          </cell>
          <cell r="D442">
            <v>2</v>
          </cell>
          <cell r="E442">
            <v>3</v>
          </cell>
          <cell r="F442">
            <v>4</v>
          </cell>
          <cell r="G442">
            <v>5</v>
          </cell>
          <cell r="H442">
            <v>6</v>
          </cell>
          <cell r="I442">
            <v>7</v>
          </cell>
          <cell r="J442">
            <v>8</v>
          </cell>
          <cell r="K442">
            <v>86786547.489999995</v>
          </cell>
          <cell r="L442">
            <v>86058466.650000006</v>
          </cell>
          <cell r="M442">
            <v>85391963.040000007</v>
          </cell>
          <cell r="N442">
            <v>85078962.569999993</v>
          </cell>
        </row>
        <row r="443">
          <cell r="A443">
            <v>2621</v>
          </cell>
          <cell r="B443" t="str">
            <v>DERECHOS ESPECIALES DE GIRO</v>
          </cell>
          <cell r="C443">
            <v>1</v>
          </cell>
          <cell r="D443">
            <v>2</v>
          </cell>
          <cell r="E443">
            <v>3</v>
          </cell>
          <cell r="F443">
            <v>4</v>
          </cell>
          <cell r="G443">
            <v>5</v>
          </cell>
          <cell r="H443">
            <v>6</v>
          </cell>
          <cell r="I443">
            <v>7</v>
          </cell>
          <cell r="J443">
            <v>8</v>
          </cell>
          <cell r="K443">
            <v>45962627.490000002</v>
          </cell>
          <cell r="L443">
            <v>45239506.649999999</v>
          </cell>
          <cell r="M443">
            <v>44577963.039999999</v>
          </cell>
          <cell r="N443">
            <v>44267442.57</v>
          </cell>
        </row>
        <row r="444">
          <cell r="A444">
            <v>2622</v>
          </cell>
          <cell r="B444" t="str">
            <v>PESOS ANDINOS</v>
          </cell>
          <cell r="C444">
            <v>1</v>
          </cell>
          <cell r="D444">
            <v>2</v>
          </cell>
          <cell r="E444">
            <v>3</v>
          </cell>
          <cell r="F444">
            <v>4</v>
          </cell>
          <cell r="G444">
            <v>5</v>
          </cell>
          <cell r="H444">
            <v>6</v>
          </cell>
          <cell r="I444">
            <v>7</v>
          </cell>
          <cell r="J444">
            <v>8</v>
          </cell>
          <cell r="K444">
            <v>10000000</v>
          </cell>
          <cell r="L444">
            <v>10000000</v>
          </cell>
          <cell r="M444">
            <v>10000000</v>
          </cell>
          <cell r="N444">
            <v>10000000</v>
          </cell>
        </row>
        <row r="445">
          <cell r="A445">
            <v>2623</v>
          </cell>
          <cell r="B445" t="str">
            <v>S.U.C.R.E.</v>
          </cell>
          <cell r="C445">
            <v>1</v>
          </cell>
          <cell r="D445">
            <v>2</v>
          </cell>
          <cell r="E445">
            <v>3</v>
          </cell>
          <cell r="F445">
            <v>4</v>
          </cell>
          <cell r="G445">
            <v>5</v>
          </cell>
          <cell r="H445">
            <v>6</v>
          </cell>
          <cell r="I445">
            <v>7</v>
          </cell>
          <cell r="J445">
            <v>8</v>
          </cell>
          <cell r="K445">
            <v>30823920</v>
          </cell>
          <cell r="L445">
            <v>30818960</v>
          </cell>
          <cell r="M445">
            <v>30814000</v>
          </cell>
          <cell r="N445">
            <v>30811520</v>
          </cell>
        </row>
        <row r="446">
          <cell r="A446">
            <v>263</v>
          </cell>
          <cell r="B446" t="str">
            <v>OBLIGACIONES CON ORGANISMOS FINANCIEROS INTERNACIONALES</v>
          </cell>
          <cell r="C446">
            <v>1</v>
          </cell>
          <cell r="D446">
            <v>2</v>
          </cell>
          <cell r="E446">
            <v>3</v>
          </cell>
          <cell r="F446">
            <v>4</v>
          </cell>
          <cell r="G446">
            <v>5</v>
          </cell>
          <cell r="H446">
            <v>6</v>
          </cell>
          <cell r="I446">
            <v>7</v>
          </cell>
          <cell r="J446">
            <v>8</v>
          </cell>
          <cell r="K446">
            <v>2011442.54</v>
          </cell>
          <cell r="L446">
            <v>1577754.78</v>
          </cell>
          <cell r="M446">
            <v>1397701.05</v>
          </cell>
          <cell r="N446">
            <v>1197844.8</v>
          </cell>
        </row>
        <row r="447">
          <cell r="A447">
            <v>2631</v>
          </cell>
          <cell r="B447" t="str">
            <v>OBLIGACIONES CON OTROS ORGANISMOS FINANCIEROS INTERNACIONALES</v>
          </cell>
          <cell r="C447">
            <v>1</v>
          </cell>
          <cell r="D447">
            <v>2</v>
          </cell>
          <cell r="E447">
            <v>3</v>
          </cell>
          <cell r="F447">
            <v>4</v>
          </cell>
          <cell r="G447">
            <v>5</v>
          </cell>
          <cell r="H447">
            <v>6</v>
          </cell>
          <cell r="I447">
            <v>7</v>
          </cell>
          <cell r="J447">
            <v>8</v>
          </cell>
          <cell r="K447">
            <v>2011442.54</v>
          </cell>
          <cell r="L447">
            <v>1577754.78</v>
          </cell>
          <cell r="M447">
            <v>1397701.05</v>
          </cell>
          <cell r="N447">
            <v>1197844.8</v>
          </cell>
        </row>
        <row r="448">
          <cell r="A448">
            <v>263105</v>
          </cell>
          <cell r="B448" t="str">
            <v>OBLIGACIONES BANCO INTERNACIONAL DE RECONSTRUCCIÓN Y FOMENTO - BIRF</v>
          </cell>
          <cell r="C448">
            <v>1</v>
          </cell>
          <cell r="D448">
            <v>2</v>
          </cell>
          <cell r="E448">
            <v>3</v>
          </cell>
          <cell r="F448">
            <v>4</v>
          </cell>
          <cell r="G448">
            <v>5</v>
          </cell>
          <cell r="H448">
            <v>6</v>
          </cell>
          <cell r="I448">
            <v>7</v>
          </cell>
          <cell r="J448">
            <v>8</v>
          </cell>
          <cell r="K448">
            <v>27314.14</v>
          </cell>
          <cell r="L448">
            <v>27314.14</v>
          </cell>
          <cell r="M448">
            <v>27314.14</v>
          </cell>
          <cell r="N448">
            <v>27314.14</v>
          </cell>
        </row>
        <row r="449">
          <cell r="A449">
            <v>263115</v>
          </cell>
          <cell r="B449" t="str">
            <v>OBLIGACIONES ASOCIACIÓN INTERNACIONAL DE FOMENTO - AIF.</v>
          </cell>
          <cell r="C449">
            <v>1</v>
          </cell>
          <cell r="D449">
            <v>2</v>
          </cell>
          <cell r="E449">
            <v>3</v>
          </cell>
          <cell r="F449">
            <v>4</v>
          </cell>
          <cell r="G449">
            <v>5</v>
          </cell>
          <cell r="H449">
            <v>6</v>
          </cell>
          <cell r="I449">
            <v>7</v>
          </cell>
          <cell r="J449">
            <v>8</v>
          </cell>
          <cell r="K449">
            <v>86768.85</v>
          </cell>
          <cell r="L449">
            <v>86768.85</v>
          </cell>
          <cell r="M449">
            <v>86768.85</v>
          </cell>
          <cell r="N449">
            <v>86768.85</v>
          </cell>
        </row>
        <row r="450">
          <cell r="A450">
            <v>263120</v>
          </cell>
          <cell r="B450" t="str">
            <v>OBLIGACIONES BANCO INTERAMERICANO DE DESARROLLO - BID</v>
          </cell>
          <cell r="C450">
            <v>1</v>
          </cell>
          <cell r="D450">
            <v>2</v>
          </cell>
          <cell r="E450">
            <v>3</v>
          </cell>
          <cell r="F450">
            <v>4</v>
          </cell>
          <cell r="G450">
            <v>5</v>
          </cell>
          <cell r="H450">
            <v>6</v>
          </cell>
          <cell r="I450">
            <v>7</v>
          </cell>
          <cell r="J450">
            <v>8</v>
          </cell>
          <cell r="K450">
            <v>1897359.55</v>
          </cell>
          <cell r="L450">
            <v>1463671.79</v>
          </cell>
          <cell r="M450">
            <v>1283618.06</v>
          </cell>
          <cell r="N450">
            <v>1083761.81</v>
          </cell>
        </row>
        <row r="451">
          <cell r="A451">
            <v>263140</v>
          </cell>
          <cell r="B451" t="str">
            <v>OBLIGACIONES AGENCIA MULTILATERAL DE GARANTÍA E INVERSIÓN MIGA</v>
          </cell>
          <cell r="C451">
            <v>1</v>
          </cell>
          <cell r="D451">
            <v>2</v>
          </cell>
          <cell r="E451">
            <v>3</v>
          </cell>
          <cell r="F451">
            <v>4</v>
          </cell>
          <cell r="G451">
            <v>5</v>
          </cell>
          <cell r="H451">
            <v>6</v>
          </cell>
          <cell r="I451">
            <v>7</v>
          </cell>
          <cell r="J451">
            <v>8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264</v>
          </cell>
          <cell r="B452" t="str">
            <v>OBLIGACIONES POR CRÉDITOS ESPECIALES</v>
          </cell>
          <cell r="C452">
            <v>1</v>
          </cell>
          <cell r="D452">
            <v>2</v>
          </cell>
          <cell r="E452">
            <v>3</v>
          </cell>
          <cell r="F452">
            <v>4</v>
          </cell>
          <cell r="G452">
            <v>5</v>
          </cell>
          <cell r="H452">
            <v>6</v>
          </cell>
          <cell r="I452">
            <v>7</v>
          </cell>
          <cell r="J452">
            <v>8</v>
          </cell>
          <cell r="K452">
            <v>115708.66</v>
          </cell>
          <cell r="L452">
            <v>116211.91</v>
          </cell>
          <cell r="M452">
            <v>116211.91</v>
          </cell>
          <cell r="N452">
            <v>116211.91</v>
          </cell>
        </row>
        <row r="453">
          <cell r="A453">
            <v>2641</v>
          </cell>
          <cell r="B453" t="str">
            <v>INTERESES POR PAGAR AL EXTERIOR</v>
          </cell>
          <cell r="C453">
            <v>1</v>
          </cell>
          <cell r="D453">
            <v>2</v>
          </cell>
          <cell r="E453">
            <v>3</v>
          </cell>
          <cell r="F453">
            <v>4</v>
          </cell>
          <cell r="G453">
            <v>5</v>
          </cell>
          <cell r="H453">
            <v>6</v>
          </cell>
          <cell r="I453">
            <v>7</v>
          </cell>
          <cell r="J453">
            <v>8</v>
          </cell>
          <cell r="K453">
            <v>89363.97</v>
          </cell>
          <cell r="L453">
            <v>89792.6</v>
          </cell>
          <cell r="M453">
            <v>89792.6</v>
          </cell>
          <cell r="N453">
            <v>89792.6</v>
          </cell>
        </row>
        <row r="454">
          <cell r="A454">
            <v>2642</v>
          </cell>
          <cell r="B454" t="str">
            <v>SERVICIOS TÉCNICOS RECAUDADOS</v>
          </cell>
          <cell r="C454">
            <v>1</v>
          </cell>
          <cell r="D454">
            <v>2</v>
          </cell>
          <cell r="E454">
            <v>3</v>
          </cell>
          <cell r="F454">
            <v>4</v>
          </cell>
          <cell r="G454">
            <v>5</v>
          </cell>
          <cell r="H454">
            <v>6</v>
          </cell>
          <cell r="I454">
            <v>7</v>
          </cell>
          <cell r="J454">
            <v>8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2643</v>
          </cell>
          <cell r="B455" t="str">
            <v>RECUPERACIONES CRÉDITOS RECURSOS INTERNOS</v>
          </cell>
          <cell r="C455">
            <v>1</v>
          </cell>
          <cell r="D455">
            <v>2</v>
          </cell>
          <cell r="E455">
            <v>3</v>
          </cell>
          <cell r="F455">
            <v>4</v>
          </cell>
          <cell r="G455">
            <v>5</v>
          </cell>
          <cell r="H455">
            <v>6</v>
          </cell>
          <cell r="I455">
            <v>7</v>
          </cell>
          <cell r="J455">
            <v>8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2644</v>
          </cell>
          <cell r="B456" t="str">
            <v>RECUPERACIONES CRÉDITOS RECURSOS EXTERNOS</v>
          </cell>
          <cell r="C456">
            <v>1</v>
          </cell>
          <cell r="D456">
            <v>2</v>
          </cell>
          <cell r="E456">
            <v>3</v>
          </cell>
          <cell r="F456">
            <v>4</v>
          </cell>
          <cell r="G456">
            <v>5</v>
          </cell>
          <cell r="H456">
            <v>6</v>
          </cell>
          <cell r="I456">
            <v>7</v>
          </cell>
          <cell r="J456">
            <v>8</v>
          </cell>
          <cell r="K456">
            <v>26325.21</v>
          </cell>
          <cell r="L456">
            <v>26399.83</v>
          </cell>
          <cell r="M456">
            <v>26399.83</v>
          </cell>
          <cell r="N456">
            <v>26399.83</v>
          </cell>
        </row>
        <row r="457">
          <cell r="A457">
            <v>2648</v>
          </cell>
          <cell r="B457" t="str">
            <v>OTROS CONCEPTOS POR DISTRIBUIR</v>
          </cell>
          <cell r="C457">
            <v>1</v>
          </cell>
          <cell r="D457">
            <v>2</v>
          </cell>
          <cell r="E457">
            <v>3</v>
          </cell>
          <cell r="F457">
            <v>4</v>
          </cell>
          <cell r="G457">
            <v>5</v>
          </cell>
          <cell r="H457">
            <v>6</v>
          </cell>
          <cell r="I457">
            <v>7</v>
          </cell>
          <cell r="J457">
            <v>8</v>
          </cell>
          <cell r="K457">
            <v>19.48</v>
          </cell>
          <cell r="L457">
            <v>19.48</v>
          </cell>
          <cell r="M457">
            <v>19.48</v>
          </cell>
          <cell r="N457">
            <v>19.48</v>
          </cell>
        </row>
        <row r="458">
          <cell r="A458">
            <v>265</v>
          </cell>
          <cell r="B458" t="str">
            <v>SERVICIOS POR PAGAR</v>
          </cell>
          <cell r="C458">
            <v>1</v>
          </cell>
          <cell r="D458">
            <v>2</v>
          </cell>
          <cell r="E458">
            <v>3</v>
          </cell>
          <cell r="F458">
            <v>4</v>
          </cell>
          <cell r="G458">
            <v>5</v>
          </cell>
          <cell r="H458">
            <v>6</v>
          </cell>
          <cell r="I458">
            <v>7</v>
          </cell>
          <cell r="J458">
            <v>8</v>
          </cell>
          <cell r="K458">
            <v>1903357.48</v>
          </cell>
          <cell r="L458">
            <v>1993400.22</v>
          </cell>
          <cell r="M458">
            <v>1304712.07</v>
          </cell>
          <cell r="N458">
            <v>4230715.59</v>
          </cell>
        </row>
        <row r="459">
          <cell r="A459">
            <v>2651</v>
          </cell>
          <cell r="B459" t="str">
            <v>SERVICIOS POR PAGAR</v>
          </cell>
          <cell r="C459">
            <v>1</v>
          </cell>
          <cell r="D459">
            <v>2</v>
          </cell>
          <cell r="E459">
            <v>3</v>
          </cell>
          <cell r="F459">
            <v>4</v>
          </cell>
          <cell r="G459">
            <v>5</v>
          </cell>
          <cell r="H459">
            <v>6</v>
          </cell>
          <cell r="I459">
            <v>7</v>
          </cell>
          <cell r="J459">
            <v>8</v>
          </cell>
          <cell r="K459">
            <v>1903357.48</v>
          </cell>
          <cell r="L459">
            <v>1993400.22</v>
          </cell>
          <cell r="M459">
            <v>1304712.07</v>
          </cell>
          <cell r="N459">
            <v>4230715.59</v>
          </cell>
        </row>
        <row r="460">
          <cell r="A460">
            <v>266</v>
          </cell>
          <cell r="B460" t="str">
            <v>PROVISIÓN PARA OPERACIONES CONTINGENTES</v>
          </cell>
          <cell r="C460">
            <v>1</v>
          </cell>
          <cell r="D460">
            <v>2</v>
          </cell>
          <cell r="E460">
            <v>3</v>
          </cell>
          <cell r="F460">
            <v>4</v>
          </cell>
          <cell r="G460">
            <v>5</v>
          </cell>
          <cell r="H460">
            <v>6</v>
          </cell>
          <cell r="I460">
            <v>7</v>
          </cell>
          <cell r="J460">
            <v>8</v>
          </cell>
          <cell r="K460">
            <v>5998634.54</v>
          </cell>
          <cell r="L460">
            <v>6022575.6399999997</v>
          </cell>
          <cell r="M460">
            <v>6041892.3700000001</v>
          </cell>
          <cell r="N460">
            <v>5976740.0899999999</v>
          </cell>
        </row>
        <row r="461">
          <cell r="A461">
            <v>268</v>
          </cell>
          <cell r="B461" t="str">
            <v>CUENTAS POR PAGAR VARIAS</v>
          </cell>
          <cell r="C461">
            <v>1</v>
          </cell>
          <cell r="D461">
            <v>2</v>
          </cell>
          <cell r="E461">
            <v>3</v>
          </cell>
          <cell r="F461">
            <v>4</v>
          </cell>
          <cell r="G461">
            <v>5</v>
          </cell>
          <cell r="H461">
            <v>6</v>
          </cell>
          <cell r="I461">
            <v>7</v>
          </cell>
          <cell r="J461">
            <v>8</v>
          </cell>
          <cell r="K461">
            <v>65771021.369999997</v>
          </cell>
          <cell r="L461">
            <v>66478710.060000002</v>
          </cell>
          <cell r="M461">
            <v>68081322.170000002</v>
          </cell>
          <cell r="N461">
            <v>65773793.759999998</v>
          </cell>
        </row>
        <row r="462">
          <cell r="A462">
            <v>2681</v>
          </cell>
          <cell r="B462" t="str">
            <v>VARIOS ACREEDORES</v>
          </cell>
          <cell r="C462">
            <v>1</v>
          </cell>
          <cell r="D462">
            <v>2</v>
          </cell>
          <cell r="E462">
            <v>3</v>
          </cell>
          <cell r="F462">
            <v>4</v>
          </cell>
          <cell r="G462">
            <v>5</v>
          </cell>
          <cell r="H462">
            <v>6</v>
          </cell>
          <cell r="I462">
            <v>7</v>
          </cell>
          <cell r="J462">
            <v>8</v>
          </cell>
          <cell r="K462">
            <v>65771021.369999997</v>
          </cell>
          <cell r="L462">
            <v>66478710.060000002</v>
          </cell>
          <cell r="M462">
            <v>68081322.170000002</v>
          </cell>
          <cell r="N462">
            <v>65773793.759999998</v>
          </cell>
        </row>
        <row r="463">
          <cell r="A463">
            <v>27</v>
          </cell>
          <cell r="B463" t="str">
            <v>ENDEUDAMIENTO EXTERNO</v>
          </cell>
          <cell r="C463">
            <v>1</v>
          </cell>
          <cell r="D463">
            <v>2</v>
          </cell>
          <cell r="E463">
            <v>3</v>
          </cell>
          <cell r="F463">
            <v>4</v>
          </cell>
          <cell r="G463">
            <v>5</v>
          </cell>
          <cell r="H463">
            <v>6</v>
          </cell>
          <cell r="I463">
            <v>7</v>
          </cell>
          <cell r="J463">
            <v>8</v>
          </cell>
          <cell r="K463">
            <v>365608042.80000001</v>
          </cell>
          <cell r="L463">
            <v>359862201.99000001</v>
          </cell>
          <cell r="M463">
            <v>354605540.81</v>
          </cell>
          <cell r="N463">
            <v>352138297.94999999</v>
          </cell>
        </row>
        <row r="464">
          <cell r="A464">
            <v>271</v>
          </cell>
          <cell r="B464" t="str">
            <v>PROPIO DEL BANCO CENTRAL DEL ECUADOR</v>
          </cell>
          <cell r="C464">
            <v>1</v>
          </cell>
          <cell r="D464">
            <v>2</v>
          </cell>
          <cell r="E464">
            <v>3</v>
          </cell>
          <cell r="F464">
            <v>4</v>
          </cell>
          <cell r="G464">
            <v>5</v>
          </cell>
          <cell r="H464">
            <v>6</v>
          </cell>
          <cell r="I464">
            <v>7</v>
          </cell>
          <cell r="J464">
            <v>8</v>
          </cell>
          <cell r="K464">
            <v>365185770.30000001</v>
          </cell>
          <cell r="L464">
            <v>359440375.5</v>
          </cell>
          <cell r="M464">
            <v>354184228.80000001</v>
          </cell>
          <cell r="N464">
            <v>351717057.89999998</v>
          </cell>
        </row>
        <row r="465">
          <cell r="A465">
            <v>2711</v>
          </cell>
          <cell r="B465" t="str">
            <v>ENDEUDAMIENTO CORRIENTE</v>
          </cell>
          <cell r="C465">
            <v>1</v>
          </cell>
          <cell r="D465">
            <v>2</v>
          </cell>
          <cell r="E465">
            <v>3</v>
          </cell>
          <cell r="F465">
            <v>4</v>
          </cell>
          <cell r="G465">
            <v>5</v>
          </cell>
          <cell r="H465">
            <v>6</v>
          </cell>
          <cell r="I465">
            <v>7</v>
          </cell>
          <cell r="J465">
            <v>8</v>
          </cell>
          <cell r="K465">
            <v>365185770.30000001</v>
          </cell>
          <cell r="L465">
            <v>359440375.5</v>
          </cell>
          <cell r="M465">
            <v>354184228.80000001</v>
          </cell>
          <cell r="N465">
            <v>351717057.89999998</v>
          </cell>
        </row>
        <row r="466">
          <cell r="A466">
            <v>271105</v>
          </cell>
          <cell r="B466" t="str">
            <v>FINANCIAMIENTO BALANZA DE PAGOS</v>
          </cell>
          <cell r="C466">
            <v>1</v>
          </cell>
          <cell r="D466">
            <v>2</v>
          </cell>
          <cell r="E466">
            <v>3</v>
          </cell>
          <cell r="F466">
            <v>4</v>
          </cell>
          <cell r="G466">
            <v>5</v>
          </cell>
          <cell r="H466">
            <v>6</v>
          </cell>
          <cell r="I466">
            <v>7</v>
          </cell>
          <cell r="J466">
            <v>8</v>
          </cell>
          <cell r="K466">
            <v>365185770.30000001</v>
          </cell>
          <cell r="L466">
            <v>359440375.5</v>
          </cell>
          <cell r="M466">
            <v>354184228.80000001</v>
          </cell>
          <cell r="N466">
            <v>351717057.89999998</v>
          </cell>
        </row>
        <row r="467">
          <cell r="A467">
            <v>272</v>
          </cell>
          <cell r="B467" t="str">
            <v>POR CUENTA DEL GOBIERNO NACIONAL</v>
          </cell>
          <cell r="C467">
            <v>1</v>
          </cell>
          <cell r="D467">
            <v>2</v>
          </cell>
          <cell r="E467">
            <v>3</v>
          </cell>
          <cell r="F467">
            <v>4</v>
          </cell>
          <cell r="G467">
            <v>5</v>
          </cell>
          <cell r="H467">
            <v>6</v>
          </cell>
          <cell r="I467">
            <v>7</v>
          </cell>
          <cell r="J467">
            <v>8</v>
          </cell>
          <cell r="K467">
            <v>422272.5</v>
          </cell>
          <cell r="L467">
            <v>421826.49</v>
          </cell>
          <cell r="M467">
            <v>421312.01</v>
          </cell>
          <cell r="N467">
            <v>421240.05</v>
          </cell>
        </row>
        <row r="468">
          <cell r="A468">
            <v>2721</v>
          </cell>
          <cell r="B468" t="str">
            <v>ENDEUDAMIENTO CORRIENTE</v>
          </cell>
          <cell r="C468">
            <v>1</v>
          </cell>
          <cell r="D468">
            <v>2</v>
          </cell>
          <cell r="E468">
            <v>3</v>
          </cell>
          <cell r="F468">
            <v>4</v>
          </cell>
          <cell r="G468">
            <v>5</v>
          </cell>
          <cell r="H468">
            <v>6</v>
          </cell>
          <cell r="I468">
            <v>7</v>
          </cell>
          <cell r="J468">
            <v>8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A469">
            <v>272105</v>
          </cell>
          <cell r="B469" t="str">
            <v>FINANCIAMIENTO BALANZA DE PAGOS</v>
          </cell>
          <cell r="C469">
            <v>1</v>
          </cell>
          <cell r="D469">
            <v>2</v>
          </cell>
          <cell r="E469">
            <v>3</v>
          </cell>
          <cell r="F469">
            <v>4</v>
          </cell>
          <cell r="G469">
            <v>5</v>
          </cell>
          <cell r="H469">
            <v>6</v>
          </cell>
          <cell r="I469">
            <v>7</v>
          </cell>
          <cell r="J469">
            <v>8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A470">
            <v>272110</v>
          </cell>
          <cell r="B470" t="str">
            <v>DEUDA EXTERNA PÚBLICA REESTRUCTURADA</v>
          </cell>
          <cell r="C470">
            <v>1</v>
          </cell>
          <cell r="D470">
            <v>2</v>
          </cell>
          <cell r="E470">
            <v>3</v>
          </cell>
          <cell r="F470">
            <v>4</v>
          </cell>
          <cell r="G470">
            <v>5</v>
          </cell>
          <cell r="H470">
            <v>6</v>
          </cell>
          <cell r="I470">
            <v>7</v>
          </cell>
          <cell r="J470">
            <v>8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272115</v>
          </cell>
          <cell r="B471" t="str">
            <v>DEUDA EXTERNA PRIVADA REFINANCIADA</v>
          </cell>
          <cell r="C471">
            <v>1</v>
          </cell>
          <cell r="D471">
            <v>2</v>
          </cell>
          <cell r="E471">
            <v>3</v>
          </cell>
          <cell r="F471">
            <v>4</v>
          </cell>
          <cell r="G471">
            <v>5</v>
          </cell>
          <cell r="H471">
            <v>6</v>
          </cell>
          <cell r="I471">
            <v>7</v>
          </cell>
          <cell r="J471">
            <v>8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2722</v>
          </cell>
          <cell r="B472" t="str">
            <v>ENDEUDAMIENTO NO CORRIENTE</v>
          </cell>
          <cell r="C472">
            <v>1</v>
          </cell>
          <cell r="D472">
            <v>2</v>
          </cell>
          <cell r="E472">
            <v>3</v>
          </cell>
          <cell r="F472">
            <v>4</v>
          </cell>
          <cell r="G472">
            <v>5</v>
          </cell>
          <cell r="H472">
            <v>6</v>
          </cell>
          <cell r="I472">
            <v>7</v>
          </cell>
          <cell r="J472">
            <v>8</v>
          </cell>
          <cell r="K472">
            <v>422272.5</v>
          </cell>
          <cell r="L472">
            <v>421826.49</v>
          </cell>
          <cell r="M472">
            <v>421312.01</v>
          </cell>
          <cell r="N472">
            <v>421240.05</v>
          </cell>
        </row>
        <row r="473">
          <cell r="A473">
            <v>272205</v>
          </cell>
          <cell r="B473" t="str">
            <v>FINANCIAMIENTO BALANZA DE PAGOS</v>
          </cell>
          <cell r="C473">
            <v>1</v>
          </cell>
          <cell r="D473">
            <v>2</v>
          </cell>
          <cell r="E473">
            <v>3</v>
          </cell>
          <cell r="F473">
            <v>4</v>
          </cell>
          <cell r="G473">
            <v>5</v>
          </cell>
          <cell r="H473">
            <v>6</v>
          </cell>
          <cell r="I473">
            <v>7</v>
          </cell>
          <cell r="J473">
            <v>8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272210</v>
          </cell>
          <cell r="B474" t="str">
            <v>DEUDA EXTERNA PÚBLICA REESTRUCTURADA</v>
          </cell>
          <cell r="C474">
            <v>1</v>
          </cell>
          <cell r="D474">
            <v>2</v>
          </cell>
          <cell r="E474">
            <v>3</v>
          </cell>
          <cell r="F474">
            <v>4</v>
          </cell>
          <cell r="G474">
            <v>5</v>
          </cell>
          <cell r="H474">
            <v>6</v>
          </cell>
          <cell r="I474">
            <v>7</v>
          </cell>
          <cell r="J474">
            <v>8</v>
          </cell>
          <cell r="K474">
            <v>17059.900000000001</v>
          </cell>
          <cell r="L474">
            <v>16613.89</v>
          </cell>
          <cell r="M474">
            <v>16099.41</v>
          </cell>
          <cell r="N474">
            <v>16027.45</v>
          </cell>
        </row>
        <row r="475">
          <cell r="A475">
            <v>272215</v>
          </cell>
          <cell r="B475" t="str">
            <v>DEUDA EXTERNA PRIVADA REFINANCIADA</v>
          </cell>
          <cell r="C475">
            <v>1</v>
          </cell>
          <cell r="D475">
            <v>2</v>
          </cell>
          <cell r="E475">
            <v>3</v>
          </cell>
          <cell r="F475">
            <v>4</v>
          </cell>
          <cell r="G475">
            <v>5</v>
          </cell>
          <cell r="H475">
            <v>6</v>
          </cell>
          <cell r="I475">
            <v>7</v>
          </cell>
          <cell r="J475">
            <v>8</v>
          </cell>
          <cell r="K475">
            <v>405212.6</v>
          </cell>
          <cell r="L475">
            <v>405212.6</v>
          </cell>
          <cell r="M475">
            <v>405212.6</v>
          </cell>
          <cell r="N475">
            <v>405212.6</v>
          </cell>
        </row>
        <row r="476">
          <cell r="A476">
            <v>28</v>
          </cell>
          <cell r="B476" t="str">
            <v>PASIVOS</v>
          </cell>
          <cell r="C476" t="e">
            <v>#N/A</v>
          </cell>
          <cell r="D476" t="e">
            <v>#N/A</v>
          </cell>
          <cell r="E476" t="e">
            <v>#N/A</v>
          </cell>
          <cell r="F476" t="e">
            <v>#N/A</v>
          </cell>
          <cell r="G476" t="e">
            <v>#N/A</v>
          </cell>
          <cell r="H476" t="e">
            <v>#N/A</v>
          </cell>
          <cell r="I476" t="e">
            <v>#N/A</v>
          </cell>
          <cell r="J476" t="e">
            <v>#N/A</v>
          </cell>
          <cell r="K476" t="e">
            <v>#N/A</v>
          </cell>
          <cell r="L476" t="e">
            <v>#N/A</v>
          </cell>
          <cell r="M476" t="e">
            <v>#N/A</v>
          </cell>
          <cell r="N476" t="e">
            <v>#N/A</v>
          </cell>
        </row>
        <row r="477">
          <cell r="A477">
            <v>281</v>
          </cell>
          <cell r="B477" t="str">
            <v>SISTEMAS CONTABLES</v>
          </cell>
          <cell r="C477" t="e">
            <v>#N/A</v>
          </cell>
          <cell r="D477" t="e">
            <v>#N/A</v>
          </cell>
          <cell r="E477" t="e">
            <v>#N/A</v>
          </cell>
          <cell r="F477" t="e">
            <v>#N/A</v>
          </cell>
          <cell r="G477" t="e">
            <v>#N/A</v>
          </cell>
          <cell r="H477" t="e">
            <v>#N/A</v>
          </cell>
          <cell r="I477" t="e">
            <v>#N/A</v>
          </cell>
          <cell r="J477" t="e">
            <v>#N/A</v>
          </cell>
          <cell r="K477" t="e">
            <v>#N/A</v>
          </cell>
          <cell r="L477" t="e">
            <v>#N/A</v>
          </cell>
          <cell r="M477" t="e">
            <v>#N/A</v>
          </cell>
          <cell r="N477" t="e">
            <v>#N/A</v>
          </cell>
        </row>
        <row r="478">
          <cell r="A478">
            <v>2811</v>
          </cell>
          <cell r="B478" t="str">
            <v>SISTEMA DE CANJE</v>
          </cell>
          <cell r="C478" t="e">
            <v>#N/A</v>
          </cell>
          <cell r="D478" t="e">
            <v>#N/A</v>
          </cell>
          <cell r="E478" t="e">
            <v>#N/A</v>
          </cell>
          <cell r="F478" t="e">
            <v>#N/A</v>
          </cell>
          <cell r="G478" t="e">
            <v>#N/A</v>
          </cell>
          <cell r="H478" t="e">
            <v>#N/A</v>
          </cell>
          <cell r="I478" t="e">
            <v>#N/A</v>
          </cell>
          <cell r="J478" t="e">
            <v>#N/A</v>
          </cell>
          <cell r="K478" t="e">
            <v>#N/A</v>
          </cell>
          <cell r="L478" t="e">
            <v>#N/A</v>
          </cell>
          <cell r="M478" t="e">
            <v>#N/A</v>
          </cell>
          <cell r="N478" t="e">
            <v>#N/A</v>
          </cell>
        </row>
        <row r="479">
          <cell r="A479">
            <v>281101</v>
          </cell>
          <cell r="B479" t="str">
            <v>ESPECIES MONETARIAS EMITIDAS EN CIRCULACION</v>
          </cell>
          <cell r="C479" t="e">
            <v>#N/A</v>
          </cell>
          <cell r="D479" t="e">
            <v>#N/A</v>
          </cell>
          <cell r="E479" t="e">
            <v>#N/A</v>
          </cell>
          <cell r="F479" t="e">
            <v>#N/A</v>
          </cell>
          <cell r="G479" t="e">
            <v>#N/A</v>
          </cell>
          <cell r="H479" t="e">
            <v>#N/A</v>
          </cell>
          <cell r="I479" t="e">
            <v>#N/A</v>
          </cell>
          <cell r="J479" t="e">
            <v>#N/A</v>
          </cell>
          <cell r="K479" t="e">
            <v>#N/A</v>
          </cell>
          <cell r="L479" t="e">
            <v>#N/A</v>
          </cell>
          <cell r="M479" t="e">
            <v>#N/A</v>
          </cell>
          <cell r="N479" t="e">
            <v>#N/A</v>
          </cell>
        </row>
        <row r="480">
          <cell r="A480">
            <v>2812</v>
          </cell>
          <cell r="B480" t="str">
            <v>SISTEMA DE RESERVAS FINANCIERAS</v>
          </cell>
          <cell r="C480" t="e">
            <v>#N/A</v>
          </cell>
          <cell r="D480" t="e">
            <v>#N/A</v>
          </cell>
          <cell r="E480" t="e">
            <v>#N/A</v>
          </cell>
          <cell r="F480" t="e">
            <v>#N/A</v>
          </cell>
          <cell r="G480" t="e">
            <v>#N/A</v>
          </cell>
          <cell r="H480" t="e">
            <v>#N/A</v>
          </cell>
          <cell r="I480" t="e">
            <v>#N/A</v>
          </cell>
          <cell r="J480" t="e">
            <v>#N/A</v>
          </cell>
          <cell r="K480" t="e">
            <v>#N/A</v>
          </cell>
          <cell r="L480" t="e">
            <v>#N/A</v>
          </cell>
          <cell r="M480" t="e">
            <v>#N/A</v>
          </cell>
          <cell r="N480" t="e">
            <v>#N/A</v>
          </cell>
        </row>
        <row r="481">
          <cell r="A481">
            <v>281201</v>
          </cell>
          <cell r="B481" t="str">
            <v>DEPOSITOS SECTOR FINANCIERO</v>
          </cell>
          <cell r="C481" t="e">
            <v>#N/A</v>
          </cell>
          <cell r="D481" t="e">
            <v>#N/A</v>
          </cell>
          <cell r="E481" t="e">
            <v>#N/A</v>
          </cell>
          <cell r="F481" t="e">
            <v>#N/A</v>
          </cell>
          <cell r="G481" t="e">
            <v>#N/A</v>
          </cell>
          <cell r="H481" t="e">
            <v>#N/A</v>
          </cell>
          <cell r="I481" t="e">
            <v>#N/A</v>
          </cell>
          <cell r="J481" t="e">
            <v>#N/A</v>
          </cell>
          <cell r="K481" t="e">
            <v>#N/A</v>
          </cell>
          <cell r="L481" t="e">
            <v>#N/A</v>
          </cell>
          <cell r="M481" t="e">
            <v>#N/A</v>
          </cell>
          <cell r="N481" t="e">
            <v>#N/A</v>
          </cell>
        </row>
        <row r="482">
          <cell r="A482">
            <v>281202</v>
          </cell>
          <cell r="B482" t="str">
            <v>BONOS DE ESTABILIZACION (MENOS REPOS B.E.M)</v>
          </cell>
          <cell r="C482" t="e">
            <v>#N/A</v>
          </cell>
          <cell r="D482" t="e">
            <v>#N/A</v>
          </cell>
          <cell r="E482" t="e">
            <v>#N/A</v>
          </cell>
          <cell r="F482" t="e">
            <v>#N/A</v>
          </cell>
          <cell r="G482" t="e">
            <v>#N/A</v>
          </cell>
          <cell r="H482" t="e">
            <v>#N/A</v>
          </cell>
          <cell r="I482" t="e">
            <v>#N/A</v>
          </cell>
          <cell r="J482" t="e">
            <v>#N/A</v>
          </cell>
          <cell r="K482" t="e">
            <v>#N/A</v>
          </cell>
          <cell r="L482" t="e">
            <v>#N/A</v>
          </cell>
          <cell r="M482" t="e">
            <v>#N/A</v>
          </cell>
          <cell r="N482" t="e">
            <v>#N/A</v>
          </cell>
        </row>
        <row r="483">
          <cell r="A483">
            <v>2813</v>
          </cell>
          <cell r="B483" t="str">
            <v>SISTEMA DE OPERACIONES</v>
          </cell>
          <cell r="C483" t="e">
            <v>#N/A</v>
          </cell>
          <cell r="D483" t="e">
            <v>#N/A</v>
          </cell>
          <cell r="E483" t="e">
            <v>#N/A</v>
          </cell>
          <cell r="F483" t="e">
            <v>#N/A</v>
          </cell>
          <cell r="G483" t="e">
            <v>#N/A</v>
          </cell>
          <cell r="H483" t="e">
            <v>#N/A</v>
          </cell>
          <cell r="I483" t="e">
            <v>#N/A</v>
          </cell>
          <cell r="J483" t="e">
            <v>#N/A</v>
          </cell>
          <cell r="K483" t="e">
            <v>#N/A</v>
          </cell>
          <cell r="L483" t="e">
            <v>#N/A</v>
          </cell>
          <cell r="M483" t="e">
            <v>#N/A</v>
          </cell>
          <cell r="N483" t="e">
            <v>#N/A</v>
          </cell>
        </row>
        <row r="484">
          <cell r="A484">
            <v>281301</v>
          </cell>
          <cell r="B484" t="str">
            <v>DEPOSITOS SECTOR PUBLICO NO FINANCIERO</v>
          </cell>
          <cell r="C484" t="e">
            <v>#N/A</v>
          </cell>
          <cell r="D484" t="e">
            <v>#N/A</v>
          </cell>
          <cell r="E484" t="e">
            <v>#N/A</v>
          </cell>
          <cell r="F484" t="e">
            <v>#N/A</v>
          </cell>
          <cell r="G484" t="e">
            <v>#N/A</v>
          </cell>
          <cell r="H484" t="e">
            <v>#N/A</v>
          </cell>
          <cell r="I484" t="e">
            <v>#N/A</v>
          </cell>
          <cell r="J484" t="e">
            <v>#N/A</v>
          </cell>
          <cell r="K484" t="e">
            <v>#N/A</v>
          </cell>
          <cell r="L484" t="e">
            <v>#N/A</v>
          </cell>
          <cell r="M484" t="e">
            <v>#N/A</v>
          </cell>
          <cell r="N484" t="e">
            <v>#N/A</v>
          </cell>
        </row>
        <row r="485">
          <cell r="A485">
            <v>281302</v>
          </cell>
          <cell r="B485" t="str">
            <v>DEPOSITOS SECTOR PRIVADO</v>
          </cell>
          <cell r="C485" t="e">
            <v>#N/A</v>
          </cell>
          <cell r="D485" t="e">
            <v>#N/A</v>
          </cell>
          <cell r="E485" t="e">
            <v>#N/A</v>
          </cell>
          <cell r="F485" t="e">
            <v>#N/A</v>
          </cell>
          <cell r="G485" t="e">
            <v>#N/A</v>
          </cell>
          <cell r="H485" t="e">
            <v>#N/A</v>
          </cell>
          <cell r="I485" t="e">
            <v>#N/A</v>
          </cell>
          <cell r="J485" t="e">
            <v>#N/A</v>
          </cell>
          <cell r="K485" t="e">
            <v>#N/A</v>
          </cell>
          <cell r="L485" t="e">
            <v>#N/A</v>
          </cell>
          <cell r="M485" t="e">
            <v>#N/A</v>
          </cell>
          <cell r="N485" t="e">
            <v>#N/A</v>
          </cell>
        </row>
        <row r="486">
          <cell r="A486">
            <v>281303</v>
          </cell>
          <cell r="B486" t="str">
            <v>ENDEUDAMIENTO SECTOR EXTERNO BCE</v>
          </cell>
          <cell r="C486" t="e">
            <v>#N/A</v>
          </cell>
          <cell r="D486" t="e">
            <v>#N/A</v>
          </cell>
          <cell r="E486" t="e">
            <v>#N/A</v>
          </cell>
          <cell r="F486" t="e">
            <v>#N/A</v>
          </cell>
          <cell r="G486" t="e">
            <v>#N/A</v>
          </cell>
          <cell r="H486" t="e">
            <v>#N/A</v>
          </cell>
          <cell r="I486" t="e">
            <v>#N/A</v>
          </cell>
          <cell r="J486" t="e">
            <v>#N/A</v>
          </cell>
          <cell r="K486" t="e">
            <v>#N/A</v>
          </cell>
          <cell r="L486" t="e">
            <v>#N/A</v>
          </cell>
          <cell r="M486" t="e">
            <v>#N/A</v>
          </cell>
          <cell r="N486" t="e">
            <v>#N/A</v>
          </cell>
        </row>
        <row r="487">
          <cell r="A487">
            <v>281304</v>
          </cell>
          <cell r="B487" t="str">
            <v>TITULOS DEL BANCO CENTRAL DEL ECUADOR</v>
          </cell>
          <cell r="C487" t="e">
            <v>#N/A</v>
          </cell>
          <cell r="D487" t="e">
            <v>#N/A</v>
          </cell>
          <cell r="E487" t="e">
            <v>#N/A</v>
          </cell>
          <cell r="F487" t="e">
            <v>#N/A</v>
          </cell>
          <cell r="G487" t="e">
            <v>#N/A</v>
          </cell>
          <cell r="H487" t="e">
            <v>#N/A</v>
          </cell>
          <cell r="I487" t="e">
            <v>#N/A</v>
          </cell>
          <cell r="J487" t="e">
            <v>#N/A</v>
          </cell>
          <cell r="K487" t="e">
            <v>#N/A</v>
          </cell>
          <cell r="L487" t="e">
            <v>#N/A</v>
          </cell>
          <cell r="M487" t="e">
            <v>#N/A</v>
          </cell>
          <cell r="N487" t="e">
            <v>#N/A</v>
          </cell>
        </row>
        <row r="488">
          <cell r="A488">
            <v>2814</v>
          </cell>
          <cell r="B488" t="str">
            <v>SISTEMA DE OTRAS OPERACIONES DEL BCE</v>
          </cell>
          <cell r="C488" t="e">
            <v>#N/A</v>
          </cell>
          <cell r="D488" t="e">
            <v>#N/A</v>
          </cell>
          <cell r="E488" t="e">
            <v>#N/A</v>
          </cell>
          <cell r="F488" t="e">
            <v>#N/A</v>
          </cell>
          <cell r="G488" t="e">
            <v>#N/A</v>
          </cell>
          <cell r="H488" t="e">
            <v>#N/A</v>
          </cell>
          <cell r="I488" t="e">
            <v>#N/A</v>
          </cell>
          <cell r="J488" t="e">
            <v>#N/A</v>
          </cell>
          <cell r="K488" t="e">
            <v>#N/A</v>
          </cell>
          <cell r="L488" t="e">
            <v>#N/A</v>
          </cell>
          <cell r="M488" t="e">
            <v>#N/A</v>
          </cell>
          <cell r="N488" t="e">
            <v>#N/A</v>
          </cell>
        </row>
        <row r="489">
          <cell r="A489">
            <v>281401</v>
          </cell>
          <cell r="B489" t="str">
            <v>PASIVOS EXTERNOS</v>
          </cell>
          <cell r="C489" t="e">
            <v>#N/A</v>
          </cell>
          <cell r="D489" t="e">
            <v>#N/A</v>
          </cell>
          <cell r="E489" t="e">
            <v>#N/A</v>
          </cell>
          <cell r="F489" t="e">
            <v>#N/A</v>
          </cell>
          <cell r="G489" t="e">
            <v>#N/A</v>
          </cell>
          <cell r="H489" t="e">
            <v>#N/A</v>
          </cell>
          <cell r="I489" t="e">
            <v>#N/A</v>
          </cell>
          <cell r="J489" t="e">
            <v>#N/A</v>
          </cell>
          <cell r="K489" t="e">
            <v>#N/A</v>
          </cell>
          <cell r="L489" t="e">
            <v>#N/A</v>
          </cell>
          <cell r="M489" t="e">
            <v>#N/A</v>
          </cell>
          <cell r="N489" t="e">
            <v>#N/A</v>
          </cell>
        </row>
        <row r="490">
          <cell r="A490">
            <v>281402</v>
          </cell>
          <cell r="B490" t="str">
            <v>CUENTAS POR PAGAR</v>
          </cell>
          <cell r="C490" t="e">
            <v>#N/A</v>
          </cell>
          <cell r="D490" t="e">
            <v>#N/A</v>
          </cell>
          <cell r="E490" t="e">
            <v>#N/A</v>
          </cell>
          <cell r="F490" t="e">
            <v>#N/A</v>
          </cell>
          <cell r="G490" t="e">
            <v>#N/A</v>
          </cell>
          <cell r="H490" t="e">
            <v>#N/A</v>
          </cell>
          <cell r="I490" t="e">
            <v>#N/A</v>
          </cell>
          <cell r="J490" t="e">
            <v>#N/A</v>
          </cell>
          <cell r="K490" t="e">
            <v>#N/A</v>
          </cell>
          <cell r="L490" t="e">
            <v>#N/A</v>
          </cell>
          <cell r="M490" t="e">
            <v>#N/A</v>
          </cell>
          <cell r="N490" t="e">
            <v>#N/A</v>
          </cell>
        </row>
        <row r="491">
          <cell r="A491">
            <v>281403</v>
          </cell>
          <cell r="B491" t="str">
            <v>ENDEUDAMIENTO EXTERNO (DESHABILITADO)</v>
          </cell>
          <cell r="C491" t="e">
            <v>#N/A</v>
          </cell>
          <cell r="D491" t="e">
            <v>#N/A</v>
          </cell>
          <cell r="E491" t="e">
            <v>#N/A</v>
          </cell>
          <cell r="F491" t="e">
            <v>#N/A</v>
          </cell>
          <cell r="G491" t="e">
            <v>#N/A</v>
          </cell>
          <cell r="H491" t="e">
            <v>#N/A</v>
          </cell>
          <cell r="I491" t="e">
            <v>#N/A</v>
          </cell>
          <cell r="J491" t="e">
            <v>#N/A</v>
          </cell>
          <cell r="K491" t="e">
            <v>#N/A</v>
          </cell>
          <cell r="L491" t="e">
            <v>#N/A</v>
          </cell>
          <cell r="M491" t="e">
            <v>#N/A</v>
          </cell>
          <cell r="N491" t="e">
            <v>#N/A</v>
          </cell>
        </row>
        <row r="492">
          <cell r="A492">
            <v>281404</v>
          </cell>
          <cell r="B492" t="str">
            <v>OTROS PASIVOS</v>
          </cell>
          <cell r="C492" t="e">
            <v>#N/A</v>
          </cell>
          <cell r="D492" t="e">
            <v>#N/A</v>
          </cell>
          <cell r="E492" t="e">
            <v>#N/A</v>
          </cell>
          <cell r="F492" t="e">
            <v>#N/A</v>
          </cell>
          <cell r="G492" t="e">
            <v>#N/A</v>
          </cell>
          <cell r="H492" t="e">
            <v>#N/A</v>
          </cell>
          <cell r="I492" t="e">
            <v>#N/A</v>
          </cell>
          <cell r="J492" t="e">
            <v>#N/A</v>
          </cell>
          <cell r="K492" t="e">
            <v>#N/A</v>
          </cell>
          <cell r="L492" t="e">
            <v>#N/A</v>
          </cell>
          <cell r="M492" t="e">
            <v>#N/A</v>
          </cell>
          <cell r="N492" t="e">
            <v>#N/A</v>
          </cell>
        </row>
        <row r="493">
          <cell r="A493">
            <v>281405</v>
          </cell>
          <cell r="B493" t="str">
            <v>INGRESOS</v>
          </cell>
          <cell r="C493" t="e">
            <v>#N/A</v>
          </cell>
          <cell r="D493" t="e">
            <v>#N/A</v>
          </cell>
          <cell r="E493" t="e">
            <v>#N/A</v>
          </cell>
          <cell r="F493" t="e">
            <v>#N/A</v>
          </cell>
          <cell r="G493" t="e">
            <v>#N/A</v>
          </cell>
          <cell r="H493" t="e">
            <v>#N/A</v>
          </cell>
          <cell r="I493" t="e">
            <v>#N/A</v>
          </cell>
          <cell r="J493" t="e">
            <v>#N/A</v>
          </cell>
          <cell r="K493" t="e">
            <v>#N/A</v>
          </cell>
          <cell r="L493" t="e">
            <v>#N/A</v>
          </cell>
          <cell r="M493" t="e">
            <v>#N/A</v>
          </cell>
          <cell r="N493" t="e">
            <v>#N/A</v>
          </cell>
        </row>
        <row r="494">
          <cell r="A494">
            <v>281406</v>
          </cell>
          <cell r="B494" t="str">
            <v>PATRIMONIO</v>
          </cell>
          <cell r="C494" t="e">
            <v>#N/A</v>
          </cell>
          <cell r="D494" t="e">
            <v>#N/A</v>
          </cell>
          <cell r="E494" t="e">
            <v>#N/A</v>
          </cell>
          <cell r="F494" t="e">
            <v>#N/A</v>
          </cell>
          <cell r="G494" t="e">
            <v>#N/A</v>
          </cell>
          <cell r="H494" t="e">
            <v>#N/A</v>
          </cell>
          <cell r="I494" t="e">
            <v>#N/A</v>
          </cell>
          <cell r="J494" t="e">
            <v>#N/A</v>
          </cell>
          <cell r="K494" t="e">
            <v>#N/A</v>
          </cell>
          <cell r="L494" t="e">
            <v>#N/A</v>
          </cell>
          <cell r="M494" t="e">
            <v>#N/A</v>
          </cell>
          <cell r="N494" t="e">
            <v>#N/A</v>
          </cell>
        </row>
        <row r="495">
          <cell r="A495">
            <v>29</v>
          </cell>
          <cell r="B495" t="str">
            <v>OTROS PASIVOS</v>
          </cell>
          <cell r="C495">
            <v>1</v>
          </cell>
          <cell r="D495">
            <v>2</v>
          </cell>
          <cell r="E495">
            <v>3</v>
          </cell>
          <cell r="F495">
            <v>4</v>
          </cell>
          <cell r="G495">
            <v>5</v>
          </cell>
          <cell r="H495">
            <v>6</v>
          </cell>
          <cell r="I495">
            <v>7</v>
          </cell>
          <cell r="J495">
            <v>8</v>
          </cell>
          <cell r="K495">
            <v>115909263.62</v>
          </cell>
          <cell r="L495">
            <v>115261251.45999999</v>
          </cell>
          <cell r="M495">
            <v>114245918.79000001</v>
          </cell>
          <cell r="N495">
            <v>114847933.06</v>
          </cell>
        </row>
        <row r="496">
          <cell r="A496">
            <v>291</v>
          </cell>
          <cell r="B496" t="str">
            <v>PASIVOS DIFERIDOS</v>
          </cell>
          <cell r="C496">
            <v>1</v>
          </cell>
          <cell r="D496">
            <v>2</v>
          </cell>
          <cell r="E496">
            <v>3</v>
          </cell>
          <cell r="F496">
            <v>4</v>
          </cell>
          <cell r="G496">
            <v>5</v>
          </cell>
          <cell r="H496">
            <v>6</v>
          </cell>
          <cell r="I496">
            <v>7</v>
          </cell>
          <cell r="J496">
            <v>8</v>
          </cell>
          <cell r="K496">
            <v>8066282.8700000001</v>
          </cell>
          <cell r="L496">
            <v>7931742.5300000003</v>
          </cell>
          <cell r="M496">
            <v>7757632.6100000003</v>
          </cell>
          <cell r="N496">
            <v>7642628.4199999999</v>
          </cell>
        </row>
        <row r="497">
          <cell r="A497">
            <v>293</v>
          </cell>
          <cell r="B497" t="str">
            <v>INTERESES POR PAGAR</v>
          </cell>
          <cell r="C497">
            <v>1</v>
          </cell>
          <cell r="D497">
            <v>2</v>
          </cell>
          <cell r="E497">
            <v>3</v>
          </cell>
          <cell r="F497">
            <v>4</v>
          </cell>
          <cell r="G497">
            <v>5</v>
          </cell>
          <cell r="H497">
            <v>6</v>
          </cell>
          <cell r="I497">
            <v>7</v>
          </cell>
          <cell r="J497">
            <v>8</v>
          </cell>
          <cell r="K497">
            <v>13577.99</v>
          </cell>
          <cell r="L497">
            <v>18757.52</v>
          </cell>
          <cell r="M497">
            <v>16025.72</v>
          </cell>
          <cell r="N497">
            <v>648749.80000000005</v>
          </cell>
        </row>
        <row r="498">
          <cell r="A498">
            <v>2931</v>
          </cell>
          <cell r="B498" t="str">
            <v>INTERESES CRÉDITOS EXTERNOS  BANCO CENTRAL DEL ECUADOR</v>
          </cell>
          <cell r="C498">
            <v>1</v>
          </cell>
          <cell r="D498">
            <v>2</v>
          </cell>
          <cell r="E498">
            <v>3</v>
          </cell>
          <cell r="F498">
            <v>4</v>
          </cell>
          <cell r="G498">
            <v>5</v>
          </cell>
          <cell r="H498">
            <v>6</v>
          </cell>
          <cell r="I498">
            <v>7</v>
          </cell>
          <cell r="J498">
            <v>8</v>
          </cell>
          <cell r="K498">
            <v>13577.99</v>
          </cell>
          <cell r="L498">
            <v>18757.52</v>
          </cell>
          <cell r="M498">
            <v>16025.72</v>
          </cell>
          <cell r="N498">
            <v>648749.80000000005</v>
          </cell>
        </row>
        <row r="499">
          <cell r="A499">
            <v>2932</v>
          </cell>
          <cell r="B499" t="str">
            <v>INTERESES CRÉDITOS EXTERNOS GOBIERNO NACIONAL</v>
          </cell>
          <cell r="C499">
            <v>1</v>
          </cell>
          <cell r="D499">
            <v>2</v>
          </cell>
          <cell r="E499">
            <v>3</v>
          </cell>
          <cell r="F499">
            <v>4</v>
          </cell>
          <cell r="G499">
            <v>5</v>
          </cell>
          <cell r="H499">
            <v>6</v>
          </cell>
          <cell r="I499">
            <v>7</v>
          </cell>
          <cell r="J499">
            <v>8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</row>
        <row r="500">
          <cell r="A500">
            <v>2939</v>
          </cell>
          <cell r="B500" t="str">
            <v>OTROS INTERESES</v>
          </cell>
          <cell r="C500">
            <v>1</v>
          </cell>
          <cell r="D500">
            <v>2</v>
          </cell>
          <cell r="E500">
            <v>3</v>
          </cell>
          <cell r="F500">
            <v>4</v>
          </cell>
          <cell r="G500">
            <v>5</v>
          </cell>
          <cell r="H500">
            <v>6</v>
          </cell>
          <cell r="I500">
            <v>7</v>
          </cell>
          <cell r="J500">
            <v>8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</row>
        <row r="501">
          <cell r="A501">
            <v>295</v>
          </cell>
          <cell r="B501" t="str">
            <v>RESULTADOS EFECTIVOS DE POLIT.MONET</v>
          </cell>
          <cell r="C501" t="e">
            <v>#N/A</v>
          </cell>
          <cell r="D501" t="e">
            <v>#N/A</v>
          </cell>
          <cell r="E501" t="e">
            <v>#N/A</v>
          </cell>
          <cell r="F501" t="e">
            <v>#N/A</v>
          </cell>
          <cell r="G501" t="e">
            <v>#N/A</v>
          </cell>
          <cell r="H501" t="e">
            <v>#N/A</v>
          </cell>
          <cell r="I501" t="e">
            <v>#N/A</v>
          </cell>
          <cell r="J501" t="e">
            <v>#N/A</v>
          </cell>
          <cell r="K501" t="e">
            <v>#N/A</v>
          </cell>
          <cell r="L501" t="e">
            <v>#N/A</v>
          </cell>
          <cell r="M501" t="e">
            <v>#N/A</v>
          </cell>
          <cell r="N501" t="e">
            <v>#N/A</v>
          </cell>
        </row>
        <row r="502">
          <cell r="A502">
            <v>2952</v>
          </cell>
          <cell r="B502" t="str">
            <v>UTILIDADES MESA DE DINERO</v>
          </cell>
          <cell r="C502" t="e">
            <v>#N/A</v>
          </cell>
          <cell r="D502" t="e">
            <v>#N/A</v>
          </cell>
          <cell r="E502" t="e">
            <v>#N/A</v>
          </cell>
          <cell r="F502" t="e">
            <v>#N/A</v>
          </cell>
          <cell r="G502" t="e">
            <v>#N/A</v>
          </cell>
          <cell r="H502" t="e">
            <v>#N/A</v>
          </cell>
          <cell r="I502" t="e">
            <v>#N/A</v>
          </cell>
          <cell r="J502" t="e">
            <v>#N/A</v>
          </cell>
          <cell r="K502" t="e">
            <v>#N/A</v>
          </cell>
          <cell r="L502" t="e">
            <v>#N/A</v>
          </cell>
          <cell r="M502" t="e">
            <v>#N/A</v>
          </cell>
          <cell r="N502" t="e">
            <v>#N/A</v>
          </cell>
        </row>
        <row r="503">
          <cell r="A503">
            <v>2953</v>
          </cell>
          <cell r="B503" t="str">
            <v>UTILIDADES MESA DE CAMBIO</v>
          </cell>
          <cell r="C503" t="e">
            <v>#N/A</v>
          </cell>
          <cell r="D503" t="e">
            <v>#N/A</v>
          </cell>
          <cell r="E503" t="e">
            <v>#N/A</v>
          </cell>
          <cell r="F503" t="e">
            <v>#N/A</v>
          </cell>
          <cell r="G503" t="e">
            <v>#N/A</v>
          </cell>
          <cell r="H503" t="e">
            <v>#N/A</v>
          </cell>
          <cell r="I503" t="e">
            <v>#N/A</v>
          </cell>
          <cell r="J503" t="e">
            <v>#N/A</v>
          </cell>
          <cell r="K503" t="e">
            <v>#N/A</v>
          </cell>
          <cell r="L503" t="e">
            <v>#N/A</v>
          </cell>
          <cell r="M503" t="e">
            <v>#N/A</v>
          </cell>
          <cell r="N503" t="e">
            <v>#N/A</v>
          </cell>
        </row>
        <row r="504">
          <cell r="A504">
            <v>2954</v>
          </cell>
          <cell r="B504" t="str">
            <v>DESMONETIZACION ESPECIES MONETARIAS</v>
          </cell>
          <cell r="C504" t="e">
            <v>#N/A</v>
          </cell>
          <cell r="D504" t="e">
            <v>#N/A</v>
          </cell>
          <cell r="E504" t="e">
            <v>#N/A</v>
          </cell>
          <cell r="F504" t="e">
            <v>#N/A</v>
          </cell>
          <cell r="G504" t="e">
            <v>#N/A</v>
          </cell>
          <cell r="H504" t="e">
            <v>#N/A</v>
          </cell>
          <cell r="I504" t="e">
            <v>#N/A</v>
          </cell>
          <cell r="J504" t="e">
            <v>#N/A</v>
          </cell>
          <cell r="K504" t="e">
            <v>#N/A</v>
          </cell>
          <cell r="L504" t="e">
            <v>#N/A</v>
          </cell>
          <cell r="M504" t="e">
            <v>#N/A</v>
          </cell>
          <cell r="N504" t="e">
            <v>#N/A</v>
          </cell>
        </row>
        <row r="505">
          <cell r="A505">
            <v>2955</v>
          </cell>
          <cell r="B505" t="str">
            <v>DIFERENCIAS EFECTIVAS EN CAMBIOS</v>
          </cell>
          <cell r="C505" t="e">
            <v>#N/A</v>
          </cell>
          <cell r="D505" t="e">
            <v>#N/A</v>
          </cell>
          <cell r="E505" t="e">
            <v>#N/A</v>
          </cell>
          <cell r="F505" t="e">
            <v>#N/A</v>
          </cell>
          <cell r="G505" t="e">
            <v>#N/A</v>
          </cell>
          <cell r="H505" t="e">
            <v>#N/A</v>
          </cell>
          <cell r="I505" t="e">
            <v>#N/A</v>
          </cell>
          <cell r="J505" t="e">
            <v>#N/A</v>
          </cell>
          <cell r="K505" t="e">
            <v>#N/A</v>
          </cell>
          <cell r="L505" t="e">
            <v>#N/A</v>
          </cell>
          <cell r="M505" t="e">
            <v>#N/A</v>
          </cell>
          <cell r="N505" t="e">
            <v>#N/A</v>
          </cell>
        </row>
        <row r="506">
          <cell r="A506">
            <v>2956</v>
          </cell>
          <cell r="B506" t="str">
            <v>INTERESES POR CREDITOS</v>
          </cell>
          <cell r="C506" t="e">
            <v>#N/A</v>
          </cell>
          <cell r="D506" t="e">
            <v>#N/A</v>
          </cell>
          <cell r="E506" t="e">
            <v>#N/A</v>
          </cell>
          <cell r="F506" t="e">
            <v>#N/A</v>
          </cell>
          <cell r="G506" t="e">
            <v>#N/A</v>
          </cell>
          <cell r="H506" t="e">
            <v>#N/A</v>
          </cell>
          <cell r="I506" t="e">
            <v>#N/A</v>
          </cell>
          <cell r="J506" t="e">
            <v>#N/A</v>
          </cell>
          <cell r="K506" t="e">
            <v>#N/A</v>
          </cell>
          <cell r="L506" t="e">
            <v>#N/A</v>
          </cell>
          <cell r="M506" t="e">
            <v>#N/A</v>
          </cell>
          <cell r="N506" t="e">
            <v>#N/A</v>
          </cell>
        </row>
        <row r="507">
          <cell r="A507">
            <v>295605</v>
          </cell>
          <cell r="B507" t="str">
            <v>INTERESES CREDITOS DE LIQUIDEZ</v>
          </cell>
          <cell r="C507" t="e">
            <v>#N/A</v>
          </cell>
          <cell r="D507" t="e">
            <v>#N/A</v>
          </cell>
          <cell r="E507" t="e">
            <v>#N/A</v>
          </cell>
          <cell r="F507" t="e">
            <v>#N/A</v>
          </cell>
          <cell r="G507" t="e">
            <v>#N/A</v>
          </cell>
          <cell r="H507" t="e">
            <v>#N/A</v>
          </cell>
          <cell r="I507" t="e">
            <v>#N/A</v>
          </cell>
          <cell r="J507" t="e">
            <v>#N/A</v>
          </cell>
          <cell r="K507" t="e">
            <v>#N/A</v>
          </cell>
          <cell r="L507" t="e">
            <v>#N/A</v>
          </cell>
          <cell r="M507" t="e">
            <v>#N/A</v>
          </cell>
          <cell r="N507" t="e">
            <v>#N/A</v>
          </cell>
        </row>
        <row r="508">
          <cell r="A508">
            <v>295610</v>
          </cell>
          <cell r="B508" t="str">
            <v>INTERESES PRESTAMOS POR RETIRO DEPO</v>
          </cell>
          <cell r="C508" t="e">
            <v>#N/A</v>
          </cell>
          <cell r="D508" t="e">
            <v>#N/A</v>
          </cell>
          <cell r="E508" t="e">
            <v>#N/A</v>
          </cell>
          <cell r="F508" t="e">
            <v>#N/A</v>
          </cell>
          <cell r="G508" t="e">
            <v>#N/A</v>
          </cell>
          <cell r="H508" t="e">
            <v>#N/A</v>
          </cell>
          <cell r="I508" t="e">
            <v>#N/A</v>
          </cell>
          <cell r="J508" t="e">
            <v>#N/A</v>
          </cell>
          <cell r="K508" t="e">
            <v>#N/A</v>
          </cell>
          <cell r="L508" t="e">
            <v>#N/A</v>
          </cell>
          <cell r="M508" t="e">
            <v>#N/A</v>
          </cell>
          <cell r="N508" t="e">
            <v>#N/A</v>
          </cell>
        </row>
        <row r="509">
          <cell r="A509">
            <v>295615</v>
          </cell>
          <cell r="B509" t="str">
            <v>INTERESES PRESTAMOS DE EMERGENCIA</v>
          </cell>
          <cell r="C509" t="e">
            <v>#N/A</v>
          </cell>
          <cell r="D509" t="e">
            <v>#N/A</v>
          </cell>
          <cell r="E509" t="e">
            <v>#N/A</v>
          </cell>
          <cell r="F509" t="e">
            <v>#N/A</v>
          </cell>
          <cell r="G509" t="e">
            <v>#N/A</v>
          </cell>
          <cell r="H509" t="e">
            <v>#N/A</v>
          </cell>
          <cell r="I509" t="e">
            <v>#N/A</v>
          </cell>
          <cell r="J509" t="e">
            <v>#N/A</v>
          </cell>
          <cell r="K509" t="e">
            <v>#N/A</v>
          </cell>
          <cell r="L509" t="e">
            <v>#N/A</v>
          </cell>
          <cell r="M509" t="e">
            <v>#N/A</v>
          </cell>
          <cell r="N509" t="e">
            <v>#N/A</v>
          </cell>
        </row>
        <row r="510">
          <cell r="A510">
            <v>2958</v>
          </cell>
          <cell r="B510" t="str">
            <v>OTROS INGRESOS DE POLITICA MONETARI</v>
          </cell>
          <cell r="C510" t="e">
            <v>#N/A</v>
          </cell>
          <cell r="D510" t="e">
            <v>#N/A</v>
          </cell>
          <cell r="E510" t="e">
            <v>#N/A</v>
          </cell>
          <cell r="F510" t="e">
            <v>#N/A</v>
          </cell>
          <cell r="G510" t="e">
            <v>#N/A</v>
          </cell>
          <cell r="H510" t="e">
            <v>#N/A</v>
          </cell>
          <cell r="I510" t="e">
            <v>#N/A</v>
          </cell>
          <cell r="J510" t="e">
            <v>#N/A</v>
          </cell>
          <cell r="K510" t="e">
            <v>#N/A</v>
          </cell>
          <cell r="L510" t="e">
            <v>#N/A</v>
          </cell>
          <cell r="M510" t="e">
            <v>#N/A</v>
          </cell>
          <cell r="N510" t="e">
            <v>#N/A</v>
          </cell>
        </row>
        <row r="511">
          <cell r="A511">
            <v>297</v>
          </cell>
          <cell r="B511" t="str">
            <v>EX FONDO DE PENSIONES BANCO CENTRAL DEL ECUADOR</v>
          </cell>
          <cell r="C511">
            <v>1</v>
          </cell>
          <cell r="D511">
            <v>2</v>
          </cell>
          <cell r="E511">
            <v>3</v>
          </cell>
          <cell r="F511">
            <v>4</v>
          </cell>
          <cell r="G511">
            <v>5</v>
          </cell>
          <cell r="H511">
            <v>6</v>
          </cell>
          <cell r="I511">
            <v>7</v>
          </cell>
          <cell r="J511">
            <v>8</v>
          </cell>
          <cell r="K511">
            <v>107829402.76000001</v>
          </cell>
          <cell r="L511">
            <v>107310751.41</v>
          </cell>
          <cell r="M511">
            <v>106472260.45999999</v>
          </cell>
          <cell r="N511">
            <v>106556554.84</v>
          </cell>
        </row>
        <row r="512">
          <cell r="A512">
            <v>2971</v>
          </cell>
          <cell r="B512" t="str">
            <v>OTROS ACREEDORES</v>
          </cell>
          <cell r="C512">
            <v>1</v>
          </cell>
          <cell r="D512">
            <v>2</v>
          </cell>
          <cell r="E512">
            <v>3</v>
          </cell>
          <cell r="F512">
            <v>4</v>
          </cell>
          <cell r="G512">
            <v>5</v>
          </cell>
          <cell r="H512">
            <v>6</v>
          </cell>
          <cell r="I512">
            <v>7</v>
          </cell>
          <cell r="J512">
            <v>8</v>
          </cell>
          <cell r="K512">
            <v>3048462.38</v>
          </cell>
          <cell r="L512">
            <v>3054504.83</v>
          </cell>
          <cell r="M512">
            <v>3059428.22</v>
          </cell>
          <cell r="N512">
            <v>3064479.56</v>
          </cell>
        </row>
        <row r="513">
          <cell r="A513">
            <v>2972</v>
          </cell>
          <cell r="B513" t="str">
            <v>FONDO DE PENSIONES</v>
          </cell>
          <cell r="C513" t="e">
            <v>#N/A</v>
          </cell>
          <cell r="D513" t="e">
            <v>#N/A</v>
          </cell>
          <cell r="E513" t="e">
            <v>#N/A</v>
          </cell>
          <cell r="F513" t="e">
            <v>#N/A</v>
          </cell>
          <cell r="G513" t="e">
            <v>#N/A</v>
          </cell>
          <cell r="H513" t="e">
            <v>#N/A</v>
          </cell>
          <cell r="I513" t="e">
            <v>#N/A</v>
          </cell>
          <cell r="J513" t="e">
            <v>#N/A</v>
          </cell>
          <cell r="K513" t="e">
            <v>#N/A</v>
          </cell>
          <cell r="L513" t="e">
            <v>#N/A</v>
          </cell>
          <cell r="M513" t="e">
            <v>#N/A</v>
          </cell>
          <cell r="N513" t="e">
            <v>#N/A</v>
          </cell>
        </row>
        <row r="514">
          <cell r="A514">
            <v>2973</v>
          </cell>
          <cell r="B514" t="str">
            <v>PASIVO LABORAL</v>
          </cell>
          <cell r="C514">
            <v>1</v>
          </cell>
          <cell r="D514">
            <v>2</v>
          </cell>
          <cell r="E514">
            <v>3</v>
          </cell>
          <cell r="F514">
            <v>4</v>
          </cell>
          <cell r="G514">
            <v>5</v>
          </cell>
          <cell r="H514">
            <v>6</v>
          </cell>
          <cell r="I514">
            <v>7</v>
          </cell>
          <cell r="J514">
            <v>8</v>
          </cell>
          <cell r="K514">
            <v>104780940.38</v>
          </cell>
          <cell r="L514">
            <v>104256246.58</v>
          </cell>
          <cell r="M514">
            <v>103412832.23999999</v>
          </cell>
          <cell r="N514">
            <v>103492075.28</v>
          </cell>
        </row>
        <row r="515">
          <cell r="A515">
            <v>298</v>
          </cell>
          <cell r="B515" t="str">
            <v>OTRAS CUENTAS DEL PASIVO</v>
          </cell>
          <cell r="C515">
            <v>1</v>
          </cell>
          <cell r="D515">
            <v>2</v>
          </cell>
          <cell r="E515">
            <v>3</v>
          </cell>
          <cell r="F515">
            <v>4</v>
          </cell>
          <cell r="G515">
            <v>5</v>
          </cell>
          <cell r="H515">
            <v>6</v>
          </cell>
          <cell r="I515">
            <v>7</v>
          </cell>
          <cell r="J515">
            <v>8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A516">
            <v>3</v>
          </cell>
          <cell r="B516" t="str">
            <v>PATRIMONIO</v>
          </cell>
          <cell r="C516">
            <v>1</v>
          </cell>
          <cell r="D516">
            <v>2</v>
          </cell>
          <cell r="E516">
            <v>3</v>
          </cell>
          <cell r="F516">
            <v>4</v>
          </cell>
          <cell r="G516">
            <v>5</v>
          </cell>
          <cell r="H516">
            <v>6</v>
          </cell>
          <cell r="I516">
            <v>7</v>
          </cell>
          <cell r="J516">
            <v>8</v>
          </cell>
          <cell r="K516">
            <v>635354171.87</v>
          </cell>
          <cell r="L516">
            <v>599286045.16999996</v>
          </cell>
          <cell r="M516">
            <v>533667437.49000001</v>
          </cell>
          <cell r="N516">
            <v>606078054.62</v>
          </cell>
        </row>
        <row r="517">
          <cell r="A517">
            <v>31</v>
          </cell>
          <cell r="B517" t="str">
            <v>CAPITAL</v>
          </cell>
          <cell r="C517">
            <v>1</v>
          </cell>
          <cell r="D517">
            <v>2</v>
          </cell>
          <cell r="E517">
            <v>3</v>
          </cell>
          <cell r="F517">
            <v>4</v>
          </cell>
          <cell r="G517">
            <v>5</v>
          </cell>
          <cell r="H517">
            <v>6</v>
          </cell>
          <cell r="I517">
            <v>7</v>
          </cell>
          <cell r="J517">
            <v>8</v>
          </cell>
          <cell r="K517">
            <v>2483272.2000000002</v>
          </cell>
          <cell r="L517">
            <v>2483272.2000000002</v>
          </cell>
          <cell r="M517">
            <v>2483272.2000000002</v>
          </cell>
          <cell r="N517">
            <v>2483272.2000000002</v>
          </cell>
        </row>
        <row r="518">
          <cell r="A518">
            <v>32</v>
          </cell>
          <cell r="B518" t="str">
            <v>RESERVAS</v>
          </cell>
          <cell r="C518">
            <v>1</v>
          </cell>
          <cell r="D518">
            <v>2</v>
          </cell>
          <cell r="E518">
            <v>3</v>
          </cell>
          <cell r="F518">
            <v>4</v>
          </cell>
          <cell r="G518">
            <v>5</v>
          </cell>
          <cell r="H518">
            <v>6</v>
          </cell>
          <cell r="I518">
            <v>7</v>
          </cell>
          <cell r="J518">
            <v>8</v>
          </cell>
          <cell r="K518">
            <v>586144030.25999999</v>
          </cell>
          <cell r="L518">
            <v>550086159.90999997</v>
          </cell>
          <cell r="M518">
            <v>484467552.23000002</v>
          </cell>
          <cell r="N518">
            <v>466308045.26999998</v>
          </cell>
        </row>
        <row r="519">
          <cell r="A519">
            <v>322</v>
          </cell>
          <cell r="B519" t="str">
            <v>FONDO DE RESERVA GENERAL</v>
          </cell>
          <cell r="C519">
            <v>1</v>
          </cell>
          <cell r="D519">
            <v>2</v>
          </cell>
          <cell r="E519">
            <v>3</v>
          </cell>
          <cell r="F519">
            <v>4</v>
          </cell>
          <cell r="G519">
            <v>5</v>
          </cell>
          <cell r="H519">
            <v>6</v>
          </cell>
          <cell r="I519">
            <v>7</v>
          </cell>
          <cell r="J519">
            <v>8</v>
          </cell>
          <cell r="K519">
            <v>169529679.49000001</v>
          </cell>
          <cell r="L519">
            <v>169539935.84</v>
          </cell>
          <cell r="M519">
            <v>169539935.84</v>
          </cell>
          <cell r="N519">
            <v>169539935.84</v>
          </cell>
        </row>
        <row r="520">
          <cell r="A520">
            <v>323</v>
          </cell>
          <cell r="B520" t="str">
            <v>RESERVAS ESPECIALES</v>
          </cell>
          <cell r="C520">
            <v>1</v>
          </cell>
          <cell r="D520">
            <v>2</v>
          </cell>
          <cell r="E520">
            <v>3</v>
          </cell>
          <cell r="F520">
            <v>4</v>
          </cell>
          <cell r="G520">
            <v>5</v>
          </cell>
          <cell r="H520">
            <v>6</v>
          </cell>
          <cell r="I520">
            <v>7</v>
          </cell>
          <cell r="J520">
            <v>8</v>
          </cell>
          <cell r="K520">
            <v>403586428.81999999</v>
          </cell>
          <cell r="L520">
            <v>383838184.66000003</v>
          </cell>
          <cell r="M520">
            <v>348857333.30000001</v>
          </cell>
          <cell r="N520">
            <v>338003383.05000001</v>
          </cell>
        </row>
        <row r="521">
          <cell r="A521">
            <v>3231</v>
          </cell>
          <cell r="B521" t="str">
            <v>RESERVA PARTIC.ORGAN.FINAN.INTERNC.</v>
          </cell>
          <cell r="C521" t="e">
            <v>#N/A</v>
          </cell>
          <cell r="D521" t="e">
            <v>#N/A</v>
          </cell>
          <cell r="E521" t="e">
            <v>#N/A</v>
          </cell>
          <cell r="F521" t="e">
            <v>#N/A</v>
          </cell>
          <cell r="G521" t="e">
            <v>#N/A</v>
          </cell>
          <cell r="H521" t="e">
            <v>#N/A</v>
          </cell>
          <cell r="I521" t="e">
            <v>#N/A</v>
          </cell>
          <cell r="J521" t="e">
            <v>#N/A</v>
          </cell>
          <cell r="K521" t="e">
            <v>#N/A</v>
          </cell>
          <cell r="L521" t="e">
            <v>#N/A</v>
          </cell>
          <cell r="M521" t="e">
            <v>#N/A</v>
          </cell>
          <cell r="N521" t="e">
            <v>#N/A</v>
          </cell>
        </row>
        <row r="522">
          <cell r="A522">
            <v>3238</v>
          </cell>
          <cell r="B522" t="str">
            <v>OTRAS RESERVAS ESPECIALES</v>
          </cell>
          <cell r="C522">
            <v>1</v>
          </cell>
          <cell r="D522">
            <v>2</v>
          </cell>
          <cell r="E522">
            <v>3</v>
          </cell>
          <cell r="F522">
            <v>4</v>
          </cell>
          <cell r="G522">
            <v>5</v>
          </cell>
          <cell r="H522">
            <v>6</v>
          </cell>
          <cell r="I522">
            <v>7</v>
          </cell>
          <cell r="J522">
            <v>8</v>
          </cell>
          <cell r="K522">
            <v>403586428.81999999</v>
          </cell>
          <cell r="L522">
            <v>383838184.66000003</v>
          </cell>
          <cell r="M522">
            <v>348857333.30000001</v>
          </cell>
          <cell r="N522">
            <v>338003383.05000001</v>
          </cell>
        </row>
        <row r="523">
          <cell r="A523">
            <v>325</v>
          </cell>
          <cell r="B523" t="str">
            <v>RESERVA POR REVALORIZACIÓN DEL PATRIMONIO</v>
          </cell>
          <cell r="C523">
            <v>1</v>
          </cell>
          <cell r="D523">
            <v>2</v>
          </cell>
          <cell r="E523">
            <v>3</v>
          </cell>
          <cell r="F523">
            <v>4</v>
          </cell>
          <cell r="G523">
            <v>5</v>
          </cell>
          <cell r="H523">
            <v>6</v>
          </cell>
          <cell r="I523">
            <v>7</v>
          </cell>
          <cell r="J523">
            <v>8</v>
          </cell>
          <cell r="K523">
            <v>17014422.050000001</v>
          </cell>
          <cell r="L523">
            <v>17014422.050000001</v>
          </cell>
          <cell r="M523">
            <v>17014422.050000001</v>
          </cell>
          <cell r="N523">
            <v>17014422.050000001</v>
          </cell>
        </row>
        <row r="524">
          <cell r="A524">
            <v>326</v>
          </cell>
          <cell r="B524" t="str">
            <v>RESERVA POR RESULTADOS NO OPERATIVOS</v>
          </cell>
          <cell r="C524">
            <v>1</v>
          </cell>
          <cell r="D524">
            <v>2</v>
          </cell>
          <cell r="E524">
            <v>3</v>
          </cell>
          <cell r="F524">
            <v>4</v>
          </cell>
          <cell r="G524">
            <v>5</v>
          </cell>
          <cell r="H524">
            <v>6</v>
          </cell>
          <cell r="I524">
            <v>7</v>
          </cell>
          <cell r="J524">
            <v>8</v>
          </cell>
          <cell r="K524">
            <v>-3986500.1</v>
          </cell>
          <cell r="L524">
            <v>-20306382.640000001</v>
          </cell>
          <cell r="M524">
            <v>-50944138.960000001</v>
          </cell>
          <cell r="N524">
            <v>-58249695.670000002</v>
          </cell>
        </row>
        <row r="525">
          <cell r="A525">
            <v>35</v>
          </cell>
          <cell r="B525" t="str">
            <v>SUPERÁVIT POR VALUACIÓN</v>
          </cell>
          <cell r="C525">
            <v>1</v>
          </cell>
          <cell r="D525">
            <v>2</v>
          </cell>
          <cell r="E525">
            <v>3</v>
          </cell>
          <cell r="F525">
            <v>4</v>
          </cell>
          <cell r="G525">
            <v>5</v>
          </cell>
          <cell r="H525">
            <v>6</v>
          </cell>
          <cell r="I525">
            <v>7</v>
          </cell>
          <cell r="J525">
            <v>8</v>
          </cell>
          <cell r="K525">
            <v>46726869.409999996</v>
          </cell>
          <cell r="L525">
            <v>46716613.060000002</v>
          </cell>
          <cell r="M525">
            <v>46716613.060000002</v>
          </cell>
          <cell r="N525">
            <v>46716613.060000002</v>
          </cell>
        </row>
        <row r="526">
          <cell r="A526">
            <v>351</v>
          </cell>
          <cell r="B526" t="str">
            <v>SUPERÁVIT POR VALUACIÓN DE BIENES INMUEBLES</v>
          </cell>
          <cell r="C526">
            <v>1</v>
          </cell>
          <cell r="D526">
            <v>2</v>
          </cell>
          <cell r="E526">
            <v>3</v>
          </cell>
          <cell r="F526">
            <v>4</v>
          </cell>
          <cell r="G526">
            <v>5</v>
          </cell>
          <cell r="H526">
            <v>6</v>
          </cell>
          <cell r="I526">
            <v>7</v>
          </cell>
          <cell r="J526">
            <v>8</v>
          </cell>
          <cell r="K526">
            <v>46726869.409999996</v>
          </cell>
          <cell r="L526">
            <v>46716613.060000002</v>
          </cell>
          <cell r="M526">
            <v>46716613.060000002</v>
          </cell>
          <cell r="N526">
            <v>46716613.060000002</v>
          </cell>
        </row>
        <row r="527">
          <cell r="A527">
            <v>38</v>
          </cell>
          <cell r="B527" t="str">
            <v>RESULTADOS</v>
          </cell>
          <cell r="C527">
            <v>1</v>
          </cell>
          <cell r="D527">
            <v>2</v>
          </cell>
          <cell r="E527">
            <v>3</v>
          </cell>
          <cell r="F527">
            <v>4</v>
          </cell>
          <cell r="G527">
            <v>5</v>
          </cell>
          <cell r="H527">
            <v>6</v>
          </cell>
          <cell r="I527">
            <v>7</v>
          </cell>
          <cell r="J527">
            <v>8</v>
          </cell>
          <cell r="K527">
            <v>0</v>
          </cell>
          <cell r="L527">
            <v>0</v>
          </cell>
          <cell r="M527">
            <v>0</v>
          </cell>
          <cell r="N527">
            <v>90570124.090000004</v>
          </cell>
        </row>
        <row r="528">
          <cell r="A528">
            <v>381</v>
          </cell>
          <cell r="B528" t="str">
            <v>ACUMULADOS</v>
          </cell>
          <cell r="C528">
            <v>1</v>
          </cell>
          <cell r="D528">
            <v>2</v>
          </cell>
          <cell r="E528">
            <v>3</v>
          </cell>
          <cell r="F528">
            <v>4</v>
          </cell>
          <cell r="G528">
            <v>5</v>
          </cell>
          <cell r="H528">
            <v>6</v>
          </cell>
          <cell r="I528">
            <v>7</v>
          </cell>
          <cell r="J528">
            <v>8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</row>
        <row r="529">
          <cell r="A529">
            <v>3811</v>
          </cell>
          <cell r="B529" t="str">
            <v>UTILIDADES REALIZADAS COBRADAS</v>
          </cell>
          <cell r="C529">
            <v>1</v>
          </cell>
          <cell r="D529">
            <v>2</v>
          </cell>
          <cell r="E529">
            <v>3</v>
          </cell>
          <cell r="F529">
            <v>4</v>
          </cell>
          <cell r="G529">
            <v>5</v>
          </cell>
          <cell r="H529">
            <v>6</v>
          </cell>
          <cell r="I529">
            <v>7</v>
          </cell>
          <cell r="J529">
            <v>8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A530">
            <v>3812</v>
          </cell>
          <cell r="B530" t="str">
            <v>UTILIDADES REALIZADAS NO COBRADAS</v>
          </cell>
          <cell r="C530">
            <v>1</v>
          </cell>
          <cell r="D530">
            <v>2</v>
          </cell>
          <cell r="E530">
            <v>3</v>
          </cell>
          <cell r="F530">
            <v>4</v>
          </cell>
          <cell r="G530">
            <v>5</v>
          </cell>
          <cell r="H530">
            <v>6</v>
          </cell>
          <cell r="I530">
            <v>7</v>
          </cell>
          <cell r="J530">
            <v>8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>
            <v>3813</v>
          </cell>
          <cell r="B531" t="str">
            <v>PÉRDIDAS</v>
          </cell>
          <cell r="C531">
            <v>1</v>
          </cell>
          <cell r="D531">
            <v>2</v>
          </cell>
          <cell r="E531">
            <v>3</v>
          </cell>
          <cell r="F531">
            <v>4</v>
          </cell>
          <cell r="G531">
            <v>5</v>
          </cell>
          <cell r="H531">
            <v>6</v>
          </cell>
          <cell r="I531">
            <v>7</v>
          </cell>
          <cell r="J531">
            <v>8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>
            <v>382</v>
          </cell>
          <cell r="B532" t="str">
            <v>DEL EJERCICIO</v>
          </cell>
          <cell r="C532">
            <v>1</v>
          </cell>
          <cell r="D532">
            <v>2</v>
          </cell>
          <cell r="E532">
            <v>3</v>
          </cell>
          <cell r="F532">
            <v>4</v>
          </cell>
          <cell r="G532">
            <v>5</v>
          </cell>
          <cell r="H532">
            <v>6</v>
          </cell>
          <cell r="I532">
            <v>7</v>
          </cell>
          <cell r="J532">
            <v>8</v>
          </cell>
          <cell r="K532">
            <v>0</v>
          </cell>
          <cell r="L532">
            <v>0</v>
          </cell>
          <cell r="M532">
            <v>0</v>
          </cell>
          <cell r="N532">
            <v>90570124.090000004</v>
          </cell>
        </row>
        <row r="533">
          <cell r="A533">
            <v>3821</v>
          </cell>
          <cell r="B533" t="str">
            <v>UTILIDADES REALIZADAS COBRADAS</v>
          </cell>
          <cell r="C533">
            <v>1</v>
          </cell>
          <cell r="D533">
            <v>2</v>
          </cell>
          <cell r="E533">
            <v>3</v>
          </cell>
          <cell r="F533">
            <v>4</v>
          </cell>
          <cell r="G533">
            <v>5</v>
          </cell>
          <cell r="H533">
            <v>6</v>
          </cell>
          <cell r="I533">
            <v>7</v>
          </cell>
          <cell r="J533">
            <v>8</v>
          </cell>
          <cell r="K533">
            <v>0</v>
          </cell>
          <cell r="L533">
            <v>0</v>
          </cell>
          <cell r="M533">
            <v>0</v>
          </cell>
          <cell r="N533">
            <v>90570124.090000004</v>
          </cell>
        </row>
        <row r="534">
          <cell r="A534">
            <v>3822</v>
          </cell>
          <cell r="B534" t="str">
            <v>UTILIDADES REALIZADAS NO COBRADAS</v>
          </cell>
          <cell r="C534">
            <v>1</v>
          </cell>
          <cell r="D534">
            <v>2</v>
          </cell>
          <cell r="E534">
            <v>3</v>
          </cell>
          <cell r="F534">
            <v>4</v>
          </cell>
          <cell r="G534">
            <v>5</v>
          </cell>
          <cell r="H534">
            <v>6</v>
          </cell>
          <cell r="I534">
            <v>7</v>
          </cell>
          <cell r="J534">
            <v>8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A535">
            <v>3823</v>
          </cell>
          <cell r="B535" t="str">
            <v>PÉRDIDAS</v>
          </cell>
          <cell r="C535">
            <v>1</v>
          </cell>
          <cell r="D535">
            <v>2</v>
          </cell>
          <cell r="E535">
            <v>3</v>
          </cell>
          <cell r="F535">
            <v>4</v>
          </cell>
          <cell r="G535">
            <v>5</v>
          </cell>
          <cell r="H535">
            <v>6</v>
          </cell>
          <cell r="I535">
            <v>7</v>
          </cell>
          <cell r="J535">
            <v>8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A536">
            <v>39</v>
          </cell>
          <cell r="B536" t="str">
            <v>REEXPRESION MONETARIA (DESHABILITADO)</v>
          </cell>
          <cell r="C536" t="e">
            <v>#N/A</v>
          </cell>
          <cell r="D536" t="e">
            <v>#N/A</v>
          </cell>
          <cell r="E536" t="e">
            <v>#N/A</v>
          </cell>
          <cell r="F536" t="e">
            <v>#N/A</v>
          </cell>
          <cell r="G536" t="e">
            <v>#N/A</v>
          </cell>
          <cell r="H536" t="e">
            <v>#N/A</v>
          </cell>
          <cell r="I536" t="e">
            <v>#N/A</v>
          </cell>
          <cell r="J536" t="e">
            <v>#N/A</v>
          </cell>
          <cell r="K536" t="e">
            <v>#N/A</v>
          </cell>
          <cell r="L536" t="e">
            <v>#N/A</v>
          </cell>
          <cell r="M536" t="e">
            <v>#N/A</v>
          </cell>
          <cell r="N536" t="e">
            <v>#N/A</v>
          </cell>
        </row>
        <row r="537">
          <cell r="A537">
            <v>391</v>
          </cell>
          <cell r="B537" t="str">
            <v>ACTIVOS Y PASIVOS EN M/E (DESHABILITADO)</v>
          </cell>
          <cell r="C537" t="e">
            <v>#N/A</v>
          </cell>
          <cell r="D537" t="e">
            <v>#N/A</v>
          </cell>
          <cell r="E537" t="e">
            <v>#N/A</v>
          </cell>
          <cell r="F537" t="e">
            <v>#N/A</v>
          </cell>
          <cell r="G537" t="e">
            <v>#N/A</v>
          </cell>
          <cell r="H537" t="e">
            <v>#N/A</v>
          </cell>
          <cell r="I537" t="e">
            <v>#N/A</v>
          </cell>
          <cell r="J537" t="e">
            <v>#N/A</v>
          </cell>
          <cell r="K537" t="e">
            <v>#N/A</v>
          </cell>
          <cell r="L537" t="e">
            <v>#N/A</v>
          </cell>
          <cell r="M537" t="e">
            <v>#N/A</v>
          </cell>
          <cell r="N537" t="e">
            <v>#N/A</v>
          </cell>
        </row>
        <row r="538">
          <cell r="A538">
            <v>392</v>
          </cell>
          <cell r="B538" t="str">
            <v>ACTIVOS Y PASIVOS NO MONETARIOS (DESHABILITADO)</v>
          </cell>
          <cell r="C538" t="e">
            <v>#N/A</v>
          </cell>
          <cell r="D538" t="e">
            <v>#N/A</v>
          </cell>
          <cell r="E538" t="e">
            <v>#N/A</v>
          </cell>
          <cell r="F538" t="e">
            <v>#N/A</v>
          </cell>
          <cell r="G538" t="e">
            <v>#N/A</v>
          </cell>
          <cell r="H538" t="e">
            <v>#N/A</v>
          </cell>
          <cell r="I538" t="e">
            <v>#N/A</v>
          </cell>
          <cell r="J538" t="e">
            <v>#N/A</v>
          </cell>
          <cell r="K538" t="e">
            <v>#N/A</v>
          </cell>
          <cell r="L538" t="e">
            <v>#N/A</v>
          </cell>
          <cell r="M538" t="e">
            <v>#N/A</v>
          </cell>
          <cell r="N538" t="e">
            <v>#N/A</v>
          </cell>
        </row>
        <row r="539">
          <cell r="A539">
            <v>393</v>
          </cell>
          <cell r="B539" t="str">
            <v>ORO Y PLATA NO MONETARIOS (DESHABILITADO)</v>
          </cell>
          <cell r="C539" t="e">
            <v>#N/A</v>
          </cell>
          <cell r="D539" t="e">
            <v>#N/A</v>
          </cell>
          <cell r="E539" t="e">
            <v>#N/A</v>
          </cell>
          <cell r="F539" t="e">
            <v>#N/A</v>
          </cell>
          <cell r="G539" t="e">
            <v>#N/A</v>
          </cell>
          <cell r="H539" t="e">
            <v>#N/A</v>
          </cell>
          <cell r="I539" t="e">
            <v>#N/A</v>
          </cell>
          <cell r="J539" t="e">
            <v>#N/A</v>
          </cell>
          <cell r="K539" t="e">
            <v>#N/A</v>
          </cell>
          <cell r="L539" t="e">
            <v>#N/A</v>
          </cell>
          <cell r="M539" t="e">
            <v>#N/A</v>
          </cell>
          <cell r="N539" t="e">
            <v>#N/A</v>
          </cell>
        </row>
        <row r="540">
          <cell r="A540">
            <v>394</v>
          </cell>
          <cell r="B540" t="str">
            <v>PATRIMONIO (DESHABILITADO)</v>
          </cell>
          <cell r="C540" t="e">
            <v>#N/A</v>
          </cell>
          <cell r="D540" t="e">
            <v>#N/A</v>
          </cell>
          <cell r="E540" t="e">
            <v>#N/A</v>
          </cell>
          <cell r="F540" t="e">
            <v>#N/A</v>
          </cell>
          <cell r="G540" t="e">
            <v>#N/A</v>
          </cell>
          <cell r="H540" t="e">
            <v>#N/A</v>
          </cell>
          <cell r="I540" t="e">
            <v>#N/A</v>
          </cell>
          <cell r="J540" t="e">
            <v>#N/A</v>
          </cell>
          <cell r="K540" t="e">
            <v>#N/A</v>
          </cell>
          <cell r="L540" t="e">
            <v>#N/A</v>
          </cell>
          <cell r="M540" t="e">
            <v>#N/A</v>
          </cell>
          <cell r="N540" t="e">
            <v>#N/A</v>
          </cell>
        </row>
        <row r="541">
          <cell r="A541">
            <v>4</v>
          </cell>
          <cell r="B541" t="str">
            <v>GASTOS</v>
          </cell>
          <cell r="C541">
            <v>1</v>
          </cell>
          <cell r="D541">
            <v>2</v>
          </cell>
          <cell r="E541">
            <v>3</v>
          </cell>
          <cell r="F541">
            <v>4</v>
          </cell>
          <cell r="G541">
            <v>5</v>
          </cell>
          <cell r="H541">
            <v>6</v>
          </cell>
          <cell r="I541">
            <v>7</v>
          </cell>
          <cell r="J541">
            <v>8</v>
          </cell>
          <cell r="K541">
            <v>9503703698.25</v>
          </cell>
          <cell r="L541">
            <v>9508288406.7199993</v>
          </cell>
          <cell r="M541">
            <v>9518055492.5300007</v>
          </cell>
          <cell r="N541">
            <v>9546818124.5799999</v>
          </cell>
        </row>
        <row r="542">
          <cell r="A542">
            <v>41</v>
          </cell>
          <cell r="B542" t="str">
            <v>GASTOS ORDINARIOS</v>
          </cell>
          <cell r="C542">
            <v>1</v>
          </cell>
          <cell r="D542">
            <v>2</v>
          </cell>
          <cell r="E542">
            <v>3</v>
          </cell>
          <cell r="F542">
            <v>4</v>
          </cell>
          <cell r="G542">
            <v>5</v>
          </cell>
          <cell r="H542">
            <v>6</v>
          </cell>
          <cell r="I542">
            <v>7</v>
          </cell>
          <cell r="J542">
            <v>8</v>
          </cell>
          <cell r="K542">
            <v>32306412.399999999</v>
          </cell>
          <cell r="L542">
            <v>35471953.729999997</v>
          </cell>
          <cell r="M542">
            <v>42323337.259999998</v>
          </cell>
          <cell r="N542">
            <v>51051005.409999996</v>
          </cell>
        </row>
        <row r="543">
          <cell r="A543">
            <v>411</v>
          </cell>
          <cell r="B543" t="str">
            <v>GASTOS FINANCIEROS</v>
          </cell>
          <cell r="C543">
            <v>1</v>
          </cell>
          <cell r="D543">
            <v>2</v>
          </cell>
          <cell r="E543">
            <v>3</v>
          </cell>
          <cell r="F543">
            <v>4</v>
          </cell>
          <cell r="G543">
            <v>5</v>
          </cell>
          <cell r="H543">
            <v>6</v>
          </cell>
          <cell r="I543">
            <v>7</v>
          </cell>
          <cell r="J543">
            <v>8</v>
          </cell>
          <cell r="K543">
            <v>2876731.87</v>
          </cell>
          <cell r="L543">
            <v>2906025.36</v>
          </cell>
          <cell r="M543">
            <v>3816573.58</v>
          </cell>
          <cell r="N543">
            <v>4487321.79</v>
          </cell>
        </row>
        <row r="544">
          <cell r="A544">
            <v>4111</v>
          </cell>
          <cell r="B544" t="str">
            <v>INTERESES PAGADOS</v>
          </cell>
          <cell r="C544">
            <v>1</v>
          </cell>
          <cell r="D544">
            <v>2</v>
          </cell>
          <cell r="E544">
            <v>3</v>
          </cell>
          <cell r="F544">
            <v>4</v>
          </cell>
          <cell r="G544">
            <v>5</v>
          </cell>
          <cell r="H544">
            <v>6</v>
          </cell>
          <cell r="I544">
            <v>7</v>
          </cell>
          <cell r="J544">
            <v>8</v>
          </cell>
          <cell r="K544">
            <v>856498.16</v>
          </cell>
          <cell r="L544">
            <v>857378.16</v>
          </cell>
          <cell r="M544">
            <v>1746436.55</v>
          </cell>
          <cell r="N544">
            <v>2385778.58</v>
          </cell>
        </row>
        <row r="545">
          <cell r="A545">
            <v>411105</v>
          </cell>
          <cell r="B545" t="str">
            <v>INVERSIONES R.I.</v>
          </cell>
          <cell r="C545">
            <v>1</v>
          </cell>
          <cell r="D545">
            <v>2</v>
          </cell>
          <cell r="E545">
            <v>3</v>
          </cell>
          <cell r="F545">
            <v>4</v>
          </cell>
          <cell r="G545">
            <v>5</v>
          </cell>
          <cell r="H545">
            <v>6</v>
          </cell>
          <cell r="I545">
            <v>7</v>
          </cell>
          <cell r="J545">
            <v>8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A546">
            <v>411110</v>
          </cell>
          <cell r="B546" t="str">
            <v>ACUERDOS DE PAGO Y CRÉDITOS RECÍPROCOS</v>
          </cell>
          <cell r="C546">
            <v>1</v>
          </cell>
          <cell r="D546">
            <v>2</v>
          </cell>
          <cell r="E546">
            <v>3</v>
          </cell>
          <cell r="F546">
            <v>4</v>
          </cell>
          <cell r="G546">
            <v>5</v>
          </cell>
          <cell r="H546">
            <v>6</v>
          </cell>
          <cell r="I546">
            <v>7</v>
          </cell>
          <cell r="J546">
            <v>8</v>
          </cell>
          <cell r="K546">
            <v>11382.82</v>
          </cell>
          <cell r="L546">
            <v>12262.82</v>
          </cell>
          <cell r="M546">
            <v>13142.82</v>
          </cell>
          <cell r="N546">
            <v>21120</v>
          </cell>
        </row>
        <row r="547">
          <cell r="A547">
            <v>411115</v>
          </cell>
          <cell r="B547" t="str">
            <v>ORGANISMOS INTERNACIONALES</v>
          </cell>
          <cell r="C547">
            <v>1</v>
          </cell>
          <cell r="D547">
            <v>2</v>
          </cell>
          <cell r="E547">
            <v>3</v>
          </cell>
          <cell r="F547">
            <v>4</v>
          </cell>
          <cell r="G547">
            <v>5</v>
          </cell>
          <cell r="H547">
            <v>6</v>
          </cell>
          <cell r="I547">
            <v>7</v>
          </cell>
          <cell r="J547">
            <v>8</v>
          </cell>
          <cell r="K547">
            <v>845115.34</v>
          </cell>
          <cell r="L547">
            <v>845115.34</v>
          </cell>
          <cell r="M547">
            <v>1733293.73</v>
          </cell>
          <cell r="N547">
            <v>2364658.58</v>
          </cell>
        </row>
        <row r="548">
          <cell r="A548">
            <v>411190</v>
          </cell>
          <cell r="B548" t="str">
            <v>OTROS INTERESES</v>
          </cell>
          <cell r="C548">
            <v>1</v>
          </cell>
          <cell r="D548">
            <v>2</v>
          </cell>
          <cell r="E548">
            <v>3</v>
          </cell>
          <cell r="F548">
            <v>4</v>
          </cell>
          <cell r="G548">
            <v>5</v>
          </cell>
          <cell r="H548">
            <v>6</v>
          </cell>
          <cell r="I548">
            <v>7</v>
          </cell>
          <cell r="J548">
            <v>8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</row>
        <row r="549">
          <cell r="A549">
            <v>4112</v>
          </cell>
          <cell r="B549" t="str">
            <v>COMISIONES PAGADAS</v>
          </cell>
          <cell r="C549">
            <v>1</v>
          </cell>
          <cell r="D549">
            <v>2</v>
          </cell>
          <cell r="E549">
            <v>3</v>
          </cell>
          <cell r="F549">
            <v>4</v>
          </cell>
          <cell r="G549">
            <v>5</v>
          </cell>
          <cell r="H549">
            <v>6</v>
          </cell>
          <cell r="I549">
            <v>7</v>
          </cell>
          <cell r="J549">
            <v>8</v>
          </cell>
          <cell r="K549">
            <v>1889879.29</v>
          </cell>
          <cell r="L549">
            <v>1899875.71</v>
          </cell>
          <cell r="M549">
            <v>1907657.7</v>
          </cell>
          <cell r="N549">
            <v>1923685.95</v>
          </cell>
        </row>
        <row r="550">
          <cell r="A550">
            <v>411230</v>
          </cell>
          <cell r="B550" t="str">
            <v>CUSTODIA</v>
          </cell>
          <cell r="C550">
            <v>1</v>
          </cell>
          <cell r="D550">
            <v>2</v>
          </cell>
          <cell r="E550">
            <v>3</v>
          </cell>
          <cell r="F550">
            <v>4</v>
          </cell>
          <cell r="G550">
            <v>5</v>
          </cell>
          <cell r="H550">
            <v>6</v>
          </cell>
          <cell r="I550">
            <v>7</v>
          </cell>
          <cell r="J550">
            <v>8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A551">
            <v>411270</v>
          </cell>
          <cell r="B551" t="str">
            <v>CERTIFICACION CHEQUES</v>
          </cell>
          <cell r="C551" t="e">
            <v>#N/A</v>
          </cell>
          <cell r="D551" t="e">
            <v>#N/A</v>
          </cell>
          <cell r="E551" t="e">
            <v>#N/A</v>
          </cell>
          <cell r="F551" t="e">
            <v>#N/A</v>
          </cell>
          <cell r="G551" t="e">
            <v>#N/A</v>
          </cell>
          <cell r="H551" t="e">
            <v>#N/A</v>
          </cell>
          <cell r="I551" t="e">
            <v>#N/A</v>
          </cell>
          <cell r="J551" t="e">
            <v>#N/A</v>
          </cell>
          <cell r="K551" t="e">
            <v>#N/A</v>
          </cell>
          <cell r="L551" t="e">
            <v>#N/A</v>
          </cell>
          <cell r="M551" t="e">
            <v>#N/A</v>
          </cell>
          <cell r="N551" t="e">
            <v>#N/A</v>
          </cell>
        </row>
        <row r="552">
          <cell r="A552">
            <v>411280</v>
          </cell>
          <cell r="B552" t="str">
            <v>CAMARA DE COMPENSACION</v>
          </cell>
          <cell r="C552" t="e">
            <v>#N/A</v>
          </cell>
          <cell r="D552" t="e">
            <v>#N/A</v>
          </cell>
          <cell r="E552" t="e">
            <v>#N/A</v>
          </cell>
          <cell r="F552" t="e">
            <v>#N/A</v>
          </cell>
          <cell r="G552" t="e">
            <v>#N/A</v>
          </cell>
          <cell r="H552" t="e">
            <v>#N/A</v>
          </cell>
          <cell r="I552" t="e">
            <v>#N/A</v>
          </cell>
          <cell r="J552" t="e">
            <v>#N/A</v>
          </cell>
          <cell r="K552" t="e">
            <v>#N/A</v>
          </cell>
          <cell r="L552" t="e">
            <v>#N/A</v>
          </cell>
          <cell r="M552" t="e">
            <v>#N/A</v>
          </cell>
          <cell r="N552" t="e">
            <v>#N/A</v>
          </cell>
        </row>
        <row r="553">
          <cell r="A553">
            <v>411290</v>
          </cell>
          <cell r="B553" t="str">
            <v>OTRAS COMISIONES</v>
          </cell>
          <cell r="C553">
            <v>1</v>
          </cell>
          <cell r="D553">
            <v>2</v>
          </cell>
          <cell r="E553">
            <v>3</v>
          </cell>
          <cell r="F553">
            <v>4</v>
          </cell>
          <cell r="G553">
            <v>5</v>
          </cell>
          <cell r="H553">
            <v>6</v>
          </cell>
          <cell r="I553">
            <v>7</v>
          </cell>
          <cell r="J553">
            <v>8</v>
          </cell>
          <cell r="K553">
            <v>1889879.29</v>
          </cell>
          <cell r="L553">
            <v>1899875.71</v>
          </cell>
          <cell r="M553">
            <v>1907657.7</v>
          </cell>
          <cell r="N553">
            <v>1923685.95</v>
          </cell>
        </row>
        <row r="554">
          <cell r="A554">
            <v>4113</v>
          </cell>
          <cell r="B554" t="str">
            <v>PÉRDIDA EN VALORES MOBILIARIOS</v>
          </cell>
          <cell r="C554">
            <v>1</v>
          </cell>
          <cell r="D554">
            <v>2</v>
          </cell>
          <cell r="E554">
            <v>3</v>
          </cell>
          <cell r="F554">
            <v>4</v>
          </cell>
          <cell r="G554">
            <v>5</v>
          </cell>
          <cell r="H554">
            <v>6</v>
          </cell>
          <cell r="I554">
            <v>7</v>
          </cell>
          <cell r="J554">
            <v>8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A555">
            <v>411305</v>
          </cell>
          <cell r="B555" t="str">
            <v>PÉRDIDA INVERSIÓN R.I.</v>
          </cell>
          <cell r="C555">
            <v>1</v>
          </cell>
          <cell r="D555">
            <v>2</v>
          </cell>
          <cell r="E555">
            <v>3</v>
          </cell>
          <cell r="F555">
            <v>4</v>
          </cell>
          <cell r="G555">
            <v>5</v>
          </cell>
          <cell r="H555">
            <v>6</v>
          </cell>
          <cell r="I555">
            <v>7</v>
          </cell>
          <cell r="J555">
            <v>8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A556">
            <v>411310</v>
          </cell>
          <cell r="B556" t="str">
            <v>PÉRDIDA INVERSIONES PAÍS</v>
          </cell>
          <cell r="C556">
            <v>1</v>
          </cell>
          <cell r="D556">
            <v>2</v>
          </cell>
          <cell r="E556">
            <v>3</v>
          </cell>
          <cell r="F556">
            <v>4</v>
          </cell>
          <cell r="G556">
            <v>5</v>
          </cell>
          <cell r="H556">
            <v>6</v>
          </cell>
          <cell r="I556">
            <v>7</v>
          </cell>
          <cell r="J556">
            <v>8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>
            <v>4119</v>
          </cell>
          <cell r="B557" t="str">
            <v>OTROS GASTOS FINANCIEROS</v>
          </cell>
          <cell r="C557">
            <v>1</v>
          </cell>
          <cell r="D557">
            <v>2</v>
          </cell>
          <cell r="E557">
            <v>3</v>
          </cell>
          <cell r="F557">
            <v>4</v>
          </cell>
          <cell r="G557">
            <v>5</v>
          </cell>
          <cell r="H557">
            <v>6</v>
          </cell>
          <cell r="I557">
            <v>7</v>
          </cell>
          <cell r="J557">
            <v>8</v>
          </cell>
          <cell r="K557">
            <v>130354.42</v>
          </cell>
          <cell r="L557">
            <v>148771.49</v>
          </cell>
          <cell r="M557">
            <v>162479.32999999999</v>
          </cell>
          <cell r="N557">
            <v>177857.26</v>
          </cell>
        </row>
        <row r="558">
          <cell r="A558">
            <v>412</v>
          </cell>
          <cell r="B558" t="str">
            <v>GASTOS ADMINISTRATIVOS</v>
          </cell>
          <cell r="C558">
            <v>1</v>
          </cell>
          <cell r="D558">
            <v>2</v>
          </cell>
          <cell r="E558">
            <v>3</v>
          </cell>
          <cell r="F558">
            <v>4</v>
          </cell>
          <cell r="G558">
            <v>5</v>
          </cell>
          <cell r="H558">
            <v>6</v>
          </cell>
          <cell r="I558">
            <v>7</v>
          </cell>
          <cell r="J558">
            <v>8</v>
          </cell>
          <cell r="K558">
            <v>29263084.190000001</v>
          </cell>
          <cell r="L558">
            <v>32283393.84</v>
          </cell>
          <cell r="M558">
            <v>38150065.950000003</v>
          </cell>
          <cell r="N558">
            <v>45681314.590000004</v>
          </cell>
        </row>
        <row r="559">
          <cell r="A559">
            <v>4121</v>
          </cell>
          <cell r="B559" t="str">
            <v>GASTOS DE PERSONAL</v>
          </cell>
          <cell r="C559">
            <v>1</v>
          </cell>
          <cell r="D559">
            <v>2</v>
          </cell>
          <cell r="E559">
            <v>3</v>
          </cell>
          <cell r="F559">
            <v>4</v>
          </cell>
          <cell r="G559">
            <v>5</v>
          </cell>
          <cell r="H559">
            <v>6</v>
          </cell>
          <cell r="I559">
            <v>7</v>
          </cell>
          <cell r="J559">
            <v>8</v>
          </cell>
          <cell r="K559">
            <v>16770851.939999999</v>
          </cell>
          <cell r="L559">
            <v>18625489.5</v>
          </cell>
          <cell r="M559">
            <v>20650158.329999998</v>
          </cell>
          <cell r="N559">
            <v>22738556.59</v>
          </cell>
        </row>
        <row r="560">
          <cell r="A560">
            <v>412105</v>
          </cell>
          <cell r="B560" t="str">
            <v>MASA SALARIAL</v>
          </cell>
          <cell r="C560">
            <v>1</v>
          </cell>
          <cell r="D560">
            <v>2</v>
          </cell>
          <cell r="E560">
            <v>3</v>
          </cell>
          <cell r="F560">
            <v>4</v>
          </cell>
          <cell r="G560">
            <v>5</v>
          </cell>
          <cell r="H560">
            <v>6</v>
          </cell>
          <cell r="I560">
            <v>7</v>
          </cell>
          <cell r="J560">
            <v>8</v>
          </cell>
          <cell r="K560">
            <v>16535987.789999999</v>
          </cell>
          <cell r="L560">
            <v>18358449.27</v>
          </cell>
          <cell r="M560">
            <v>20347800.059999999</v>
          </cell>
          <cell r="N560">
            <v>22360471.420000002</v>
          </cell>
        </row>
        <row r="561">
          <cell r="A561">
            <v>412190</v>
          </cell>
          <cell r="B561" t="str">
            <v>OTROS GASTOS DE PERSONAL</v>
          </cell>
          <cell r="C561">
            <v>1</v>
          </cell>
          <cell r="D561">
            <v>2</v>
          </cell>
          <cell r="E561">
            <v>3</v>
          </cell>
          <cell r="F561">
            <v>4</v>
          </cell>
          <cell r="G561">
            <v>5</v>
          </cell>
          <cell r="H561">
            <v>6</v>
          </cell>
          <cell r="I561">
            <v>7</v>
          </cell>
          <cell r="J561">
            <v>8</v>
          </cell>
          <cell r="K561">
            <v>234864.15</v>
          </cell>
          <cell r="L561">
            <v>267040.23</v>
          </cell>
          <cell r="M561">
            <v>302358.27</v>
          </cell>
          <cell r="N561">
            <v>378085.17</v>
          </cell>
        </row>
        <row r="562">
          <cell r="A562">
            <v>4122</v>
          </cell>
          <cell r="B562" t="str">
            <v>GASTOS DE OPERACIÓN</v>
          </cell>
          <cell r="C562">
            <v>1</v>
          </cell>
          <cell r="D562">
            <v>2</v>
          </cell>
          <cell r="E562">
            <v>3</v>
          </cell>
          <cell r="F562">
            <v>4</v>
          </cell>
          <cell r="G562">
            <v>5</v>
          </cell>
          <cell r="H562">
            <v>6</v>
          </cell>
          <cell r="I562">
            <v>7</v>
          </cell>
          <cell r="J562">
            <v>8</v>
          </cell>
          <cell r="K562">
            <v>7049718.3099999996</v>
          </cell>
          <cell r="L562">
            <v>7910973.0700000003</v>
          </cell>
          <cell r="M562">
            <v>10152247.060000001</v>
          </cell>
          <cell r="N562">
            <v>12806756.74</v>
          </cell>
        </row>
        <row r="563">
          <cell r="A563">
            <v>412205</v>
          </cell>
          <cell r="B563" t="str">
            <v>SERVICIOS</v>
          </cell>
          <cell r="C563">
            <v>1</v>
          </cell>
          <cell r="D563">
            <v>2</v>
          </cell>
          <cell r="E563">
            <v>3</v>
          </cell>
          <cell r="F563">
            <v>4</v>
          </cell>
          <cell r="G563">
            <v>5</v>
          </cell>
          <cell r="H563">
            <v>6</v>
          </cell>
          <cell r="I563">
            <v>7</v>
          </cell>
          <cell r="J563">
            <v>8</v>
          </cell>
          <cell r="K563">
            <v>4420524.8</v>
          </cell>
          <cell r="L563">
            <v>4913481.8899999997</v>
          </cell>
          <cell r="M563">
            <v>5346316.83</v>
          </cell>
          <cell r="N563">
            <v>6181441.71</v>
          </cell>
        </row>
        <row r="564">
          <cell r="A564">
            <v>412210</v>
          </cell>
          <cell r="B564" t="str">
            <v>MANTENIMIENTO</v>
          </cell>
          <cell r="C564">
            <v>1</v>
          </cell>
          <cell r="D564">
            <v>2</v>
          </cell>
          <cell r="E564">
            <v>3</v>
          </cell>
          <cell r="F564">
            <v>4</v>
          </cell>
          <cell r="G564">
            <v>5</v>
          </cell>
          <cell r="H564">
            <v>6</v>
          </cell>
          <cell r="I564">
            <v>7</v>
          </cell>
          <cell r="J564">
            <v>8</v>
          </cell>
          <cell r="K564">
            <v>1785805.24</v>
          </cell>
          <cell r="L564">
            <v>2074506.01</v>
          </cell>
          <cell r="M564">
            <v>2288126.0699999998</v>
          </cell>
          <cell r="N564">
            <v>2773384.62</v>
          </cell>
        </row>
        <row r="565">
          <cell r="A565">
            <v>412215</v>
          </cell>
          <cell r="B565" t="str">
            <v>SUMINISTROS Y MATERIALES</v>
          </cell>
          <cell r="C565">
            <v>1</v>
          </cell>
          <cell r="D565">
            <v>2</v>
          </cell>
          <cell r="E565">
            <v>3</v>
          </cell>
          <cell r="F565">
            <v>4</v>
          </cell>
          <cell r="G565">
            <v>5</v>
          </cell>
          <cell r="H565">
            <v>6</v>
          </cell>
          <cell r="I565">
            <v>7</v>
          </cell>
          <cell r="J565">
            <v>8</v>
          </cell>
          <cell r="K565">
            <v>122127.5</v>
          </cell>
          <cell r="L565">
            <v>135369.1</v>
          </cell>
          <cell r="M565">
            <v>168695.17</v>
          </cell>
          <cell r="N565">
            <v>145981.20000000001</v>
          </cell>
        </row>
        <row r="566">
          <cell r="A566">
            <v>412220</v>
          </cell>
          <cell r="B566" t="str">
            <v>ARRIENDOS</v>
          </cell>
          <cell r="C566">
            <v>1</v>
          </cell>
          <cell r="D566">
            <v>2</v>
          </cell>
          <cell r="E566">
            <v>3</v>
          </cell>
          <cell r="F566">
            <v>4</v>
          </cell>
          <cell r="G566">
            <v>5</v>
          </cell>
          <cell r="H566">
            <v>6</v>
          </cell>
          <cell r="I566">
            <v>7</v>
          </cell>
          <cell r="J566">
            <v>8</v>
          </cell>
          <cell r="K566">
            <v>184738.37</v>
          </cell>
          <cell r="L566">
            <v>207259.98</v>
          </cell>
          <cell r="M566">
            <v>229830.48</v>
          </cell>
          <cell r="N566">
            <v>266699.44</v>
          </cell>
        </row>
        <row r="567">
          <cell r="A567">
            <v>412225</v>
          </cell>
          <cell r="B567" t="str">
            <v>EDICIÓN Y PRENSA</v>
          </cell>
          <cell r="C567">
            <v>1</v>
          </cell>
          <cell r="D567">
            <v>2</v>
          </cell>
          <cell r="E567">
            <v>3</v>
          </cell>
          <cell r="F567">
            <v>4</v>
          </cell>
          <cell r="G567">
            <v>5</v>
          </cell>
          <cell r="H567">
            <v>6</v>
          </cell>
          <cell r="I567">
            <v>7</v>
          </cell>
          <cell r="J567">
            <v>8</v>
          </cell>
          <cell r="K567">
            <v>536522.4</v>
          </cell>
          <cell r="L567">
            <v>580356.09</v>
          </cell>
          <cell r="M567">
            <v>2119278.5099999998</v>
          </cell>
          <cell r="N567">
            <v>3439249.77</v>
          </cell>
        </row>
        <row r="568">
          <cell r="A568">
            <v>4123</v>
          </cell>
          <cell r="B568" t="str">
            <v>IMPUESTOS Y CONTRIBUCIONES</v>
          </cell>
          <cell r="C568">
            <v>1</v>
          </cell>
          <cell r="D568">
            <v>2</v>
          </cell>
          <cell r="E568">
            <v>3</v>
          </cell>
          <cell r="F568">
            <v>4</v>
          </cell>
          <cell r="G568">
            <v>5</v>
          </cell>
          <cell r="H568">
            <v>6</v>
          </cell>
          <cell r="I568">
            <v>7</v>
          </cell>
          <cell r="J568">
            <v>8</v>
          </cell>
          <cell r="K568">
            <v>1585929.44</v>
          </cell>
          <cell r="L568">
            <v>1585845.7</v>
          </cell>
          <cell r="M568">
            <v>1585845.7</v>
          </cell>
          <cell r="N568">
            <v>1590716.77</v>
          </cell>
        </row>
        <row r="569">
          <cell r="A569">
            <v>412305</v>
          </cell>
          <cell r="B569" t="str">
            <v>REGISTRO MERCADO DE VALORES</v>
          </cell>
          <cell r="C569">
            <v>1</v>
          </cell>
          <cell r="D569">
            <v>2</v>
          </cell>
          <cell r="E569">
            <v>3</v>
          </cell>
          <cell r="F569">
            <v>4</v>
          </cell>
          <cell r="G569">
            <v>5</v>
          </cell>
          <cell r="H569">
            <v>6</v>
          </cell>
          <cell r="I569">
            <v>7</v>
          </cell>
          <cell r="J569">
            <v>8</v>
          </cell>
          <cell r="K569">
            <v>18000</v>
          </cell>
          <cell r="L569">
            <v>18000</v>
          </cell>
          <cell r="M569">
            <v>18000</v>
          </cell>
          <cell r="N569">
            <v>18000</v>
          </cell>
        </row>
        <row r="570">
          <cell r="A570">
            <v>412310</v>
          </cell>
          <cell r="B570" t="str">
            <v>SUPERINTENDENCIA DE BANCOS</v>
          </cell>
          <cell r="C570">
            <v>1</v>
          </cell>
          <cell r="D570">
            <v>2</v>
          </cell>
          <cell r="E570">
            <v>3</v>
          </cell>
          <cell r="F570">
            <v>4</v>
          </cell>
          <cell r="G570">
            <v>5</v>
          </cell>
          <cell r="H570">
            <v>6</v>
          </cell>
          <cell r="I570">
            <v>7</v>
          </cell>
          <cell r="J570">
            <v>8</v>
          </cell>
          <cell r="K570">
            <v>1492255.44</v>
          </cell>
          <cell r="L570">
            <v>1492255.44</v>
          </cell>
          <cell r="M570">
            <v>1492255.44</v>
          </cell>
          <cell r="N570">
            <v>1492255.44</v>
          </cell>
        </row>
        <row r="571">
          <cell r="A571">
            <v>412315</v>
          </cell>
          <cell r="B571" t="str">
            <v>CEMLA</v>
          </cell>
          <cell r="C571">
            <v>1</v>
          </cell>
          <cell r="D571">
            <v>2</v>
          </cell>
          <cell r="E571">
            <v>3</v>
          </cell>
          <cell r="F571">
            <v>4</v>
          </cell>
          <cell r="G571">
            <v>5</v>
          </cell>
          <cell r="H571">
            <v>6</v>
          </cell>
          <cell r="I571">
            <v>7</v>
          </cell>
          <cell r="J571">
            <v>8</v>
          </cell>
          <cell r="K571">
            <v>46035</v>
          </cell>
          <cell r="L571">
            <v>46035</v>
          </cell>
          <cell r="M571">
            <v>46035</v>
          </cell>
          <cell r="N571">
            <v>46035</v>
          </cell>
        </row>
        <row r="572">
          <cell r="A572">
            <v>412320</v>
          </cell>
          <cell r="B572" t="str">
            <v>REMUNERACIONES AGD.</v>
          </cell>
          <cell r="C572" t="e">
            <v>#N/A</v>
          </cell>
          <cell r="D572" t="e">
            <v>#N/A</v>
          </cell>
          <cell r="E572" t="e">
            <v>#N/A</v>
          </cell>
          <cell r="F572" t="e">
            <v>#N/A</v>
          </cell>
          <cell r="G572" t="e">
            <v>#N/A</v>
          </cell>
          <cell r="H572" t="e">
            <v>#N/A</v>
          </cell>
          <cell r="I572" t="e">
            <v>#N/A</v>
          </cell>
          <cell r="J572" t="e">
            <v>#N/A</v>
          </cell>
          <cell r="K572" t="e">
            <v>#N/A</v>
          </cell>
          <cell r="L572" t="e">
            <v>#N/A</v>
          </cell>
          <cell r="M572" t="e">
            <v>#N/A</v>
          </cell>
          <cell r="N572" t="e">
            <v>#N/A</v>
          </cell>
        </row>
        <row r="573">
          <cell r="A573">
            <v>412390</v>
          </cell>
          <cell r="B573" t="str">
            <v>OTROS</v>
          </cell>
          <cell r="C573">
            <v>1</v>
          </cell>
          <cell r="D573">
            <v>2</v>
          </cell>
          <cell r="E573">
            <v>3</v>
          </cell>
          <cell r="F573">
            <v>4</v>
          </cell>
          <cell r="G573">
            <v>5</v>
          </cell>
          <cell r="H573">
            <v>6</v>
          </cell>
          <cell r="I573">
            <v>7</v>
          </cell>
          <cell r="J573">
            <v>8</v>
          </cell>
          <cell r="K573">
            <v>29639</v>
          </cell>
          <cell r="L573">
            <v>29555.26</v>
          </cell>
          <cell r="M573">
            <v>29555.26</v>
          </cell>
          <cell r="N573">
            <v>34426.33</v>
          </cell>
        </row>
        <row r="574">
          <cell r="A574">
            <v>4124</v>
          </cell>
          <cell r="B574" t="str">
            <v>PROGRAMAS ESPECIALES</v>
          </cell>
          <cell r="C574">
            <v>1</v>
          </cell>
          <cell r="D574">
            <v>2</v>
          </cell>
          <cell r="E574">
            <v>3</v>
          </cell>
          <cell r="F574">
            <v>4</v>
          </cell>
          <cell r="G574">
            <v>5</v>
          </cell>
          <cell r="H574">
            <v>6</v>
          </cell>
          <cell r="I574">
            <v>7</v>
          </cell>
          <cell r="J574">
            <v>8</v>
          </cell>
          <cell r="K574">
            <v>2849049.77</v>
          </cell>
          <cell r="L574">
            <v>3139700.9</v>
          </cell>
          <cell r="M574">
            <v>3450379.02</v>
          </cell>
          <cell r="N574">
            <v>3856854.41</v>
          </cell>
        </row>
        <row r="575">
          <cell r="A575">
            <v>412405</v>
          </cell>
          <cell r="B575" t="str">
            <v>INVESTIGACIONES ECONÓMICAS</v>
          </cell>
          <cell r="C575">
            <v>1</v>
          </cell>
          <cell r="D575">
            <v>2</v>
          </cell>
          <cell r="E575">
            <v>3</v>
          </cell>
          <cell r="F575">
            <v>4</v>
          </cell>
          <cell r="G575">
            <v>5</v>
          </cell>
          <cell r="H575">
            <v>6</v>
          </cell>
          <cell r="I575">
            <v>7</v>
          </cell>
          <cell r="J575">
            <v>8</v>
          </cell>
          <cell r="K575">
            <v>1142510.3999999999</v>
          </cell>
          <cell r="L575">
            <v>1180130.3999999999</v>
          </cell>
          <cell r="M575">
            <v>1192670.3999999999</v>
          </cell>
          <cell r="N575">
            <v>1225210.3999999999</v>
          </cell>
        </row>
        <row r="576">
          <cell r="A576">
            <v>412410</v>
          </cell>
          <cell r="B576" t="str">
            <v>PROGRAMAS NUMISMÁTICOS</v>
          </cell>
          <cell r="C576">
            <v>1</v>
          </cell>
          <cell r="D576">
            <v>2</v>
          </cell>
          <cell r="E576">
            <v>3</v>
          </cell>
          <cell r="F576">
            <v>4</v>
          </cell>
          <cell r="G576">
            <v>5</v>
          </cell>
          <cell r="H576">
            <v>6</v>
          </cell>
          <cell r="I576">
            <v>7</v>
          </cell>
          <cell r="J576">
            <v>8</v>
          </cell>
          <cell r="K576">
            <v>30273.85</v>
          </cell>
          <cell r="L576">
            <v>32755.63</v>
          </cell>
          <cell r="M576">
            <v>35237.410000000003</v>
          </cell>
          <cell r="N576">
            <v>38881.42</v>
          </cell>
        </row>
        <row r="577">
          <cell r="A577">
            <v>412415</v>
          </cell>
          <cell r="B577" t="str">
            <v>PROGRAMA DEL MUCHACHO TRABAJADOR</v>
          </cell>
          <cell r="C577" t="e">
            <v>#N/A</v>
          </cell>
          <cell r="D577" t="e">
            <v>#N/A</v>
          </cell>
          <cell r="E577" t="e">
            <v>#N/A</v>
          </cell>
          <cell r="F577" t="e">
            <v>#N/A</v>
          </cell>
          <cell r="G577" t="e">
            <v>#N/A</v>
          </cell>
          <cell r="H577" t="e">
            <v>#N/A</v>
          </cell>
          <cell r="I577" t="e">
            <v>#N/A</v>
          </cell>
          <cell r="J577" t="e">
            <v>#N/A</v>
          </cell>
          <cell r="K577" t="e">
            <v>#N/A</v>
          </cell>
          <cell r="L577" t="e">
            <v>#N/A</v>
          </cell>
          <cell r="M577" t="e">
            <v>#N/A</v>
          </cell>
          <cell r="N577" t="e">
            <v>#N/A</v>
          </cell>
        </row>
        <row r="578">
          <cell r="A578">
            <v>412420</v>
          </cell>
          <cell r="B578" t="str">
            <v>PROYECTOS ESPECIALES</v>
          </cell>
          <cell r="C578">
            <v>1</v>
          </cell>
          <cell r="D578">
            <v>2</v>
          </cell>
          <cell r="E578">
            <v>3</v>
          </cell>
          <cell r="F578">
            <v>4</v>
          </cell>
          <cell r="G578">
            <v>5</v>
          </cell>
          <cell r="H578">
            <v>6</v>
          </cell>
          <cell r="I578">
            <v>7</v>
          </cell>
          <cell r="J578">
            <v>8</v>
          </cell>
          <cell r="K578">
            <v>1676265.52</v>
          </cell>
          <cell r="L578">
            <v>1926814.87</v>
          </cell>
          <cell r="M578">
            <v>2222471.21</v>
          </cell>
          <cell r="N578">
            <v>2592762.59</v>
          </cell>
        </row>
        <row r="579">
          <cell r="A579">
            <v>4125</v>
          </cell>
          <cell r="B579" t="str">
            <v>INVERSIÓN ACTIVOS FIJOS</v>
          </cell>
          <cell r="C579">
            <v>1</v>
          </cell>
          <cell r="D579">
            <v>2</v>
          </cell>
          <cell r="E579">
            <v>3</v>
          </cell>
          <cell r="F579">
            <v>4</v>
          </cell>
          <cell r="G579">
            <v>5</v>
          </cell>
          <cell r="H579">
            <v>6</v>
          </cell>
          <cell r="I579">
            <v>7</v>
          </cell>
          <cell r="J579">
            <v>8</v>
          </cell>
          <cell r="K579">
            <v>1007534.73</v>
          </cell>
          <cell r="L579">
            <v>1021384.67</v>
          </cell>
          <cell r="M579">
            <v>2311435.84</v>
          </cell>
          <cell r="N579">
            <v>4688430.08</v>
          </cell>
        </row>
        <row r="580">
          <cell r="A580">
            <v>419</v>
          </cell>
          <cell r="B580" t="str">
            <v>OTROS GASTOS ORDINARIOS</v>
          </cell>
          <cell r="C580">
            <v>1</v>
          </cell>
          <cell r="D580">
            <v>2</v>
          </cell>
          <cell r="E580">
            <v>3</v>
          </cell>
          <cell r="F580">
            <v>4</v>
          </cell>
          <cell r="G580">
            <v>5</v>
          </cell>
          <cell r="H580">
            <v>6</v>
          </cell>
          <cell r="I580">
            <v>7</v>
          </cell>
          <cell r="J580">
            <v>8</v>
          </cell>
          <cell r="K580">
            <v>166596.34</v>
          </cell>
          <cell r="L580">
            <v>282534.53000000003</v>
          </cell>
          <cell r="M580">
            <v>356697.73</v>
          </cell>
          <cell r="N580">
            <v>882369.03</v>
          </cell>
        </row>
        <row r="581">
          <cell r="A581">
            <v>42</v>
          </cell>
          <cell r="B581" t="str">
            <v>GASTOS EXTRAORDINARIOS</v>
          </cell>
          <cell r="C581">
            <v>1</v>
          </cell>
          <cell r="D581">
            <v>2</v>
          </cell>
          <cell r="E581">
            <v>3</v>
          </cell>
          <cell r="F581">
            <v>4</v>
          </cell>
          <cell r="G581">
            <v>5</v>
          </cell>
          <cell r="H581">
            <v>6</v>
          </cell>
          <cell r="I581">
            <v>7</v>
          </cell>
          <cell r="J581">
            <v>8</v>
          </cell>
          <cell r="K581">
            <v>9470006007.8199997</v>
          </cell>
          <cell r="L581">
            <v>9471200434.8500004</v>
          </cell>
          <cell r="M581">
            <v>9473915797.3799992</v>
          </cell>
          <cell r="N581">
            <v>9493273637.9899998</v>
          </cell>
        </row>
        <row r="582">
          <cell r="A582">
            <v>421</v>
          </cell>
          <cell r="B582" t="str">
            <v>LIQUIDACIÓN DEL PRESUPUESTO</v>
          </cell>
          <cell r="C582">
            <v>1</v>
          </cell>
          <cell r="D582">
            <v>2</v>
          </cell>
          <cell r="E582">
            <v>3</v>
          </cell>
          <cell r="F582">
            <v>4</v>
          </cell>
          <cell r="G582">
            <v>5</v>
          </cell>
          <cell r="H582">
            <v>6</v>
          </cell>
          <cell r="I582">
            <v>7</v>
          </cell>
          <cell r="J582">
            <v>8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A583">
            <v>423</v>
          </cell>
          <cell r="B583" t="str">
            <v>PÉRDIDA EN VENTA DE ACTIVOS</v>
          </cell>
          <cell r="C583">
            <v>1</v>
          </cell>
          <cell r="D583">
            <v>2</v>
          </cell>
          <cell r="E583">
            <v>3</v>
          </cell>
          <cell r="F583">
            <v>4</v>
          </cell>
          <cell r="G583">
            <v>5</v>
          </cell>
          <cell r="H583">
            <v>6</v>
          </cell>
          <cell r="I583">
            <v>7</v>
          </cell>
          <cell r="J583">
            <v>8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A584">
            <v>4231</v>
          </cell>
          <cell r="B584" t="str">
            <v>TÍTULOS</v>
          </cell>
          <cell r="C584">
            <v>1</v>
          </cell>
          <cell r="D584">
            <v>2</v>
          </cell>
          <cell r="E584">
            <v>3</v>
          </cell>
          <cell r="F584">
            <v>4</v>
          </cell>
          <cell r="G584">
            <v>5</v>
          </cell>
          <cell r="H584">
            <v>6</v>
          </cell>
          <cell r="I584">
            <v>7</v>
          </cell>
          <cell r="J584">
            <v>8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4232</v>
          </cell>
          <cell r="B585" t="str">
            <v>ACTIVOS FIJOS</v>
          </cell>
          <cell r="C585">
            <v>1</v>
          </cell>
          <cell r="D585">
            <v>2</v>
          </cell>
          <cell r="E585">
            <v>3</v>
          </cell>
          <cell r="F585">
            <v>4</v>
          </cell>
          <cell r="G585">
            <v>5</v>
          </cell>
          <cell r="H585">
            <v>6</v>
          </cell>
          <cell r="I585">
            <v>7</v>
          </cell>
          <cell r="J585">
            <v>8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4233</v>
          </cell>
          <cell r="B586" t="str">
            <v>BIENES EN DACIÓN EN PAGO</v>
          </cell>
          <cell r="C586">
            <v>1</v>
          </cell>
          <cell r="D586">
            <v>2</v>
          </cell>
          <cell r="E586">
            <v>3</v>
          </cell>
          <cell r="F586">
            <v>4</v>
          </cell>
          <cell r="G586">
            <v>5</v>
          </cell>
          <cell r="H586">
            <v>6</v>
          </cell>
          <cell r="I586">
            <v>7</v>
          </cell>
          <cell r="J586">
            <v>8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4239</v>
          </cell>
          <cell r="B587" t="str">
            <v>OTROS ACTIVOS</v>
          </cell>
          <cell r="C587">
            <v>1</v>
          </cell>
          <cell r="D587">
            <v>2</v>
          </cell>
          <cell r="E587">
            <v>3</v>
          </cell>
          <cell r="F587">
            <v>4</v>
          </cell>
          <cell r="G587">
            <v>5</v>
          </cell>
          <cell r="H587">
            <v>6</v>
          </cell>
          <cell r="I587">
            <v>7</v>
          </cell>
          <cell r="J587">
            <v>8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424</v>
          </cell>
          <cell r="B588" t="str">
            <v>PERDIDAS DEL EJERCICIO</v>
          </cell>
          <cell r="C588">
            <v>1</v>
          </cell>
          <cell r="D588">
            <v>2</v>
          </cell>
          <cell r="E588">
            <v>3</v>
          </cell>
          <cell r="F588">
            <v>4</v>
          </cell>
          <cell r="G588">
            <v>5</v>
          </cell>
          <cell r="H588">
            <v>6</v>
          </cell>
          <cell r="I588">
            <v>7</v>
          </cell>
          <cell r="J588">
            <v>8</v>
          </cell>
          <cell r="K588">
            <v>9469938010.4799995</v>
          </cell>
          <cell r="L588">
            <v>9471127653.2800007</v>
          </cell>
          <cell r="M588">
            <v>9473843015.7800007</v>
          </cell>
          <cell r="N588">
            <v>0</v>
          </cell>
        </row>
        <row r="589">
          <cell r="A589">
            <v>425</v>
          </cell>
          <cell r="B589" t="str">
            <v>PÉRDIDAS EN EJERCICIOS ANTERIORES</v>
          </cell>
          <cell r="C589">
            <v>1</v>
          </cell>
          <cell r="D589">
            <v>2</v>
          </cell>
          <cell r="E589">
            <v>3</v>
          </cell>
          <cell r="F589">
            <v>4</v>
          </cell>
          <cell r="G589">
            <v>5</v>
          </cell>
          <cell r="H589">
            <v>6</v>
          </cell>
          <cell r="I589">
            <v>7</v>
          </cell>
          <cell r="J589">
            <v>8</v>
          </cell>
          <cell r="K589">
            <v>5838.87</v>
          </cell>
          <cell r="L589">
            <v>9702.98</v>
          </cell>
          <cell r="M589">
            <v>9702.98</v>
          </cell>
          <cell r="N589">
            <v>137685.4</v>
          </cell>
        </row>
        <row r="590">
          <cell r="A590">
            <v>426</v>
          </cell>
          <cell r="B590" t="str">
            <v>PROYECTOS ESPECIALES</v>
          </cell>
          <cell r="C590">
            <v>1</v>
          </cell>
          <cell r="D590">
            <v>2</v>
          </cell>
          <cell r="E590">
            <v>3</v>
          </cell>
          <cell r="F590">
            <v>4</v>
          </cell>
          <cell r="G590">
            <v>5</v>
          </cell>
          <cell r="H590">
            <v>6</v>
          </cell>
          <cell r="I590">
            <v>7</v>
          </cell>
          <cell r="J590">
            <v>8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A591">
            <v>429</v>
          </cell>
          <cell r="B591" t="str">
            <v>OTROS GASTOS EXTRAORDINARIOS</v>
          </cell>
          <cell r="C591">
            <v>1</v>
          </cell>
          <cell r="D591">
            <v>2</v>
          </cell>
          <cell r="E591">
            <v>3</v>
          </cell>
          <cell r="F591">
            <v>4</v>
          </cell>
          <cell r="G591">
            <v>5</v>
          </cell>
          <cell r="H591">
            <v>6</v>
          </cell>
          <cell r="I591">
            <v>7</v>
          </cell>
          <cell r="J591">
            <v>8</v>
          </cell>
          <cell r="K591">
            <v>62158.47</v>
          </cell>
          <cell r="L591">
            <v>63078.59</v>
          </cell>
          <cell r="M591">
            <v>63078.62</v>
          </cell>
          <cell r="N591">
            <v>9493135952.5900002</v>
          </cell>
        </row>
        <row r="592">
          <cell r="A592">
            <v>4291</v>
          </cell>
          <cell r="B592" t="str">
            <v>INDEMNIZACIÓN POR DESVINCULACIÓN DEL PERSONAL</v>
          </cell>
          <cell r="C592">
            <v>1</v>
          </cell>
          <cell r="D592">
            <v>2</v>
          </cell>
          <cell r="E592">
            <v>3</v>
          </cell>
          <cell r="F592">
            <v>4</v>
          </cell>
          <cell r="G592">
            <v>5</v>
          </cell>
          <cell r="H592">
            <v>6</v>
          </cell>
          <cell r="I592">
            <v>7</v>
          </cell>
          <cell r="J592">
            <v>8</v>
          </cell>
          <cell r="K592">
            <v>59257.73</v>
          </cell>
          <cell r="L592">
            <v>59257.73</v>
          </cell>
          <cell r="M592">
            <v>59257.73</v>
          </cell>
          <cell r="N592">
            <v>64567.73</v>
          </cell>
        </row>
        <row r="593">
          <cell r="A593">
            <v>4292</v>
          </cell>
          <cell r="B593" t="str">
            <v>CAPITALIZACION FONDO DE PENSIONES</v>
          </cell>
          <cell r="C593" t="e">
            <v>#N/A</v>
          </cell>
          <cell r="D593" t="e">
            <v>#N/A</v>
          </cell>
          <cell r="E593" t="e">
            <v>#N/A</v>
          </cell>
          <cell r="F593" t="e">
            <v>#N/A</v>
          </cell>
          <cell r="G593" t="e">
            <v>#N/A</v>
          </cell>
          <cell r="H593" t="e">
            <v>#N/A</v>
          </cell>
          <cell r="I593" t="e">
            <v>#N/A</v>
          </cell>
          <cell r="J593" t="e">
            <v>#N/A</v>
          </cell>
          <cell r="K593" t="e">
            <v>#N/A</v>
          </cell>
          <cell r="L593" t="e">
            <v>#N/A</v>
          </cell>
          <cell r="M593" t="e">
            <v>#N/A</v>
          </cell>
          <cell r="N593" t="e">
            <v>#N/A</v>
          </cell>
        </row>
        <row r="594">
          <cell r="A594">
            <v>4299</v>
          </cell>
          <cell r="B594" t="str">
            <v>OTROS</v>
          </cell>
          <cell r="C594">
            <v>1</v>
          </cell>
          <cell r="D594">
            <v>2</v>
          </cell>
          <cell r="E594">
            <v>3</v>
          </cell>
          <cell r="F594">
            <v>4</v>
          </cell>
          <cell r="G594">
            <v>5</v>
          </cell>
          <cell r="H594">
            <v>6</v>
          </cell>
          <cell r="I594">
            <v>7</v>
          </cell>
          <cell r="J594">
            <v>8</v>
          </cell>
          <cell r="K594">
            <v>2900.74</v>
          </cell>
          <cell r="L594">
            <v>3820.86</v>
          </cell>
          <cell r="M594">
            <v>3820.89</v>
          </cell>
          <cell r="N594">
            <v>9493071384.8600006</v>
          </cell>
        </row>
        <row r="595">
          <cell r="A595">
            <v>43</v>
          </cell>
          <cell r="B595" t="str">
            <v>GASTOS DE POLÍTICA MONETARIA</v>
          </cell>
          <cell r="C595">
            <v>1</v>
          </cell>
          <cell r="D595">
            <v>2</v>
          </cell>
          <cell r="E595">
            <v>3</v>
          </cell>
          <cell r="F595">
            <v>4</v>
          </cell>
          <cell r="G595">
            <v>5</v>
          </cell>
          <cell r="H595">
            <v>6</v>
          </cell>
          <cell r="I595">
            <v>7</v>
          </cell>
          <cell r="J595">
            <v>8</v>
          </cell>
          <cell r="K595">
            <v>1345355.16</v>
          </cell>
          <cell r="L595">
            <v>1565586.9</v>
          </cell>
          <cell r="M595">
            <v>1738084.89</v>
          </cell>
          <cell r="N595">
            <v>2412035.08</v>
          </cell>
        </row>
        <row r="596">
          <cell r="A596">
            <v>45</v>
          </cell>
          <cell r="B596" t="str">
            <v>DEPRECIACIONES, AMORTIZACIONES Y PROVISIONES</v>
          </cell>
          <cell r="C596">
            <v>1</v>
          </cell>
          <cell r="D596">
            <v>2</v>
          </cell>
          <cell r="E596">
            <v>3</v>
          </cell>
          <cell r="F596">
            <v>4</v>
          </cell>
          <cell r="G596">
            <v>5</v>
          </cell>
          <cell r="H596">
            <v>6</v>
          </cell>
          <cell r="I596">
            <v>7</v>
          </cell>
          <cell r="J596">
            <v>8</v>
          </cell>
          <cell r="K596">
            <v>45922.87</v>
          </cell>
          <cell r="L596">
            <v>50431.24</v>
          </cell>
          <cell r="M596">
            <v>78273</v>
          </cell>
          <cell r="N596">
            <v>81446.100000000006</v>
          </cell>
        </row>
        <row r="597">
          <cell r="A597">
            <v>451</v>
          </cell>
          <cell r="B597" t="str">
            <v>DEPRECIACIONES</v>
          </cell>
          <cell r="C597">
            <v>1</v>
          </cell>
          <cell r="D597">
            <v>2</v>
          </cell>
          <cell r="E597">
            <v>3</v>
          </cell>
          <cell r="F597">
            <v>4</v>
          </cell>
          <cell r="G597">
            <v>5</v>
          </cell>
          <cell r="H597">
            <v>6</v>
          </cell>
          <cell r="I597">
            <v>7</v>
          </cell>
          <cell r="J597">
            <v>8</v>
          </cell>
          <cell r="K597">
            <v>45922.87</v>
          </cell>
          <cell r="L597">
            <v>50431.24</v>
          </cell>
          <cell r="M597">
            <v>53528.46</v>
          </cell>
          <cell r="N597">
            <v>56701.56</v>
          </cell>
        </row>
        <row r="598">
          <cell r="A598">
            <v>4511</v>
          </cell>
          <cell r="B598" t="str">
            <v>DEPRECIACIÓN DE EDIFICIOS Y OTROS LOCALES</v>
          </cell>
          <cell r="C598">
            <v>1</v>
          </cell>
          <cell r="D598">
            <v>2</v>
          </cell>
          <cell r="E598">
            <v>3</v>
          </cell>
          <cell r="F598">
            <v>4</v>
          </cell>
          <cell r="G598">
            <v>5</v>
          </cell>
          <cell r="H598">
            <v>6</v>
          </cell>
          <cell r="I598">
            <v>7</v>
          </cell>
          <cell r="J598">
            <v>8</v>
          </cell>
          <cell r="K598">
            <v>44578.64</v>
          </cell>
          <cell r="L598">
            <v>49004.99</v>
          </cell>
          <cell r="M598">
            <v>52023.1</v>
          </cell>
          <cell r="N598">
            <v>55114.83</v>
          </cell>
        </row>
        <row r="599">
          <cell r="A599">
            <v>4512</v>
          </cell>
          <cell r="B599" t="str">
            <v>DEPRECIACIÓN DE MOBILIARIO, EQUIPO Y VEHÍCULOS</v>
          </cell>
          <cell r="C599">
            <v>1</v>
          </cell>
          <cell r="D599">
            <v>2</v>
          </cell>
          <cell r="E599">
            <v>3</v>
          </cell>
          <cell r="F599">
            <v>4</v>
          </cell>
          <cell r="G599">
            <v>5</v>
          </cell>
          <cell r="H599">
            <v>6</v>
          </cell>
          <cell r="I599">
            <v>7</v>
          </cell>
          <cell r="J599">
            <v>8</v>
          </cell>
          <cell r="K599">
            <v>1344.23</v>
          </cell>
          <cell r="L599">
            <v>1426.25</v>
          </cell>
          <cell r="M599">
            <v>1505.36</v>
          </cell>
          <cell r="N599">
            <v>1586.73</v>
          </cell>
        </row>
        <row r="600">
          <cell r="A600">
            <v>452</v>
          </cell>
          <cell r="B600" t="str">
            <v>AMORTIZACIONES</v>
          </cell>
          <cell r="C600">
            <v>1</v>
          </cell>
          <cell r="D600">
            <v>2</v>
          </cell>
          <cell r="E600">
            <v>3</v>
          </cell>
          <cell r="F600">
            <v>4</v>
          </cell>
          <cell r="G600">
            <v>5</v>
          </cell>
          <cell r="H600">
            <v>6</v>
          </cell>
          <cell r="I600">
            <v>7</v>
          </cell>
          <cell r="J600">
            <v>8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>
            <v>4521</v>
          </cell>
          <cell r="B601" t="str">
            <v>AMORTIZACIÓN DE ACTIVOS INTANGIBLES</v>
          </cell>
          <cell r="C601">
            <v>1</v>
          </cell>
          <cell r="D601">
            <v>2</v>
          </cell>
          <cell r="E601">
            <v>3</v>
          </cell>
          <cell r="F601">
            <v>4</v>
          </cell>
          <cell r="G601">
            <v>5</v>
          </cell>
          <cell r="H601">
            <v>6</v>
          </cell>
          <cell r="I601">
            <v>7</v>
          </cell>
          <cell r="J601">
            <v>8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</row>
        <row r="602">
          <cell r="A602">
            <v>453</v>
          </cell>
          <cell r="B602" t="str">
            <v>PROVISIONES</v>
          </cell>
          <cell r="C602">
            <v>1</v>
          </cell>
          <cell r="D602">
            <v>2</v>
          </cell>
          <cell r="E602">
            <v>3</v>
          </cell>
          <cell r="F602">
            <v>4</v>
          </cell>
          <cell r="G602">
            <v>5</v>
          </cell>
          <cell r="H602">
            <v>6</v>
          </cell>
          <cell r="I602">
            <v>7</v>
          </cell>
          <cell r="J602">
            <v>8</v>
          </cell>
          <cell r="K602">
            <v>0</v>
          </cell>
          <cell r="L602">
            <v>0</v>
          </cell>
          <cell r="M602">
            <v>24744.54</v>
          </cell>
          <cell r="N602">
            <v>24744.54</v>
          </cell>
        </row>
        <row r="603">
          <cell r="A603">
            <v>4531</v>
          </cell>
          <cell r="B603" t="str">
            <v>CREDITOS INCOBRABLES</v>
          </cell>
          <cell r="C603" t="e">
            <v>#N/A</v>
          </cell>
          <cell r="D603" t="e">
            <v>#N/A</v>
          </cell>
          <cell r="E603" t="e">
            <v>#N/A</v>
          </cell>
          <cell r="F603" t="e">
            <v>#N/A</v>
          </cell>
          <cell r="G603" t="e">
            <v>#N/A</v>
          </cell>
          <cell r="H603" t="e">
            <v>#N/A</v>
          </cell>
          <cell r="I603" t="e">
            <v>#N/A</v>
          </cell>
          <cell r="J603" t="e">
            <v>#N/A</v>
          </cell>
          <cell r="K603" t="e">
            <v>#N/A</v>
          </cell>
          <cell r="L603" t="e">
            <v>#N/A</v>
          </cell>
          <cell r="M603" t="e">
            <v>#N/A</v>
          </cell>
          <cell r="N603" t="e">
            <v>#N/A</v>
          </cell>
        </row>
        <row r="604">
          <cell r="A604">
            <v>4532</v>
          </cell>
          <cell r="B604" t="str">
            <v>CUENTAS INCOBRABLES</v>
          </cell>
          <cell r="C604">
            <v>1</v>
          </cell>
          <cell r="D604">
            <v>2</v>
          </cell>
          <cell r="E604">
            <v>3</v>
          </cell>
          <cell r="F604">
            <v>4</v>
          </cell>
          <cell r="G604">
            <v>5</v>
          </cell>
          <cell r="H604">
            <v>6</v>
          </cell>
          <cell r="I604">
            <v>7</v>
          </cell>
          <cell r="J604">
            <v>8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A605">
            <v>4533</v>
          </cell>
          <cell r="B605" t="str">
            <v>BIENES ADJUDICADOS POR DACIÓN EN PAGO</v>
          </cell>
          <cell r="C605">
            <v>1</v>
          </cell>
          <cell r="D605">
            <v>2</v>
          </cell>
          <cell r="E605">
            <v>3</v>
          </cell>
          <cell r="F605">
            <v>4</v>
          </cell>
          <cell r="G605">
            <v>5</v>
          </cell>
          <cell r="H605">
            <v>6</v>
          </cell>
          <cell r="I605">
            <v>7</v>
          </cell>
          <cell r="J605">
            <v>8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</row>
        <row r="606">
          <cell r="A606">
            <v>4534</v>
          </cell>
          <cell r="B606" t="str">
            <v>APORTES EN ORGANISMOS FINANCIEROS INTERNACIONALES</v>
          </cell>
          <cell r="C606">
            <v>1</v>
          </cell>
          <cell r="D606">
            <v>2</v>
          </cell>
          <cell r="E606">
            <v>3</v>
          </cell>
          <cell r="F606">
            <v>4</v>
          </cell>
          <cell r="G606">
            <v>5</v>
          </cell>
          <cell r="H606">
            <v>6</v>
          </cell>
          <cell r="I606">
            <v>7</v>
          </cell>
          <cell r="J606">
            <v>8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4535</v>
          </cell>
          <cell r="B607" t="str">
            <v>PROVISIONES – INVERSIONES (DESHABILITADO)</v>
          </cell>
          <cell r="C607" t="e">
            <v>#N/A</v>
          </cell>
          <cell r="D607" t="e">
            <v>#N/A</v>
          </cell>
          <cell r="E607" t="e">
            <v>#N/A</v>
          </cell>
          <cell r="F607" t="e">
            <v>#N/A</v>
          </cell>
          <cell r="G607" t="e">
            <v>#N/A</v>
          </cell>
          <cell r="H607" t="e">
            <v>#N/A</v>
          </cell>
          <cell r="I607" t="e">
            <v>#N/A</v>
          </cell>
          <cell r="J607" t="e">
            <v>#N/A</v>
          </cell>
          <cell r="K607" t="e">
            <v>#N/A</v>
          </cell>
          <cell r="L607" t="e">
            <v>#N/A</v>
          </cell>
          <cell r="M607" t="e">
            <v>#N/A</v>
          </cell>
          <cell r="N607" t="e">
            <v>#N/A</v>
          </cell>
        </row>
        <row r="608">
          <cell r="A608">
            <v>4538</v>
          </cell>
          <cell r="B608" t="str">
            <v>OTRAS CUENTAS DEL ACTIVO</v>
          </cell>
          <cell r="C608">
            <v>1</v>
          </cell>
          <cell r="D608">
            <v>2</v>
          </cell>
          <cell r="E608">
            <v>3</v>
          </cell>
          <cell r="F608">
            <v>4</v>
          </cell>
          <cell r="G608">
            <v>5</v>
          </cell>
          <cell r="H608">
            <v>6</v>
          </cell>
          <cell r="I608">
            <v>7</v>
          </cell>
          <cell r="J608">
            <v>8</v>
          </cell>
          <cell r="K608">
            <v>0</v>
          </cell>
          <cell r="L608">
            <v>0</v>
          </cell>
          <cell r="M608">
            <v>24744.54</v>
          </cell>
          <cell r="N608">
            <v>24744.54</v>
          </cell>
        </row>
        <row r="609">
          <cell r="A609">
            <v>46</v>
          </cell>
          <cell r="B609" t="str">
            <v>RESULTADOS NO OPERATIVOS DEUDORES</v>
          </cell>
          <cell r="C609">
            <v>1</v>
          </cell>
          <cell r="D609">
            <v>2</v>
          </cell>
          <cell r="E609">
            <v>3</v>
          </cell>
          <cell r="F609">
            <v>4</v>
          </cell>
          <cell r="G609">
            <v>5</v>
          </cell>
          <cell r="H609">
            <v>6</v>
          </cell>
          <cell r="I609">
            <v>7</v>
          </cell>
          <cell r="J609">
            <v>8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A610">
            <v>461</v>
          </cell>
          <cell r="B610" t="str">
            <v>PERDIDAS POR EXPOSICION A LA INFLAC</v>
          </cell>
          <cell r="C610" t="e">
            <v>#N/A</v>
          </cell>
          <cell r="D610" t="e">
            <v>#N/A</v>
          </cell>
          <cell r="E610" t="e">
            <v>#N/A</v>
          </cell>
          <cell r="F610" t="e">
            <v>#N/A</v>
          </cell>
          <cell r="G610" t="e">
            <v>#N/A</v>
          </cell>
          <cell r="H610" t="e">
            <v>#N/A</v>
          </cell>
          <cell r="I610" t="e">
            <v>#N/A</v>
          </cell>
          <cell r="J610" t="e">
            <v>#N/A</v>
          </cell>
          <cell r="K610" t="e">
            <v>#N/A</v>
          </cell>
          <cell r="L610" t="e">
            <v>#N/A</v>
          </cell>
          <cell r="M610" t="e">
            <v>#N/A</v>
          </cell>
          <cell r="N610" t="e">
            <v>#N/A</v>
          </cell>
        </row>
        <row r="611">
          <cell r="A611">
            <v>4611</v>
          </cell>
          <cell r="B611" t="str">
            <v>PERDIDAS POR EXPO.DE PASIVOS NO MON</v>
          </cell>
          <cell r="C611" t="e">
            <v>#N/A</v>
          </cell>
          <cell r="D611" t="e">
            <v>#N/A</v>
          </cell>
          <cell r="E611" t="e">
            <v>#N/A</v>
          </cell>
          <cell r="F611" t="e">
            <v>#N/A</v>
          </cell>
          <cell r="G611" t="e">
            <v>#N/A</v>
          </cell>
          <cell r="H611" t="e">
            <v>#N/A</v>
          </cell>
          <cell r="I611" t="e">
            <v>#N/A</v>
          </cell>
          <cell r="J611" t="e">
            <v>#N/A</v>
          </cell>
          <cell r="K611" t="e">
            <v>#N/A</v>
          </cell>
          <cell r="L611" t="e">
            <v>#N/A</v>
          </cell>
          <cell r="M611" t="e">
            <v>#N/A</v>
          </cell>
          <cell r="N611" t="e">
            <v>#N/A</v>
          </cell>
        </row>
        <row r="612">
          <cell r="A612">
            <v>4612</v>
          </cell>
          <cell r="B612" t="str">
            <v>PERDIDAS POR EXPO.DEL PATRIMONIO</v>
          </cell>
          <cell r="C612" t="e">
            <v>#N/A</v>
          </cell>
          <cell r="D612" t="e">
            <v>#N/A</v>
          </cell>
          <cell r="E612" t="e">
            <v>#N/A</v>
          </cell>
          <cell r="F612" t="e">
            <v>#N/A</v>
          </cell>
          <cell r="G612" t="e">
            <v>#N/A</v>
          </cell>
          <cell r="H612" t="e">
            <v>#N/A</v>
          </cell>
          <cell r="I612" t="e">
            <v>#N/A</v>
          </cell>
          <cell r="J612" t="e">
            <v>#N/A</v>
          </cell>
          <cell r="K612" t="e">
            <v>#N/A</v>
          </cell>
          <cell r="L612" t="e">
            <v>#N/A</v>
          </cell>
          <cell r="M612" t="e">
            <v>#N/A</v>
          </cell>
          <cell r="N612" t="e">
            <v>#N/A</v>
          </cell>
        </row>
        <row r="613">
          <cell r="A613">
            <v>4613</v>
          </cell>
          <cell r="B613" t="str">
            <v>PERDIDAS EXPO.CTAS.RESULT.ACREEDORA</v>
          </cell>
          <cell r="C613" t="e">
            <v>#N/A</v>
          </cell>
          <cell r="D613" t="e">
            <v>#N/A</v>
          </cell>
          <cell r="E613" t="e">
            <v>#N/A</v>
          </cell>
          <cell r="F613" t="e">
            <v>#N/A</v>
          </cell>
          <cell r="G613" t="e">
            <v>#N/A</v>
          </cell>
          <cell r="H613" t="e">
            <v>#N/A</v>
          </cell>
          <cell r="I613" t="e">
            <v>#N/A</v>
          </cell>
          <cell r="J613" t="e">
            <v>#N/A</v>
          </cell>
          <cell r="K613" t="e">
            <v>#N/A</v>
          </cell>
          <cell r="L613" t="e">
            <v>#N/A</v>
          </cell>
          <cell r="M613" t="e">
            <v>#N/A</v>
          </cell>
          <cell r="N613" t="e">
            <v>#N/A</v>
          </cell>
        </row>
        <row r="614">
          <cell r="A614">
            <v>462</v>
          </cell>
          <cell r="B614" t="str">
            <v>PÉRDIDAS POR VALUACIÓN DE MONEDA EXTRANJERA</v>
          </cell>
          <cell r="C614">
            <v>1</v>
          </cell>
          <cell r="D614">
            <v>2</v>
          </cell>
          <cell r="E614">
            <v>3</v>
          </cell>
          <cell r="F614">
            <v>4</v>
          </cell>
          <cell r="G614">
            <v>5</v>
          </cell>
          <cell r="H614">
            <v>6</v>
          </cell>
          <cell r="I614">
            <v>7</v>
          </cell>
          <cell r="J614">
            <v>8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A615">
            <v>463</v>
          </cell>
          <cell r="B615" t="str">
            <v>PÉRDIDAS POR REAJUSTES PACTADOS</v>
          </cell>
          <cell r="C615">
            <v>1</v>
          </cell>
          <cell r="D615">
            <v>2</v>
          </cell>
          <cell r="E615">
            <v>3</v>
          </cell>
          <cell r="F615">
            <v>4</v>
          </cell>
          <cell r="G615">
            <v>5</v>
          </cell>
          <cell r="H615">
            <v>6</v>
          </cell>
          <cell r="I615">
            <v>7</v>
          </cell>
          <cell r="J615">
            <v>8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A616">
            <v>464</v>
          </cell>
          <cell r="B616" t="str">
            <v>PÉRDIDAS POR VALUACIÓN ORO Y PLATA</v>
          </cell>
          <cell r="C616">
            <v>1</v>
          </cell>
          <cell r="D616">
            <v>2</v>
          </cell>
          <cell r="E616">
            <v>3</v>
          </cell>
          <cell r="F616">
            <v>4</v>
          </cell>
          <cell r="G616">
            <v>5</v>
          </cell>
          <cell r="H616">
            <v>6</v>
          </cell>
          <cell r="I616">
            <v>7</v>
          </cell>
          <cell r="J616">
            <v>8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48</v>
          </cell>
          <cell r="B617" t="str">
            <v>IMPUESTO A CIRCULACION DE CAPITALES</v>
          </cell>
          <cell r="C617" t="e">
            <v>#N/A</v>
          </cell>
          <cell r="D617" t="e">
            <v>#N/A</v>
          </cell>
          <cell r="E617" t="e">
            <v>#N/A</v>
          </cell>
          <cell r="F617" t="e">
            <v>#N/A</v>
          </cell>
          <cell r="G617" t="e">
            <v>#N/A</v>
          </cell>
          <cell r="H617" t="e">
            <v>#N/A</v>
          </cell>
          <cell r="I617" t="e">
            <v>#N/A</v>
          </cell>
          <cell r="J617" t="e">
            <v>#N/A</v>
          </cell>
          <cell r="K617" t="e">
            <v>#N/A</v>
          </cell>
          <cell r="L617" t="e">
            <v>#N/A</v>
          </cell>
          <cell r="M617" t="e">
            <v>#N/A</v>
          </cell>
          <cell r="N617" t="e">
            <v>#N/A</v>
          </cell>
        </row>
        <row r="618">
          <cell r="A618">
            <v>49</v>
          </cell>
          <cell r="B618" t="str">
            <v>PÉRDIDAS Y GANANCIAS - PÉRDIDAS</v>
          </cell>
          <cell r="C618">
            <v>1</v>
          </cell>
          <cell r="D618">
            <v>2</v>
          </cell>
          <cell r="E618">
            <v>3</v>
          </cell>
          <cell r="F618">
            <v>4</v>
          </cell>
          <cell r="G618">
            <v>5</v>
          </cell>
          <cell r="H618">
            <v>6</v>
          </cell>
          <cell r="I618">
            <v>7</v>
          </cell>
          <cell r="J618">
            <v>8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5</v>
          </cell>
          <cell r="B619" t="str">
            <v>INGRESOS</v>
          </cell>
          <cell r="C619">
            <v>1</v>
          </cell>
          <cell r="D619">
            <v>2</v>
          </cell>
          <cell r="E619">
            <v>3</v>
          </cell>
          <cell r="F619">
            <v>4</v>
          </cell>
          <cell r="G619">
            <v>5</v>
          </cell>
          <cell r="H619">
            <v>6</v>
          </cell>
          <cell r="I619">
            <v>7</v>
          </cell>
          <cell r="J619">
            <v>8</v>
          </cell>
          <cell r="K619">
            <v>9573740935.5</v>
          </cell>
          <cell r="L619">
            <v>9588233151.9099998</v>
          </cell>
          <cell r="M619">
            <v>9603947229.5799999</v>
          </cell>
          <cell r="N619">
            <v>9637388248.6700001</v>
          </cell>
        </row>
        <row r="620">
          <cell r="A620">
            <v>51</v>
          </cell>
          <cell r="B620" t="str">
            <v>INGRESOS ORDINARIOS</v>
          </cell>
          <cell r="C620">
            <v>1</v>
          </cell>
          <cell r="D620">
            <v>2</v>
          </cell>
          <cell r="E620">
            <v>3</v>
          </cell>
          <cell r="F620">
            <v>4</v>
          </cell>
          <cell r="G620">
            <v>5</v>
          </cell>
          <cell r="H620">
            <v>6</v>
          </cell>
          <cell r="I620">
            <v>7</v>
          </cell>
          <cell r="J620">
            <v>8</v>
          </cell>
          <cell r="K620">
            <v>78328115.730000004</v>
          </cell>
          <cell r="L620">
            <v>87311496.359999999</v>
          </cell>
          <cell r="M620">
            <v>96253151.439999998</v>
          </cell>
          <cell r="N620">
            <v>106937303.73</v>
          </cell>
        </row>
        <row r="621">
          <cell r="A621">
            <v>511</v>
          </cell>
          <cell r="B621" t="str">
            <v>INGRESOS FINANCIEROS</v>
          </cell>
          <cell r="C621">
            <v>1</v>
          </cell>
          <cell r="D621">
            <v>2</v>
          </cell>
          <cell r="E621">
            <v>3</v>
          </cell>
          <cell r="F621">
            <v>4</v>
          </cell>
          <cell r="G621">
            <v>5</v>
          </cell>
          <cell r="H621">
            <v>6</v>
          </cell>
          <cell r="I621">
            <v>7</v>
          </cell>
          <cell r="J621">
            <v>8</v>
          </cell>
          <cell r="K621">
            <v>77863793.790000007</v>
          </cell>
          <cell r="L621">
            <v>86816441.129999995</v>
          </cell>
          <cell r="M621">
            <v>95723950.599999994</v>
          </cell>
          <cell r="N621">
            <v>106345714.06</v>
          </cell>
        </row>
        <row r="622">
          <cell r="A622">
            <v>5111</v>
          </cell>
          <cell r="B622" t="str">
            <v>INTERESES GANADOS</v>
          </cell>
          <cell r="C622">
            <v>1</v>
          </cell>
          <cell r="D622">
            <v>2</v>
          </cell>
          <cell r="E622">
            <v>3</v>
          </cell>
          <cell r="F622">
            <v>4</v>
          </cell>
          <cell r="G622">
            <v>5</v>
          </cell>
          <cell r="H622">
            <v>6</v>
          </cell>
          <cell r="I622">
            <v>7</v>
          </cell>
          <cell r="J622">
            <v>8</v>
          </cell>
          <cell r="K622">
            <v>51202739.880000003</v>
          </cell>
          <cell r="L622">
            <v>57166041.899999999</v>
          </cell>
          <cell r="M622">
            <v>63049166.700000003</v>
          </cell>
          <cell r="N622">
            <v>69046704</v>
          </cell>
        </row>
        <row r="623">
          <cell r="A623">
            <v>511105</v>
          </cell>
          <cell r="B623" t="str">
            <v>INVERSIONES</v>
          </cell>
          <cell r="C623">
            <v>1</v>
          </cell>
          <cell r="D623">
            <v>2</v>
          </cell>
          <cell r="E623">
            <v>3</v>
          </cell>
          <cell r="F623">
            <v>4</v>
          </cell>
          <cell r="G623">
            <v>5</v>
          </cell>
          <cell r="H623">
            <v>6</v>
          </cell>
          <cell r="I623">
            <v>7</v>
          </cell>
          <cell r="J623">
            <v>8</v>
          </cell>
          <cell r="K623">
            <v>50522188.259999998</v>
          </cell>
          <cell r="L623">
            <v>56356784.090000004</v>
          </cell>
          <cell r="M623">
            <v>62022613.259999998</v>
          </cell>
          <cell r="N623">
            <v>68001032.060000002</v>
          </cell>
        </row>
        <row r="624">
          <cell r="A624">
            <v>511110</v>
          </cell>
          <cell r="B624" t="str">
            <v>ACUERDOS DE PAGO Y CRÉDITOS RECÍPROCOS</v>
          </cell>
          <cell r="C624">
            <v>1</v>
          </cell>
          <cell r="D624">
            <v>2</v>
          </cell>
          <cell r="E624">
            <v>3</v>
          </cell>
          <cell r="F624">
            <v>4</v>
          </cell>
          <cell r="G624">
            <v>5</v>
          </cell>
          <cell r="H624">
            <v>6</v>
          </cell>
          <cell r="I624">
            <v>7</v>
          </cell>
          <cell r="J624">
            <v>8</v>
          </cell>
          <cell r="K624">
            <v>8754.69</v>
          </cell>
          <cell r="L624">
            <v>9122.19</v>
          </cell>
          <cell r="M624">
            <v>10267.040000000001</v>
          </cell>
          <cell r="N624">
            <v>12731.33</v>
          </cell>
        </row>
        <row r="625">
          <cell r="A625">
            <v>511115</v>
          </cell>
          <cell r="B625" t="str">
            <v>CARTERA REESTRUCTURADA</v>
          </cell>
          <cell r="C625">
            <v>1</v>
          </cell>
          <cell r="D625">
            <v>2</v>
          </cell>
          <cell r="E625">
            <v>3</v>
          </cell>
          <cell r="F625">
            <v>4</v>
          </cell>
          <cell r="G625">
            <v>5</v>
          </cell>
          <cell r="H625">
            <v>6</v>
          </cell>
          <cell r="I625">
            <v>7</v>
          </cell>
          <cell r="J625">
            <v>8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A626">
            <v>511120</v>
          </cell>
          <cell r="B626" t="str">
            <v>TÍTULOS NO RECOMPRADOS</v>
          </cell>
          <cell r="C626">
            <v>1</v>
          </cell>
          <cell r="D626">
            <v>2</v>
          </cell>
          <cell r="E626">
            <v>3</v>
          </cell>
          <cell r="F626">
            <v>4</v>
          </cell>
          <cell r="G626">
            <v>5</v>
          </cell>
          <cell r="H626">
            <v>6</v>
          </cell>
          <cell r="I626">
            <v>7</v>
          </cell>
          <cell r="J626">
            <v>8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A627">
            <v>511125</v>
          </cell>
          <cell r="B627" t="str">
            <v>TITULOS AGD.</v>
          </cell>
          <cell r="C627" t="e">
            <v>#N/A</v>
          </cell>
          <cell r="D627" t="e">
            <v>#N/A</v>
          </cell>
          <cell r="E627" t="e">
            <v>#N/A</v>
          </cell>
          <cell r="F627" t="e">
            <v>#N/A</v>
          </cell>
          <cell r="G627" t="e">
            <v>#N/A</v>
          </cell>
          <cell r="H627" t="e">
            <v>#N/A</v>
          </cell>
          <cell r="I627" t="e">
            <v>#N/A</v>
          </cell>
          <cell r="J627" t="e">
            <v>#N/A</v>
          </cell>
          <cell r="K627" t="e">
            <v>#N/A</v>
          </cell>
          <cell r="L627" t="e">
            <v>#N/A</v>
          </cell>
          <cell r="M627" t="e">
            <v>#N/A</v>
          </cell>
          <cell r="N627" t="e">
            <v>#N/A</v>
          </cell>
        </row>
        <row r="628">
          <cell r="A628">
            <v>511130</v>
          </cell>
          <cell r="B628" t="str">
            <v>TÍTULOS RECIBIDOS EN DACIÓN EN PAGO</v>
          </cell>
          <cell r="C628">
            <v>1</v>
          </cell>
          <cell r="D628">
            <v>2</v>
          </cell>
          <cell r="E628">
            <v>3</v>
          </cell>
          <cell r="F628">
            <v>4</v>
          </cell>
          <cell r="G628">
            <v>5</v>
          </cell>
          <cell r="H628">
            <v>6</v>
          </cell>
          <cell r="I628">
            <v>7</v>
          </cell>
          <cell r="J628">
            <v>8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511135</v>
          </cell>
          <cell r="B629" t="str">
            <v>ORGANISMOS INTERNACIONALES</v>
          </cell>
          <cell r="C629">
            <v>1</v>
          </cell>
          <cell r="D629">
            <v>2</v>
          </cell>
          <cell r="E629">
            <v>3</v>
          </cell>
          <cell r="F629">
            <v>4</v>
          </cell>
          <cell r="G629">
            <v>5</v>
          </cell>
          <cell r="H629">
            <v>6</v>
          </cell>
          <cell r="I629">
            <v>7</v>
          </cell>
          <cell r="J629">
            <v>8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A630">
            <v>511190</v>
          </cell>
          <cell r="B630" t="str">
            <v>OTROS INTERESES</v>
          </cell>
          <cell r="C630">
            <v>1</v>
          </cell>
          <cell r="D630">
            <v>2</v>
          </cell>
          <cell r="E630">
            <v>3</v>
          </cell>
          <cell r="F630">
            <v>4</v>
          </cell>
          <cell r="G630">
            <v>5</v>
          </cell>
          <cell r="H630">
            <v>6</v>
          </cell>
          <cell r="I630">
            <v>7</v>
          </cell>
          <cell r="J630">
            <v>8</v>
          </cell>
          <cell r="K630">
            <v>671796.93</v>
          </cell>
          <cell r="L630">
            <v>800135.62</v>
          </cell>
          <cell r="M630">
            <v>1016286.4</v>
          </cell>
          <cell r="N630">
            <v>1032940.61</v>
          </cell>
        </row>
        <row r="631">
          <cell r="A631">
            <v>5112</v>
          </cell>
          <cell r="B631" t="str">
            <v>COMISIONES GANADAS</v>
          </cell>
          <cell r="C631">
            <v>1</v>
          </cell>
          <cell r="D631">
            <v>2</v>
          </cell>
          <cell r="E631">
            <v>3</v>
          </cell>
          <cell r="F631">
            <v>4</v>
          </cell>
          <cell r="G631">
            <v>5</v>
          </cell>
          <cell r="H631">
            <v>6</v>
          </cell>
          <cell r="I631">
            <v>7</v>
          </cell>
          <cell r="J631">
            <v>8</v>
          </cell>
          <cell r="K631">
            <v>23700482.609999999</v>
          </cell>
          <cell r="L631">
            <v>26649359.670000002</v>
          </cell>
          <cell r="M631">
            <v>29463790.600000001</v>
          </cell>
          <cell r="N631">
            <v>33982729.719999999</v>
          </cell>
        </row>
        <row r="632">
          <cell r="A632">
            <v>511205</v>
          </cell>
          <cell r="B632" t="str">
            <v>CONVENIOS DE PAGO Y CRÉDITOS RECÍPROCOS</v>
          </cell>
          <cell r="C632">
            <v>1</v>
          </cell>
          <cell r="D632">
            <v>2</v>
          </cell>
          <cell r="E632">
            <v>3</v>
          </cell>
          <cell r="F632">
            <v>4</v>
          </cell>
          <cell r="G632">
            <v>5</v>
          </cell>
          <cell r="H632">
            <v>6</v>
          </cell>
          <cell r="I632">
            <v>7</v>
          </cell>
          <cell r="J632">
            <v>8</v>
          </cell>
          <cell r="K632">
            <v>64094.11</v>
          </cell>
          <cell r="L632">
            <v>66728.56</v>
          </cell>
          <cell r="M632">
            <v>75423.28</v>
          </cell>
          <cell r="N632">
            <v>95088.01</v>
          </cell>
        </row>
        <row r="633">
          <cell r="A633">
            <v>511210</v>
          </cell>
          <cell r="B633" t="str">
            <v>REGISTRO TARDÍO PRÉSTAMOS EXTERNOS</v>
          </cell>
          <cell r="C633">
            <v>1</v>
          </cell>
          <cell r="D633">
            <v>2</v>
          </cell>
          <cell r="E633">
            <v>3</v>
          </cell>
          <cell r="F633">
            <v>4</v>
          </cell>
          <cell r="G633">
            <v>5</v>
          </cell>
          <cell r="H633">
            <v>6</v>
          </cell>
          <cell r="I633">
            <v>7</v>
          </cell>
          <cell r="J633">
            <v>8</v>
          </cell>
          <cell r="K633">
            <v>427612.1</v>
          </cell>
          <cell r="L633">
            <v>445553.31</v>
          </cell>
          <cell r="M633">
            <v>473062.46</v>
          </cell>
          <cell r="N633">
            <v>489523.01</v>
          </cell>
        </row>
        <row r="634">
          <cell r="A634">
            <v>511215</v>
          </cell>
          <cell r="B634" t="str">
            <v>CARTAS CRÉDITO AL Y DEL EXTERIOR</v>
          </cell>
          <cell r="C634">
            <v>1</v>
          </cell>
          <cell r="D634">
            <v>2</v>
          </cell>
          <cell r="E634">
            <v>3</v>
          </cell>
          <cell r="F634">
            <v>4</v>
          </cell>
          <cell r="G634">
            <v>5</v>
          </cell>
          <cell r="H634">
            <v>6</v>
          </cell>
          <cell r="I634">
            <v>7</v>
          </cell>
          <cell r="J634">
            <v>8</v>
          </cell>
          <cell r="K634">
            <v>699728.46</v>
          </cell>
          <cell r="L634">
            <v>833045.89</v>
          </cell>
          <cell r="M634">
            <v>956677.54</v>
          </cell>
          <cell r="N634">
            <v>1072976.6399999999</v>
          </cell>
        </row>
        <row r="635">
          <cell r="A635">
            <v>511220</v>
          </cell>
          <cell r="B635" t="str">
            <v>TRANSFERENCIAS AL Y DEL EXTERIOR</v>
          </cell>
          <cell r="C635">
            <v>1</v>
          </cell>
          <cell r="D635">
            <v>2</v>
          </cell>
          <cell r="E635">
            <v>3</v>
          </cell>
          <cell r="F635">
            <v>4</v>
          </cell>
          <cell r="G635">
            <v>5</v>
          </cell>
          <cell r="H635">
            <v>6</v>
          </cell>
          <cell r="I635">
            <v>7</v>
          </cell>
          <cell r="J635">
            <v>8</v>
          </cell>
          <cell r="K635">
            <v>2230244.31</v>
          </cell>
          <cell r="L635">
            <v>2584580.06</v>
          </cell>
          <cell r="M635">
            <v>2959712.66</v>
          </cell>
          <cell r="N635">
            <v>3340187.39</v>
          </cell>
        </row>
        <row r="636">
          <cell r="A636">
            <v>511225</v>
          </cell>
          <cell r="B636" t="str">
            <v>FIDEICOMISOS</v>
          </cell>
          <cell r="C636">
            <v>1</v>
          </cell>
          <cell r="D636">
            <v>2</v>
          </cell>
          <cell r="E636">
            <v>3</v>
          </cell>
          <cell r="F636">
            <v>4</v>
          </cell>
          <cell r="G636">
            <v>5</v>
          </cell>
          <cell r="H636">
            <v>6</v>
          </cell>
          <cell r="I636">
            <v>7</v>
          </cell>
          <cell r="J636">
            <v>8</v>
          </cell>
          <cell r="K636">
            <v>3661651.26</v>
          </cell>
          <cell r="L636">
            <v>3851259.59</v>
          </cell>
          <cell r="M636">
            <v>4070987.93</v>
          </cell>
          <cell r="N636">
            <v>4622371.0199999996</v>
          </cell>
        </row>
        <row r="637">
          <cell r="A637">
            <v>511230</v>
          </cell>
          <cell r="B637" t="str">
            <v>CUSTODIA</v>
          </cell>
          <cell r="C637">
            <v>1</v>
          </cell>
          <cell r="D637">
            <v>2</v>
          </cell>
          <cell r="E637">
            <v>3</v>
          </cell>
          <cell r="F637">
            <v>4</v>
          </cell>
          <cell r="G637">
            <v>5</v>
          </cell>
          <cell r="H637">
            <v>6</v>
          </cell>
          <cell r="I637">
            <v>7</v>
          </cell>
          <cell r="J637">
            <v>8</v>
          </cell>
          <cell r="K637">
            <v>4316971.4800000004</v>
          </cell>
          <cell r="L637">
            <v>4863996.74</v>
          </cell>
          <cell r="M637">
            <v>5306625.59</v>
          </cell>
          <cell r="N637">
            <v>5840394.4199999999</v>
          </cell>
        </row>
        <row r="638">
          <cell r="A638">
            <v>511235</v>
          </cell>
          <cell r="B638" t="str">
            <v>FONDOS RECIBIDOS EN ADMINISTRACIÓN</v>
          </cell>
          <cell r="C638">
            <v>1</v>
          </cell>
          <cell r="D638">
            <v>2</v>
          </cell>
          <cell r="E638">
            <v>3</v>
          </cell>
          <cell r="F638">
            <v>4</v>
          </cell>
          <cell r="G638">
            <v>5</v>
          </cell>
          <cell r="H638">
            <v>6</v>
          </cell>
          <cell r="I638">
            <v>7</v>
          </cell>
          <cell r="J638">
            <v>8</v>
          </cell>
          <cell r="K638">
            <v>1003945.85</v>
          </cell>
          <cell r="L638">
            <v>1280069.31</v>
          </cell>
          <cell r="M638">
            <v>1565891.94</v>
          </cell>
          <cell r="N638">
            <v>1892061.33</v>
          </cell>
        </row>
        <row r="639">
          <cell r="A639">
            <v>511240</v>
          </cell>
          <cell r="B639" t="str">
            <v>EMISIÓN Y SERVICIOS DE TÍTULOS</v>
          </cell>
          <cell r="C639">
            <v>1</v>
          </cell>
          <cell r="D639">
            <v>2</v>
          </cell>
          <cell r="E639">
            <v>3</v>
          </cell>
          <cell r="F639">
            <v>4</v>
          </cell>
          <cell r="G639">
            <v>5</v>
          </cell>
          <cell r="H639">
            <v>6</v>
          </cell>
          <cell r="I639">
            <v>7</v>
          </cell>
          <cell r="J639">
            <v>8</v>
          </cell>
          <cell r="K639">
            <v>55125</v>
          </cell>
          <cell r="L639">
            <v>55125</v>
          </cell>
          <cell r="M639">
            <v>55125</v>
          </cell>
          <cell r="N639">
            <v>55125</v>
          </cell>
        </row>
        <row r="640">
          <cell r="A640">
            <v>511245</v>
          </cell>
          <cell r="B640" t="str">
            <v>TRANSFERENCIAS EN EL PAÍS</v>
          </cell>
          <cell r="C640">
            <v>1</v>
          </cell>
          <cell r="D640">
            <v>2</v>
          </cell>
          <cell r="E640">
            <v>3</v>
          </cell>
          <cell r="F640">
            <v>4</v>
          </cell>
          <cell r="G640">
            <v>5</v>
          </cell>
          <cell r="H640">
            <v>6</v>
          </cell>
          <cell r="I640">
            <v>7</v>
          </cell>
          <cell r="J640">
            <v>8</v>
          </cell>
          <cell r="K640">
            <v>8568.08</v>
          </cell>
          <cell r="L640">
            <v>9287.36</v>
          </cell>
          <cell r="M640">
            <v>10200.32</v>
          </cell>
          <cell r="N640">
            <v>11038.88</v>
          </cell>
        </row>
        <row r="641">
          <cell r="A641">
            <v>511250</v>
          </cell>
          <cell r="B641" t="str">
            <v>REMESAS EN ESPECIES MONETARIAS</v>
          </cell>
          <cell r="C641">
            <v>1</v>
          </cell>
          <cell r="D641">
            <v>2</v>
          </cell>
          <cell r="E641">
            <v>3</v>
          </cell>
          <cell r="F641">
            <v>4</v>
          </cell>
          <cell r="G641">
            <v>5</v>
          </cell>
          <cell r="H641">
            <v>6</v>
          </cell>
          <cell r="I641">
            <v>7</v>
          </cell>
          <cell r="J641">
            <v>8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511255</v>
          </cell>
          <cell r="B642" t="str">
            <v>ESTADOS CUENTAS CORRIENTES</v>
          </cell>
          <cell r="C642">
            <v>1</v>
          </cell>
          <cell r="D642">
            <v>2</v>
          </cell>
          <cell r="E642">
            <v>3</v>
          </cell>
          <cell r="F642">
            <v>4</v>
          </cell>
          <cell r="G642">
            <v>5</v>
          </cell>
          <cell r="H642">
            <v>6</v>
          </cell>
          <cell r="I642">
            <v>7</v>
          </cell>
          <cell r="J642">
            <v>8</v>
          </cell>
          <cell r="K642">
            <v>208254</v>
          </cell>
          <cell r="L642">
            <v>229689.60000000001</v>
          </cell>
          <cell r="M642">
            <v>251452.79999999999</v>
          </cell>
          <cell r="N642">
            <v>295587.59999999998</v>
          </cell>
        </row>
        <row r="643">
          <cell r="A643">
            <v>511260</v>
          </cell>
          <cell r="B643" t="str">
            <v>DEVOLUCION CHEQUES</v>
          </cell>
          <cell r="C643" t="e">
            <v>#N/A</v>
          </cell>
          <cell r="D643" t="e">
            <v>#N/A</v>
          </cell>
          <cell r="E643" t="e">
            <v>#N/A</v>
          </cell>
          <cell r="F643" t="e">
            <v>#N/A</v>
          </cell>
          <cell r="G643" t="e">
            <v>#N/A</v>
          </cell>
          <cell r="H643" t="e">
            <v>#N/A</v>
          </cell>
          <cell r="I643" t="e">
            <v>#N/A</v>
          </cell>
          <cell r="J643" t="e">
            <v>#N/A</v>
          </cell>
          <cell r="K643" t="e">
            <v>#N/A</v>
          </cell>
          <cell r="L643" t="e">
            <v>#N/A</v>
          </cell>
          <cell r="M643" t="e">
            <v>#N/A</v>
          </cell>
          <cell r="N643" t="e">
            <v>#N/A</v>
          </cell>
        </row>
        <row r="644">
          <cell r="A644">
            <v>511265</v>
          </cell>
          <cell r="B644" t="str">
            <v>REVOCATORIA DE CHEQUES</v>
          </cell>
          <cell r="C644" t="e">
            <v>#N/A</v>
          </cell>
          <cell r="D644" t="e">
            <v>#N/A</v>
          </cell>
          <cell r="E644" t="e">
            <v>#N/A</v>
          </cell>
          <cell r="F644" t="e">
            <v>#N/A</v>
          </cell>
          <cell r="G644" t="e">
            <v>#N/A</v>
          </cell>
          <cell r="H644" t="e">
            <v>#N/A</v>
          </cell>
          <cell r="I644" t="e">
            <v>#N/A</v>
          </cell>
          <cell r="J644" t="e">
            <v>#N/A</v>
          </cell>
          <cell r="K644" t="e">
            <v>#N/A</v>
          </cell>
          <cell r="L644" t="e">
            <v>#N/A</v>
          </cell>
          <cell r="M644" t="e">
            <v>#N/A</v>
          </cell>
          <cell r="N644" t="e">
            <v>#N/A</v>
          </cell>
        </row>
        <row r="645">
          <cell r="A645">
            <v>511270</v>
          </cell>
          <cell r="B645" t="str">
            <v>CERTIFICACIONES</v>
          </cell>
          <cell r="C645" t="e">
            <v>#N/A</v>
          </cell>
          <cell r="D645" t="e">
            <v>#N/A</v>
          </cell>
          <cell r="E645" t="e">
            <v>#N/A</v>
          </cell>
          <cell r="F645" t="e">
            <v>#N/A</v>
          </cell>
          <cell r="G645" t="e">
            <v>#N/A</v>
          </cell>
          <cell r="H645" t="e">
            <v>#N/A</v>
          </cell>
          <cell r="I645" t="e">
            <v>#N/A</v>
          </cell>
          <cell r="J645" t="e">
            <v>#N/A</v>
          </cell>
          <cell r="K645" t="e">
            <v>#N/A</v>
          </cell>
          <cell r="L645" t="e">
            <v>#N/A</v>
          </cell>
          <cell r="M645" t="e">
            <v>#N/A</v>
          </cell>
          <cell r="N645" t="e">
            <v>#N/A</v>
          </cell>
        </row>
        <row r="646">
          <cell r="A646">
            <v>511275</v>
          </cell>
          <cell r="B646" t="str">
            <v>ORDENES DE PAGO</v>
          </cell>
          <cell r="C646">
            <v>1</v>
          </cell>
          <cell r="D646">
            <v>2</v>
          </cell>
          <cell r="E646">
            <v>3</v>
          </cell>
          <cell r="F646">
            <v>4</v>
          </cell>
          <cell r="G646">
            <v>5</v>
          </cell>
          <cell r="H646">
            <v>6</v>
          </cell>
          <cell r="I646">
            <v>7</v>
          </cell>
          <cell r="J646">
            <v>8</v>
          </cell>
          <cell r="K646">
            <v>9168</v>
          </cell>
          <cell r="L646">
            <v>10084.799999999999</v>
          </cell>
          <cell r="M646">
            <v>11194.8</v>
          </cell>
          <cell r="N646">
            <v>12526.8</v>
          </cell>
        </row>
        <row r="647">
          <cell r="A647">
            <v>511280</v>
          </cell>
          <cell r="B647" t="str">
            <v>CÁMARA DE COMPENSACIÓN</v>
          </cell>
          <cell r="C647">
            <v>1</v>
          </cell>
          <cell r="D647">
            <v>2</v>
          </cell>
          <cell r="E647">
            <v>3</v>
          </cell>
          <cell r="F647">
            <v>4</v>
          </cell>
          <cell r="G647">
            <v>5</v>
          </cell>
          <cell r="H647">
            <v>6</v>
          </cell>
          <cell r="I647">
            <v>7</v>
          </cell>
          <cell r="J647">
            <v>8</v>
          </cell>
          <cell r="K647">
            <v>476064.56</v>
          </cell>
          <cell r="L647">
            <v>528929.48</v>
          </cell>
          <cell r="M647">
            <v>582116.88</v>
          </cell>
          <cell r="N647">
            <v>638514.18000000005</v>
          </cell>
        </row>
        <row r="648">
          <cell r="A648">
            <v>511285</v>
          </cell>
          <cell r="B648" t="str">
            <v>SISTEMA NACIONAL DE PAGOS</v>
          </cell>
          <cell r="C648">
            <v>1</v>
          </cell>
          <cell r="D648">
            <v>2</v>
          </cell>
          <cell r="E648">
            <v>3</v>
          </cell>
          <cell r="F648">
            <v>4</v>
          </cell>
          <cell r="G648">
            <v>5</v>
          </cell>
          <cell r="H648">
            <v>6</v>
          </cell>
          <cell r="I648">
            <v>7</v>
          </cell>
          <cell r="J648">
            <v>8</v>
          </cell>
          <cell r="K648">
            <v>6842036.9400000004</v>
          </cell>
          <cell r="L648">
            <v>7569411.1100000003</v>
          </cell>
          <cell r="M648">
            <v>8360155.2000000002</v>
          </cell>
          <cell r="N648">
            <v>9479174.3900000006</v>
          </cell>
        </row>
        <row r="649">
          <cell r="A649">
            <v>511295</v>
          </cell>
          <cell r="B649" t="str">
            <v>OTRAS COMISIONES</v>
          </cell>
          <cell r="C649">
            <v>1</v>
          </cell>
          <cell r="D649">
            <v>2</v>
          </cell>
          <cell r="E649">
            <v>3</v>
          </cell>
          <cell r="F649">
            <v>4</v>
          </cell>
          <cell r="G649">
            <v>5</v>
          </cell>
          <cell r="H649">
            <v>6</v>
          </cell>
          <cell r="I649">
            <v>7</v>
          </cell>
          <cell r="J649">
            <v>8</v>
          </cell>
          <cell r="K649">
            <v>3697018.46</v>
          </cell>
          <cell r="L649">
            <v>4321598.8600000003</v>
          </cell>
          <cell r="M649">
            <v>4785164.2</v>
          </cell>
          <cell r="N649">
            <v>6138161.0499999998</v>
          </cell>
        </row>
        <row r="650">
          <cell r="A650">
            <v>5113</v>
          </cell>
          <cell r="B650" t="str">
            <v>RENTA EN NEGOCIACIÓN VALORES MOBILIARIOS</v>
          </cell>
          <cell r="C650">
            <v>1</v>
          </cell>
          <cell r="D650">
            <v>2</v>
          </cell>
          <cell r="E650">
            <v>3</v>
          </cell>
          <cell r="F650">
            <v>4</v>
          </cell>
          <cell r="G650">
            <v>5</v>
          </cell>
          <cell r="H650">
            <v>6</v>
          </cell>
          <cell r="I650">
            <v>7</v>
          </cell>
          <cell r="J650">
            <v>8</v>
          </cell>
          <cell r="K650">
            <v>65285.72</v>
          </cell>
          <cell r="L650">
            <v>105753.98</v>
          </cell>
          <cell r="M650">
            <v>149689.17000000001</v>
          </cell>
          <cell r="N650">
            <v>254976.21</v>
          </cell>
        </row>
        <row r="651">
          <cell r="A651">
            <v>511305</v>
          </cell>
          <cell r="B651" t="str">
            <v>RENDIMIENTO INVERSIONES R.I.</v>
          </cell>
          <cell r="C651">
            <v>1</v>
          </cell>
          <cell r="D651">
            <v>2</v>
          </cell>
          <cell r="E651">
            <v>3</v>
          </cell>
          <cell r="F651">
            <v>4</v>
          </cell>
          <cell r="G651">
            <v>5</v>
          </cell>
          <cell r="H651">
            <v>6</v>
          </cell>
          <cell r="I651">
            <v>7</v>
          </cell>
          <cell r="J651">
            <v>8</v>
          </cell>
          <cell r="K651">
            <v>65285.72</v>
          </cell>
          <cell r="L651">
            <v>105753.98</v>
          </cell>
          <cell r="M651">
            <v>149689.17000000001</v>
          </cell>
          <cell r="N651">
            <v>254976.21</v>
          </cell>
        </row>
        <row r="652">
          <cell r="A652">
            <v>511310</v>
          </cell>
          <cell r="B652" t="str">
            <v>RENDIMIENTO INVERSIONES PAÍS</v>
          </cell>
          <cell r="C652">
            <v>1</v>
          </cell>
          <cell r="D652">
            <v>2</v>
          </cell>
          <cell r="E652">
            <v>3</v>
          </cell>
          <cell r="F652">
            <v>4</v>
          </cell>
          <cell r="G652">
            <v>5</v>
          </cell>
          <cell r="H652">
            <v>6</v>
          </cell>
          <cell r="I652">
            <v>7</v>
          </cell>
          <cell r="J652">
            <v>8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A653">
            <v>5114</v>
          </cell>
          <cell r="B653" t="str">
            <v>DIVIDENDOS</v>
          </cell>
          <cell r="C653">
            <v>1</v>
          </cell>
          <cell r="D653">
            <v>2</v>
          </cell>
          <cell r="E653">
            <v>3</v>
          </cell>
          <cell r="F653">
            <v>4</v>
          </cell>
          <cell r="G653">
            <v>5</v>
          </cell>
          <cell r="H653">
            <v>6</v>
          </cell>
          <cell r="I653">
            <v>7</v>
          </cell>
          <cell r="J653">
            <v>8</v>
          </cell>
          <cell r="K653">
            <v>2895285.58</v>
          </cell>
          <cell r="L653">
            <v>2895285.58</v>
          </cell>
          <cell r="M653">
            <v>3061304.13</v>
          </cell>
          <cell r="N653">
            <v>3061304.13</v>
          </cell>
        </row>
        <row r="654">
          <cell r="A654">
            <v>511405</v>
          </cell>
          <cell r="B654" t="str">
            <v>PARTICIPACIÓN EN ORGANISMOS INTERNACIONALES</v>
          </cell>
          <cell r="C654">
            <v>1</v>
          </cell>
          <cell r="D654">
            <v>2</v>
          </cell>
          <cell r="E654">
            <v>3</v>
          </cell>
          <cell r="F654">
            <v>4</v>
          </cell>
          <cell r="G654">
            <v>5</v>
          </cell>
          <cell r="H654">
            <v>6</v>
          </cell>
          <cell r="I654">
            <v>7</v>
          </cell>
          <cell r="J654">
            <v>8</v>
          </cell>
          <cell r="K654">
            <v>2895285.58</v>
          </cell>
          <cell r="L654">
            <v>2895285.58</v>
          </cell>
          <cell r="M654">
            <v>3061304.13</v>
          </cell>
          <cell r="N654">
            <v>3061304.13</v>
          </cell>
        </row>
        <row r="655">
          <cell r="A655">
            <v>511490</v>
          </cell>
          <cell r="B655" t="str">
            <v>OTROS</v>
          </cell>
          <cell r="C655">
            <v>1</v>
          </cell>
          <cell r="D655">
            <v>2</v>
          </cell>
          <cell r="E655">
            <v>3</v>
          </cell>
          <cell r="F655">
            <v>4</v>
          </cell>
          <cell r="G655">
            <v>5</v>
          </cell>
          <cell r="H655">
            <v>6</v>
          </cell>
          <cell r="I655">
            <v>7</v>
          </cell>
          <cell r="J655">
            <v>8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A656">
            <v>5119</v>
          </cell>
          <cell r="B656" t="str">
            <v>OTROS INGRESOS FINANCIEROS (DESHABILITADO)</v>
          </cell>
          <cell r="C656" t="e">
            <v>#N/A</v>
          </cell>
          <cell r="D656" t="e">
            <v>#N/A</v>
          </cell>
          <cell r="E656" t="e">
            <v>#N/A</v>
          </cell>
          <cell r="F656" t="e">
            <v>#N/A</v>
          </cell>
          <cell r="G656" t="e">
            <v>#N/A</v>
          </cell>
          <cell r="H656" t="e">
            <v>#N/A</v>
          </cell>
          <cell r="I656" t="e">
            <v>#N/A</v>
          </cell>
          <cell r="J656" t="e">
            <v>#N/A</v>
          </cell>
          <cell r="K656" t="e">
            <v>#N/A</v>
          </cell>
          <cell r="L656" t="e">
            <v>#N/A</v>
          </cell>
          <cell r="M656" t="e">
            <v>#N/A</v>
          </cell>
          <cell r="N656" t="e">
            <v>#N/A</v>
          </cell>
        </row>
        <row r="657">
          <cell r="A657">
            <v>519</v>
          </cell>
          <cell r="B657" t="str">
            <v>OTROS INGRESOS ORDINARIOS</v>
          </cell>
          <cell r="C657">
            <v>1</v>
          </cell>
          <cell r="D657">
            <v>2</v>
          </cell>
          <cell r="E657">
            <v>3</v>
          </cell>
          <cell r="F657">
            <v>4</v>
          </cell>
          <cell r="G657">
            <v>5</v>
          </cell>
          <cell r="H657">
            <v>6</v>
          </cell>
          <cell r="I657">
            <v>7</v>
          </cell>
          <cell r="J657">
            <v>8</v>
          </cell>
          <cell r="K657">
            <v>464321.94</v>
          </cell>
          <cell r="L657">
            <v>495055.23</v>
          </cell>
          <cell r="M657">
            <v>529200.84</v>
          </cell>
          <cell r="N657">
            <v>591589.67000000004</v>
          </cell>
        </row>
        <row r="658">
          <cell r="A658">
            <v>5191</v>
          </cell>
          <cell r="B658" t="str">
            <v>TASAS POR SERVICIOS</v>
          </cell>
          <cell r="C658">
            <v>1</v>
          </cell>
          <cell r="D658">
            <v>2</v>
          </cell>
          <cell r="E658">
            <v>3</v>
          </cell>
          <cell r="F658">
            <v>4</v>
          </cell>
          <cell r="G658">
            <v>5</v>
          </cell>
          <cell r="H658">
            <v>6</v>
          </cell>
          <cell r="I658">
            <v>7</v>
          </cell>
          <cell r="J658">
            <v>8</v>
          </cell>
          <cell r="K658">
            <v>464321.94</v>
          </cell>
          <cell r="L658">
            <v>495055.23</v>
          </cell>
          <cell r="M658">
            <v>529200.84</v>
          </cell>
          <cell r="N658">
            <v>591589.67000000004</v>
          </cell>
        </row>
        <row r="659">
          <cell r="A659">
            <v>519105</v>
          </cell>
          <cell r="B659" t="str">
            <v>BANCARIOS</v>
          </cell>
          <cell r="C659">
            <v>1</v>
          </cell>
          <cell r="D659">
            <v>2</v>
          </cell>
          <cell r="E659">
            <v>3</v>
          </cell>
          <cell r="F659">
            <v>4</v>
          </cell>
          <cell r="G659">
            <v>5</v>
          </cell>
          <cell r="H659">
            <v>6</v>
          </cell>
          <cell r="I659">
            <v>7</v>
          </cell>
          <cell r="J659">
            <v>8</v>
          </cell>
          <cell r="K659">
            <v>223975.16</v>
          </cell>
          <cell r="L659">
            <v>252370.59</v>
          </cell>
          <cell r="M659">
            <v>286117.82</v>
          </cell>
          <cell r="N659">
            <v>347745.35</v>
          </cell>
        </row>
        <row r="660">
          <cell r="A660">
            <v>519110</v>
          </cell>
          <cell r="B660" t="str">
            <v>ADMINISTRATIVOS</v>
          </cell>
          <cell r="C660">
            <v>1</v>
          </cell>
          <cell r="D660">
            <v>2</v>
          </cell>
          <cell r="E660">
            <v>3</v>
          </cell>
          <cell r="F660">
            <v>4</v>
          </cell>
          <cell r="G660">
            <v>5</v>
          </cell>
          <cell r="H660">
            <v>6</v>
          </cell>
          <cell r="I660">
            <v>7</v>
          </cell>
          <cell r="J660">
            <v>8</v>
          </cell>
          <cell r="K660">
            <v>240346.78</v>
          </cell>
          <cell r="L660">
            <v>242684.64</v>
          </cell>
          <cell r="M660">
            <v>243083.02</v>
          </cell>
          <cell r="N660">
            <v>243844.32</v>
          </cell>
        </row>
        <row r="661">
          <cell r="A661">
            <v>519115</v>
          </cell>
          <cell r="B661" t="str">
            <v>CULTURAL Y SOCIAL</v>
          </cell>
          <cell r="C661" t="e">
            <v>#N/A</v>
          </cell>
          <cell r="D661" t="e">
            <v>#N/A</v>
          </cell>
          <cell r="E661" t="e">
            <v>#N/A</v>
          </cell>
          <cell r="F661" t="e">
            <v>#N/A</v>
          </cell>
          <cell r="G661" t="e">
            <v>#N/A</v>
          </cell>
          <cell r="H661" t="e">
            <v>#N/A</v>
          </cell>
          <cell r="I661" t="e">
            <v>#N/A</v>
          </cell>
          <cell r="J661" t="e">
            <v>#N/A</v>
          </cell>
          <cell r="K661" t="e">
            <v>#N/A</v>
          </cell>
          <cell r="L661" t="e">
            <v>#N/A</v>
          </cell>
          <cell r="M661" t="e">
            <v>#N/A</v>
          </cell>
          <cell r="N661" t="e">
            <v>#N/A</v>
          </cell>
        </row>
        <row r="662">
          <cell r="A662">
            <v>52</v>
          </cell>
          <cell r="B662" t="str">
            <v>INGRESOS EXTRAORDINARIOS</v>
          </cell>
          <cell r="C662">
            <v>1</v>
          </cell>
          <cell r="D662">
            <v>2</v>
          </cell>
          <cell r="E662">
            <v>3</v>
          </cell>
          <cell r="F662">
            <v>4</v>
          </cell>
          <cell r="G662">
            <v>5</v>
          </cell>
          <cell r="H662">
            <v>6</v>
          </cell>
          <cell r="I662">
            <v>7</v>
          </cell>
          <cell r="J662">
            <v>8</v>
          </cell>
          <cell r="K662">
            <v>9472649926.5300007</v>
          </cell>
          <cell r="L662">
            <v>9474304211.5699997</v>
          </cell>
          <cell r="M662">
            <v>9477514676.2900009</v>
          </cell>
          <cell r="N662">
            <v>9496550992.5499992</v>
          </cell>
        </row>
        <row r="663">
          <cell r="A663">
            <v>521</v>
          </cell>
          <cell r="B663" t="str">
            <v>LIQUIDACIÓN DEL PRESUPUESTO</v>
          </cell>
          <cell r="C663">
            <v>1</v>
          </cell>
          <cell r="D663">
            <v>2</v>
          </cell>
          <cell r="E663">
            <v>3</v>
          </cell>
          <cell r="F663">
            <v>4</v>
          </cell>
          <cell r="G663">
            <v>5</v>
          </cell>
          <cell r="H663">
            <v>6</v>
          </cell>
          <cell r="I663">
            <v>7</v>
          </cell>
          <cell r="J663">
            <v>8</v>
          </cell>
          <cell r="K663">
            <v>298839.51</v>
          </cell>
          <cell r="L663">
            <v>298839.51</v>
          </cell>
          <cell r="M663">
            <v>298839.51</v>
          </cell>
          <cell r="N663">
            <v>298839.51</v>
          </cell>
        </row>
        <row r="664">
          <cell r="A664">
            <v>522</v>
          </cell>
          <cell r="B664" t="str">
            <v>ARRIENDOS</v>
          </cell>
          <cell r="C664">
            <v>1</v>
          </cell>
          <cell r="D664">
            <v>2</v>
          </cell>
          <cell r="E664">
            <v>3</v>
          </cell>
          <cell r="F664">
            <v>4</v>
          </cell>
          <cell r="G664">
            <v>5</v>
          </cell>
          <cell r="H664">
            <v>6</v>
          </cell>
          <cell r="I664">
            <v>7</v>
          </cell>
          <cell r="J664">
            <v>8</v>
          </cell>
          <cell r="K664">
            <v>12520.58</v>
          </cell>
          <cell r="L664">
            <v>15290.99</v>
          </cell>
          <cell r="M664">
            <v>16336.4</v>
          </cell>
          <cell r="N664">
            <v>17381.810000000001</v>
          </cell>
        </row>
        <row r="665">
          <cell r="A665">
            <v>523</v>
          </cell>
          <cell r="B665" t="str">
            <v>UTILIDAD EN VENTA DE ACTIVOS</v>
          </cell>
          <cell r="C665">
            <v>1</v>
          </cell>
          <cell r="D665">
            <v>2</v>
          </cell>
          <cell r="E665">
            <v>3</v>
          </cell>
          <cell r="F665">
            <v>4</v>
          </cell>
          <cell r="G665">
            <v>5</v>
          </cell>
          <cell r="H665">
            <v>6</v>
          </cell>
          <cell r="I665">
            <v>7</v>
          </cell>
          <cell r="J665">
            <v>8</v>
          </cell>
          <cell r="K665">
            <v>684303.41</v>
          </cell>
          <cell r="L665">
            <v>818843.75</v>
          </cell>
          <cell r="M665">
            <v>1011981.47</v>
          </cell>
          <cell r="N665">
            <v>1119115.8700000001</v>
          </cell>
        </row>
        <row r="666">
          <cell r="A666">
            <v>5231</v>
          </cell>
          <cell r="B666" t="str">
            <v>TÍTULOS</v>
          </cell>
          <cell r="C666">
            <v>1</v>
          </cell>
          <cell r="D666">
            <v>2</v>
          </cell>
          <cell r="E666">
            <v>3</v>
          </cell>
          <cell r="F666">
            <v>4</v>
          </cell>
          <cell r="G666">
            <v>5</v>
          </cell>
          <cell r="H666">
            <v>6</v>
          </cell>
          <cell r="I666">
            <v>7</v>
          </cell>
          <cell r="J666">
            <v>8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A667">
            <v>5232</v>
          </cell>
          <cell r="B667" t="str">
            <v>ACTIVOS FIJOS</v>
          </cell>
          <cell r="C667">
            <v>1</v>
          </cell>
          <cell r="D667">
            <v>2</v>
          </cell>
          <cell r="E667">
            <v>3</v>
          </cell>
          <cell r="F667">
            <v>4</v>
          </cell>
          <cell r="G667">
            <v>5</v>
          </cell>
          <cell r="H667">
            <v>6</v>
          </cell>
          <cell r="I667">
            <v>7</v>
          </cell>
          <cell r="J667">
            <v>8</v>
          </cell>
          <cell r="K667">
            <v>137751.79999999999</v>
          </cell>
          <cell r="L667">
            <v>143274.79999999999</v>
          </cell>
          <cell r="M667">
            <v>148797.79999999999</v>
          </cell>
          <cell r="N667">
            <v>154320.79999999999</v>
          </cell>
        </row>
        <row r="668">
          <cell r="A668">
            <v>5233</v>
          </cell>
          <cell r="B668" t="str">
            <v>BIENES EN DACIÓN DE PAGO</v>
          </cell>
          <cell r="C668">
            <v>1</v>
          </cell>
          <cell r="D668">
            <v>2</v>
          </cell>
          <cell r="E668">
            <v>3</v>
          </cell>
          <cell r="F668">
            <v>4</v>
          </cell>
          <cell r="G668">
            <v>5</v>
          </cell>
          <cell r="H668">
            <v>6</v>
          </cell>
          <cell r="I668">
            <v>7</v>
          </cell>
          <cell r="J668">
            <v>8</v>
          </cell>
          <cell r="K668">
            <v>546551.61</v>
          </cell>
          <cell r="L668">
            <v>675568.95</v>
          </cell>
          <cell r="M668">
            <v>863183.67</v>
          </cell>
          <cell r="N668">
            <v>964795.07</v>
          </cell>
        </row>
        <row r="669">
          <cell r="A669">
            <v>5239</v>
          </cell>
          <cell r="B669" t="str">
            <v>OTROS ACTIVOS (DESHABILITADO)</v>
          </cell>
          <cell r="C669" t="e">
            <v>#N/A</v>
          </cell>
          <cell r="D669" t="e">
            <v>#N/A</v>
          </cell>
          <cell r="E669" t="e">
            <v>#N/A</v>
          </cell>
          <cell r="F669" t="e">
            <v>#N/A</v>
          </cell>
          <cell r="G669" t="e">
            <v>#N/A</v>
          </cell>
          <cell r="H669" t="e">
            <v>#N/A</v>
          </cell>
          <cell r="I669" t="e">
            <v>#N/A</v>
          </cell>
          <cell r="J669" t="e">
            <v>#N/A</v>
          </cell>
          <cell r="K669" t="e">
            <v>#N/A</v>
          </cell>
          <cell r="L669" t="e">
            <v>#N/A</v>
          </cell>
          <cell r="M669" t="e">
            <v>#N/A</v>
          </cell>
          <cell r="N669" t="e">
            <v>#N/A</v>
          </cell>
        </row>
        <row r="670">
          <cell r="A670">
            <v>524</v>
          </cell>
          <cell r="B670" t="str">
            <v>INGRESOS DEL EJERCICIO</v>
          </cell>
          <cell r="C670">
            <v>1</v>
          </cell>
          <cell r="D670">
            <v>2</v>
          </cell>
          <cell r="E670">
            <v>3</v>
          </cell>
          <cell r="F670">
            <v>4</v>
          </cell>
          <cell r="G670">
            <v>5</v>
          </cell>
          <cell r="H670">
            <v>6</v>
          </cell>
          <cell r="I670">
            <v>7</v>
          </cell>
          <cell r="J670">
            <v>8</v>
          </cell>
          <cell r="K670">
            <v>9470539861.7700005</v>
          </cell>
          <cell r="L670">
            <v>9472014891.4200001</v>
          </cell>
          <cell r="M670">
            <v>9475003915.0400009</v>
          </cell>
          <cell r="N670">
            <v>0</v>
          </cell>
        </row>
        <row r="671">
          <cell r="A671">
            <v>525</v>
          </cell>
          <cell r="B671" t="str">
            <v>INGRESOS EJERCICIOS ANTERIORES</v>
          </cell>
          <cell r="C671">
            <v>1</v>
          </cell>
          <cell r="D671">
            <v>2</v>
          </cell>
          <cell r="E671">
            <v>3</v>
          </cell>
          <cell r="F671">
            <v>4</v>
          </cell>
          <cell r="G671">
            <v>5</v>
          </cell>
          <cell r="H671">
            <v>6</v>
          </cell>
          <cell r="I671">
            <v>7</v>
          </cell>
          <cell r="J671">
            <v>8</v>
          </cell>
          <cell r="K671">
            <v>651919.87</v>
          </cell>
          <cell r="L671">
            <v>656616.09</v>
          </cell>
          <cell r="M671">
            <v>660578.43999999994</v>
          </cell>
          <cell r="N671">
            <v>664476.13</v>
          </cell>
        </row>
        <row r="672">
          <cell r="A672">
            <v>529</v>
          </cell>
          <cell r="B672" t="str">
            <v>OTROS INGRESOS EXTRAORDINARIOS</v>
          </cell>
          <cell r="C672">
            <v>1</v>
          </cell>
          <cell r="D672">
            <v>2</v>
          </cell>
          <cell r="E672">
            <v>3</v>
          </cell>
          <cell r="F672">
            <v>4</v>
          </cell>
          <cell r="G672">
            <v>5</v>
          </cell>
          <cell r="H672">
            <v>6</v>
          </cell>
          <cell r="I672">
            <v>7</v>
          </cell>
          <cell r="J672">
            <v>8</v>
          </cell>
          <cell r="K672">
            <v>462481.39</v>
          </cell>
          <cell r="L672">
            <v>499729.81</v>
          </cell>
          <cell r="M672">
            <v>523025.43</v>
          </cell>
          <cell r="N672">
            <v>9494451179.2299995</v>
          </cell>
        </row>
        <row r="673">
          <cell r="A673">
            <v>53</v>
          </cell>
          <cell r="B673" t="str">
            <v>INGRESOS DE POLÍTICA MONETARIA</v>
          </cell>
          <cell r="C673">
            <v>1</v>
          </cell>
          <cell r="D673">
            <v>2</v>
          </cell>
          <cell r="E673">
            <v>3</v>
          </cell>
          <cell r="F673">
            <v>4</v>
          </cell>
          <cell r="G673">
            <v>5</v>
          </cell>
          <cell r="H673">
            <v>6</v>
          </cell>
          <cell r="I673">
            <v>7</v>
          </cell>
          <cell r="J673">
            <v>8</v>
          </cell>
          <cell r="K673">
            <v>22762893.239999998</v>
          </cell>
          <cell r="L673">
            <v>26617443.98</v>
          </cell>
          <cell r="M673">
            <v>30179401.850000001</v>
          </cell>
          <cell r="N673">
            <v>33899952.390000001</v>
          </cell>
        </row>
        <row r="674">
          <cell r="A674">
            <v>54</v>
          </cell>
          <cell r="B674" t="str">
            <v>INGRESOS VARIOS</v>
          </cell>
          <cell r="C674" t="e">
            <v>#N/A</v>
          </cell>
          <cell r="D674" t="e">
            <v>#N/A</v>
          </cell>
          <cell r="E674" t="e">
            <v>#N/A</v>
          </cell>
          <cell r="F674" t="e">
            <v>#N/A</v>
          </cell>
          <cell r="G674" t="e">
            <v>#N/A</v>
          </cell>
          <cell r="H674" t="e">
            <v>#N/A</v>
          </cell>
          <cell r="I674" t="e">
            <v>#N/A</v>
          </cell>
          <cell r="J674" t="e">
            <v>#N/A</v>
          </cell>
          <cell r="K674" t="e">
            <v>#N/A</v>
          </cell>
          <cell r="L674" t="e">
            <v>#N/A</v>
          </cell>
          <cell r="M674" t="e">
            <v>#N/A</v>
          </cell>
          <cell r="N674" t="e">
            <v>#N/A</v>
          </cell>
        </row>
        <row r="675">
          <cell r="A675">
            <v>56</v>
          </cell>
          <cell r="B675" t="str">
            <v>RESULTADOS NO OPERATIVOS ACREEDORES</v>
          </cell>
          <cell r="C675">
            <v>1</v>
          </cell>
          <cell r="D675">
            <v>2</v>
          </cell>
          <cell r="E675">
            <v>3</v>
          </cell>
          <cell r="F675">
            <v>4</v>
          </cell>
          <cell r="G675">
            <v>5</v>
          </cell>
          <cell r="H675">
            <v>6</v>
          </cell>
          <cell r="I675">
            <v>7</v>
          </cell>
          <cell r="J675">
            <v>8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A676">
            <v>561</v>
          </cell>
          <cell r="B676" t="str">
            <v>UTILIDADES POR EXPO.A LA INFLACION</v>
          </cell>
          <cell r="C676" t="e">
            <v>#N/A</v>
          </cell>
          <cell r="D676" t="e">
            <v>#N/A</v>
          </cell>
          <cell r="E676" t="e">
            <v>#N/A</v>
          </cell>
          <cell r="F676" t="e">
            <v>#N/A</v>
          </cell>
          <cell r="G676" t="e">
            <v>#N/A</v>
          </cell>
          <cell r="H676" t="e">
            <v>#N/A</v>
          </cell>
          <cell r="I676" t="e">
            <v>#N/A</v>
          </cell>
          <cell r="J676" t="e">
            <v>#N/A</v>
          </cell>
          <cell r="K676" t="e">
            <v>#N/A</v>
          </cell>
          <cell r="L676" t="e">
            <v>#N/A</v>
          </cell>
          <cell r="M676" t="e">
            <v>#N/A</v>
          </cell>
          <cell r="N676" t="e">
            <v>#N/A</v>
          </cell>
        </row>
        <row r="677">
          <cell r="A677">
            <v>5611</v>
          </cell>
          <cell r="B677" t="str">
            <v>UTILIDADES EXPO.DE ACT.NO MONETARIO</v>
          </cell>
          <cell r="C677" t="e">
            <v>#N/A</v>
          </cell>
          <cell r="D677" t="e">
            <v>#N/A</v>
          </cell>
          <cell r="E677" t="e">
            <v>#N/A</v>
          </cell>
          <cell r="F677" t="e">
            <v>#N/A</v>
          </cell>
          <cell r="G677" t="e">
            <v>#N/A</v>
          </cell>
          <cell r="H677" t="e">
            <v>#N/A</v>
          </cell>
          <cell r="I677" t="e">
            <v>#N/A</v>
          </cell>
          <cell r="J677" t="e">
            <v>#N/A</v>
          </cell>
          <cell r="K677" t="e">
            <v>#N/A</v>
          </cell>
          <cell r="L677" t="e">
            <v>#N/A</v>
          </cell>
          <cell r="M677" t="e">
            <v>#N/A</v>
          </cell>
          <cell r="N677" t="e">
            <v>#N/A</v>
          </cell>
        </row>
        <row r="678">
          <cell r="A678">
            <v>5613</v>
          </cell>
          <cell r="B678" t="str">
            <v>UTILIDADES EXPO.CTAS.RESULT.DEUDORA</v>
          </cell>
          <cell r="C678" t="e">
            <v>#N/A</v>
          </cell>
          <cell r="D678" t="e">
            <v>#N/A</v>
          </cell>
          <cell r="E678" t="e">
            <v>#N/A</v>
          </cell>
          <cell r="F678" t="e">
            <v>#N/A</v>
          </cell>
          <cell r="G678" t="e">
            <v>#N/A</v>
          </cell>
          <cell r="H678" t="e">
            <v>#N/A</v>
          </cell>
          <cell r="I678" t="e">
            <v>#N/A</v>
          </cell>
          <cell r="J678" t="e">
            <v>#N/A</v>
          </cell>
          <cell r="K678" t="e">
            <v>#N/A</v>
          </cell>
          <cell r="L678" t="e">
            <v>#N/A</v>
          </cell>
          <cell r="M678" t="e">
            <v>#N/A</v>
          </cell>
          <cell r="N678" t="e">
            <v>#N/A</v>
          </cell>
        </row>
        <row r="679">
          <cell r="A679">
            <v>562</v>
          </cell>
          <cell r="B679" t="str">
            <v>UTILIDADES POR VALUACIÓN DE MONEDA EXTRANJERA</v>
          </cell>
          <cell r="C679">
            <v>1</v>
          </cell>
          <cell r="D679">
            <v>2</v>
          </cell>
          <cell r="E679">
            <v>3</v>
          </cell>
          <cell r="F679">
            <v>4</v>
          </cell>
          <cell r="G679">
            <v>5</v>
          </cell>
          <cell r="H679">
            <v>6</v>
          </cell>
          <cell r="I679">
            <v>7</v>
          </cell>
          <cell r="J679">
            <v>8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A680">
            <v>563</v>
          </cell>
          <cell r="B680" t="str">
            <v>UTILIDADES POR REAJUSTES PACTADOS</v>
          </cell>
          <cell r="C680">
            <v>1</v>
          </cell>
          <cell r="D680">
            <v>2</v>
          </cell>
          <cell r="E680">
            <v>3</v>
          </cell>
          <cell r="F680">
            <v>4</v>
          </cell>
          <cell r="G680">
            <v>5</v>
          </cell>
          <cell r="H680">
            <v>6</v>
          </cell>
          <cell r="I680">
            <v>7</v>
          </cell>
          <cell r="J680">
            <v>8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A681">
            <v>564</v>
          </cell>
          <cell r="B681" t="str">
            <v>UTILIDAD VALUACIÓN ORO Y PLATA</v>
          </cell>
          <cell r="C681">
            <v>1</v>
          </cell>
          <cell r="D681">
            <v>2</v>
          </cell>
          <cell r="E681">
            <v>3</v>
          </cell>
          <cell r="F681">
            <v>4</v>
          </cell>
          <cell r="G681">
            <v>5</v>
          </cell>
          <cell r="H681">
            <v>6</v>
          </cell>
          <cell r="I681">
            <v>7</v>
          </cell>
          <cell r="J681">
            <v>8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59</v>
          </cell>
          <cell r="B682" t="str">
            <v>PÉRDIDAS Y GANANCIAS – GANANCIAS</v>
          </cell>
          <cell r="C682">
            <v>1</v>
          </cell>
          <cell r="D682">
            <v>2</v>
          </cell>
          <cell r="E682">
            <v>3</v>
          </cell>
          <cell r="F682">
            <v>4</v>
          </cell>
          <cell r="G682">
            <v>5</v>
          </cell>
          <cell r="H682">
            <v>6</v>
          </cell>
          <cell r="I682">
            <v>7</v>
          </cell>
          <cell r="J682">
            <v>8</v>
          </cell>
          <cell r="K682">
            <v>0</v>
          </cell>
          <cell r="L682">
            <v>0</v>
          </cell>
          <cell r="M682">
            <v>0</v>
          </cell>
          <cell r="N682">
            <v>90570124.090000004</v>
          </cell>
        </row>
        <row r="683">
          <cell r="A683">
            <v>6</v>
          </cell>
          <cell r="B683" t="str">
            <v>CUENTAS CONTINGENTES</v>
          </cell>
          <cell r="C683">
            <v>1</v>
          </cell>
          <cell r="D683">
            <v>2</v>
          </cell>
          <cell r="E683">
            <v>3</v>
          </cell>
          <cell r="F683">
            <v>4</v>
          </cell>
          <cell r="G683">
            <v>5</v>
          </cell>
          <cell r="H683">
            <v>6</v>
          </cell>
          <cell r="I683">
            <v>7</v>
          </cell>
          <cell r="J683">
            <v>8</v>
          </cell>
          <cell r="K683">
            <v>1959249228.2</v>
          </cell>
          <cell r="L683">
            <v>1976779138.02</v>
          </cell>
          <cell r="M683">
            <v>1914742682.76</v>
          </cell>
          <cell r="N683">
            <v>2075628678.8399999</v>
          </cell>
        </row>
        <row r="684">
          <cell r="A684">
            <v>61</v>
          </cell>
          <cell r="B684" t="str">
            <v>DEUDORAS</v>
          </cell>
          <cell r="C684">
            <v>1</v>
          </cell>
          <cell r="D684">
            <v>2</v>
          </cell>
          <cell r="E684">
            <v>3</v>
          </cell>
          <cell r="F684">
            <v>4</v>
          </cell>
          <cell r="G684">
            <v>5</v>
          </cell>
          <cell r="H684">
            <v>6</v>
          </cell>
          <cell r="I684">
            <v>7</v>
          </cell>
          <cell r="J684">
            <v>8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</row>
        <row r="685">
          <cell r="A685">
            <v>62</v>
          </cell>
          <cell r="B685" t="str">
            <v>DEUDORAS POR CONTRA</v>
          </cell>
          <cell r="C685">
            <v>1</v>
          </cell>
          <cell r="D685">
            <v>2</v>
          </cell>
          <cell r="E685">
            <v>3</v>
          </cell>
          <cell r="F685">
            <v>4</v>
          </cell>
          <cell r="G685">
            <v>5</v>
          </cell>
          <cell r="H685">
            <v>6</v>
          </cell>
          <cell r="I685">
            <v>7</v>
          </cell>
          <cell r="J685">
            <v>8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</row>
        <row r="686">
          <cell r="A686">
            <v>63</v>
          </cell>
          <cell r="B686" t="str">
            <v>ACREEDORAS</v>
          </cell>
          <cell r="C686">
            <v>1</v>
          </cell>
          <cell r="D686">
            <v>2</v>
          </cell>
          <cell r="E686">
            <v>3</v>
          </cell>
          <cell r="F686">
            <v>4</v>
          </cell>
          <cell r="G686">
            <v>5</v>
          </cell>
          <cell r="H686">
            <v>6</v>
          </cell>
          <cell r="I686">
            <v>7</v>
          </cell>
          <cell r="J686">
            <v>8</v>
          </cell>
          <cell r="K686">
            <v>979624614.10000002</v>
          </cell>
          <cell r="L686">
            <v>988389569.00999999</v>
          </cell>
          <cell r="M686">
            <v>957371341.38</v>
          </cell>
          <cell r="N686">
            <v>1037814339.42</v>
          </cell>
        </row>
        <row r="687">
          <cell r="A687">
            <v>631</v>
          </cell>
          <cell r="B687" t="str">
            <v>COMPROMISOS GOBIERNO CENTRAL</v>
          </cell>
          <cell r="C687">
            <v>1</v>
          </cell>
          <cell r="D687">
            <v>2</v>
          </cell>
          <cell r="E687">
            <v>3</v>
          </cell>
          <cell r="F687">
            <v>4</v>
          </cell>
          <cell r="G687">
            <v>5</v>
          </cell>
          <cell r="H687">
            <v>6</v>
          </cell>
          <cell r="I687">
            <v>7</v>
          </cell>
          <cell r="J687">
            <v>8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632</v>
          </cell>
          <cell r="B688" t="str">
            <v>COMPROMISOS CARTAS DE CRÉDITO</v>
          </cell>
          <cell r="C688">
            <v>1</v>
          </cell>
          <cell r="D688">
            <v>2</v>
          </cell>
          <cell r="E688">
            <v>3</v>
          </cell>
          <cell r="F688">
            <v>4</v>
          </cell>
          <cell r="G688">
            <v>5</v>
          </cell>
          <cell r="H688">
            <v>6</v>
          </cell>
          <cell r="I688">
            <v>7</v>
          </cell>
          <cell r="J688">
            <v>8</v>
          </cell>
          <cell r="K688">
            <v>703129009.89999998</v>
          </cell>
          <cell r="L688">
            <v>712934438.60000002</v>
          </cell>
          <cell r="M688">
            <v>688966201.60000002</v>
          </cell>
          <cell r="N688">
            <v>785512713.60000002</v>
          </cell>
        </row>
        <row r="689">
          <cell r="A689">
            <v>633</v>
          </cell>
          <cell r="B689" t="str">
            <v>ACUERDOS DE PAGO Y CRÉDITOS RECÍPROCOS</v>
          </cell>
          <cell r="C689">
            <v>1</v>
          </cell>
          <cell r="D689">
            <v>2</v>
          </cell>
          <cell r="E689">
            <v>3</v>
          </cell>
          <cell r="F689">
            <v>4</v>
          </cell>
          <cell r="G689">
            <v>5</v>
          </cell>
          <cell r="H689">
            <v>6</v>
          </cell>
          <cell r="I689">
            <v>7</v>
          </cell>
          <cell r="J689">
            <v>8</v>
          </cell>
          <cell r="K689">
            <v>265864297.50999999</v>
          </cell>
          <cell r="L689">
            <v>264823823.72</v>
          </cell>
          <cell r="M689">
            <v>257732592.19999999</v>
          </cell>
          <cell r="N689">
            <v>241629078.24000001</v>
          </cell>
        </row>
        <row r="690">
          <cell r="A690">
            <v>634</v>
          </cell>
          <cell r="B690" t="str">
            <v>COMPROMISOS ADQUIRIDOS NO DESEMBOLSADOS</v>
          </cell>
          <cell r="C690">
            <v>1</v>
          </cell>
          <cell r="D690">
            <v>2</v>
          </cell>
          <cell r="E690">
            <v>3</v>
          </cell>
          <cell r="F690">
            <v>4</v>
          </cell>
          <cell r="G690">
            <v>5</v>
          </cell>
          <cell r="H690">
            <v>6</v>
          </cell>
          <cell r="I690">
            <v>7</v>
          </cell>
          <cell r="J690">
            <v>8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A691">
            <v>639</v>
          </cell>
          <cell r="B691" t="str">
            <v>OTRAS CUENTAS CONTINGENTES ACREEDORAS</v>
          </cell>
          <cell r="C691">
            <v>1</v>
          </cell>
          <cell r="D691">
            <v>2</v>
          </cell>
          <cell r="E691">
            <v>3</v>
          </cell>
          <cell r="F691">
            <v>4</v>
          </cell>
          <cell r="G691">
            <v>5</v>
          </cell>
          <cell r="H691">
            <v>6</v>
          </cell>
          <cell r="I691">
            <v>7</v>
          </cell>
          <cell r="J691">
            <v>8</v>
          </cell>
          <cell r="K691">
            <v>10631306.689999999</v>
          </cell>
          <cell r="L691">
            <v>10631306.689999999</v>
          </cell>
          <cell r="M691">
            <v>10672547.58</v>
          </cell>
          <cell r="N691">
            <v>10672547.58</v>
          </cell>
        </row>
        <row r="692">
          <cell r="A692">
            <v>64</v>
          </cell>
          <cell r="B692" t="str">
            <v>ACREEDORAS POR CONTRA</v>
          </cell>
          <cell r="C692">
            <v>1</v>
          </cell>
          <cell r="D692">
            <v>2</v>
          </cell>
          <cell r="E692">
            <v>3</v>
          </cell>
          <cell r="F692">
            <v>4</v>
          </cell>
          <cell r="G692">
            <v>5</v>
          </cell>
          <cell r="H692">
            <v>6</v>
          </cell>
          <cell r="I692">
            <v>7</v>
          </cell>
          <cell r="J692">
            <v>8</v>
          </cell>
          <cell r="K692">
            <v>979624614.10000002</v>
          </cell>
          <cell r="L692">
            <v>988389569.00999999</v>
          </cell>
          <cell r="M692">
            <v>957371341.38</v>
          </cell>
          <cell r="N692">
            <v>1037814339.42</v>
          </cell>
        </row>
        <row r="693">
          <cell r="A693">
            <v>641</v>
          </cell>
          <cell r="B693" t="str">
            <v>COMPROMISOS GOBIERNO CENTRAL</v>
          </cell>
          <cell r="C693">
            <v>1</v>
          </cell>
          <cell r="D693">
            <v>2</v>
          </cell>
          <cell r="E693">
            <v>3</v>
          </cell>
          <cell r="F693">
            <v>4</v>
          </cell>
          <cell r="G693">
            <v>5</v>
          </cell>
          <cell r="H693">
            <v>6</v>
          </cell>
          <cell r="I693">
            <v>7</v>
          </cell>
          <cell r="J693">
            <v>8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A694">
            <v>642</v>
          </cell>
          <cell r="B694" t="str">
            <v>COMPROMISOS CARTAS DE CRÉDITO</v>
          </cell>
          <cell r="C694">
            <v>1</v>
          </cell>
          <cell r="D694">
            <v>2</v>
          </cell>
          <cell r="E694">
            <v>3</v>
          </cell>
          <cell r="F694">
            <v>4</v>
          </cell>
          <cell r="G694">
            <v>5</v>
          </cell>
          <cell r="H694">
            <v>6</v>
          </cell>
          <cell r="I694">
            <v>7</v>
          </cell>
          <cell r="J694">
            <v>8</v>
          </cell>
          <cell r="K694">
            <v>703129009.89999998</v>
          </cell>
          <cell r="L694">
            <v>712934438.60000002</v>
          </cell>
          <cell r="M694">
            <v>688966201.60000002</v>
          </cell>
          <cell r="N694">
            <v>785512713.60000002</v>
          </cell>
        </row>
        <row r="695">
          <cell r="A695">
            <v>643</v>
          </cell>
          <cell r="B695" t="str">
            <v>ACUERDOS DE PAGO Y CRÉDITOS RECÍPROCOS</v>
          </cell>
          <cell r="C695">
            <v>1</v>
          </cell>
          <cell r="D695">
            <v>2</v>
          </cell>
          <cell r="E695">
            <v>3</v>
          </cell>
          <cell r="F695">
            <v>4</v>
          </cell>
          <cell r="G695">
            <v>5</v>
          </cell>
          <cell r="H695">
            <v>6</v>
          </cell>
          <cell r="I695">
            <v>7</v>
          </cell>
          <cell r="J695">
            <v>8</v>
          </cell>
          <cell r="K695">
            <v>265864297.50999999</v>
          </cell>
          <cell r="L695">
            <v>264823823.72</v>
          </cell>
          <cell r="M695">
            <v>257732592.19999999</v>
          </cell>
          <cell r="N695">
            <v>241629078.24000001</v>
          </cell>
        </row>
        <row r="696">
          <cell r="A696">
            <v>644</v>
          </cell>
          <cell r="B696" t="str">
            <v>COMPROMISOS ADQUIRIDOS NO DESEMBOLSADOS</v>
          </cell>
          <cell r="C696">
            <v>1</v>
          </cell>
          <cell r="D696">
            <v>2</v>
          </cell>
          <cell r="E696">
            <v>3</v>
          </cell>
          <cell r="F696">
            <v>4</v>
          </cell>
          <cell r="G696">
            <v>5</v>
          </cell>
          <cell r="H696">
            <v>6</v>
          </cell>
          <cell r="I696">
            <v>7</v>
          </cell>
          <cell r="J696">
            <v>8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A697">
            <v>649</v>
          </cell>
          <cell r="B697" t="str">
            <v>OTRAS CUENTAS CONTINGENTES ACREEDORAS</v>
          </cell>
          <cell r="C697">
            <v>1</v>
          </cell>
          <cell r="D697">
            <v>2</v>
          </cell>
          <cell r="E697">
            <v>3</v>
          </cell>
          <cell r="F697">
            <v>4</v>
          </cell>
          <cell r="G697">
            <v>5</v>
          </cell>
          <cell r="H697">
            <v>6</v>
          </cell>
          <cell r="I697">
            <v>7</v>
          </cell>
          <cell r="J697">
            <v>8</v>
          </cell>
          <cell r="K697">
            <v>10631306.689999999</v>
          </cell>
          <cell r="L697">
            <v>10631306.689999999</v>
          </cell>
          <cell r="M697">
            <v>10672547.58</v>
          </cell>
          <cell r="N697">
            <v>10672547.58</v>
          </cell>
        </row>
        <row r="698">
          <cell r="A698">
            <v>7</v>
          </cell>
          <cell r="B698" t="str">
            <v>CUENTAS DE ORDEN</v>
          </cell>
          <cell r="C698">
            <v>1</v>
          </cell>
          <cell r="D698">
            <v>2</v>
          </cell>
          <cell r="E698">
            <v>3</v>
          </cell>
          <cell r="F698">
            <v>4</v>
          </cell>
          <cell r="G698">
            <v>5</v>
          </cell>
          <cell r="H698">
            <v>6</v>
          </cell>
          <cell r="I698">
            <v>7</v>
          </cell>
          <cell r="J698">
            <v>8</v>
          </cell>
          <cell r="K698">
            <v>62307445927.860001</v>
          </cell>
          <cell r="L698">
            <v>62255117472.010002</v>
          </cell>
          <cell r="M698">
            <v>62107763053.230003</v>
          </cell>
          <cell r="N698">
            <v>62004160586.169998</v>
          </cell>
        </row>
        <row r="699">
          <cell r="A699">
            <v>71</v>
          </cell>
          <cell r="B699" t="str">
            <v>DEUDORAS</v>
          </cell>
          <cell r="C699">
            <v>1</v>
          </cell>
          <cell r="D699">
            <v>2</v>
          </cell>
          <cell r="E699">
            <v>3</v>
          </cell>
          <cell r="F699">
            <v>4</v>
          </cell>
          <cell r="G699">
            <v>5</v>
          </cell>
          <cell r="H699">
            <v>6</v>
          </cell>
          <cell r="I699">
            <v>7</v>
          </cell>
          <cell r="J699">
            <v>8</v>
          </cell>
          <cell r="K699">
            <v>23764603228.240002</v>
          </cell>
          <cell r="L699">
            <v>23868452403.619999</v>
          </cell>
          <cell r="M699">
            <v>23920062165.759998</v>
          </cell>
          <cell r="N699">
            <v>23940966933.439999</v>
          </cell>
        </row>
        <row r="700">
          <cell r="A700">
            <v>711</v>
          </cell>
          <cell r="B700" t="str">
            <v>ESPECIES MONETARIAS</v>
          </cell>
          <cell r="C700">
            <v>1</v>
          </cell>
          <cell r="D700">
            <v>2</v>
          </cell>
          <cell r="E700">
            <v>3</v>
          </cell>
          <cell r="F700">
            <v>4</v>
          </cell>
          <cell r="G700">
            <v>5</v>
          </cell>
          <cell r="H700">
            <v>6</v>
          </cell>
          <cell r="I700">
            <v>7</v>
          </cell>
          <cell r="J700">
            <v>8</v>
          </cell>
          <cell r="K700">
            <v>2214513.7200000002</v>
          </cell>
          <cell r="L700">
            <v>2214513.7200000002</v>
          </cell>
          <cell r="M700">
            <v>2214513.7200000002</v>
          </cell>
          <cell r="N700">
            <v>2214501.7200000002</v>
          </cell>
        </row>
        <row r="701">
          <cell r="A701">
            <v>7111</v>
          </cell>
          <cell r="B701" t="str">
            <v>BILLETES Y MONEDAS NO EMITIDOS</v>
          </cell>
          <cell r="C701">
            <v>1</v>
          </cell>
          <cell r="D701">
            <v>2</v>
          </cell>
          <cell r="E701">
            <v>3</v>
          </cell>
          <cell r="F701">
            <v>4</v>
          </cell>
          <cell r="G701">
            <v>5</v>
          </cell>
          <cell r="H701">
            <v>6</v>
          </cell>
          <cell r="I701">
            <v>7</v>
          </cell>
          <cell r="J701">
            <v>8</v>
          </cell>
          <cell r="K701">
            <v>2113.86</v>
          </cell>
          <cell r="L701">
            <v>2113.86</v>
          </cell>
          <cell r="M701">
            <v>2113.86</v>
          </cell>
          <cell r="N701">
            <v>2113.86</v>
          </cell>
        </row>
        <row r="702">
          <cell r="A702">
            <v>7112</v>
          </cell>
          <cell r="B702" t="str">
            <v>BILLETES Y MONEDAS DESMONETIZADOS</v>
          </cell>
          <cell r="C702">
            <v>1</v>
          </cell>
          <cell r="D702">
            <v>2</v>
          </cell>
          <cell r="E702">
            <v>3</v>
          </cell>
          <cell r="F702">
            <v>4</v>
          </cell>
          <cell r="G702">
            <v>5</v>
          </cell>
          <cell r="H702">
            <v>6</v>
          </cell>
          <cell r="I702">
            <v>7</v>
          </cell>
          <cell r="J702">
            <v>8</v>
          </cell>
          <cell r="K702">
            <v>29881.27</v>
          </cell>
          <cell r="L702">
            <v>29881.27</v>
          </cell>
          <cell r="M702">
            <v>29881.27</v>
          </cell>
          <cell r="N702">
            <v>29869.27</v>
          </cell>
        </row>
        <row r="703">
          <cell r="A703">
            <v>7113</v>
          </cell>
          <cell r="B703" t="str">
            <v>BILLETES Y MONEDAS EN CUSTODIA</v>
          </cell>
          <cell r="C703">
            <v>1</v>
          </cell>
          <cell r="D703">
            <v>2</v>
          </cell>
          <cell r="E703">
            <v>3</v>
          </cell>
          <cell r="F703">
            <v>4</v>
          </cell>
          <cell r="G703">
            <v>5</v>
          </cell>
          <cell r="H703">
            <v>6</v>
          </cell>
          <cell r="I703">
            <v>7</v>
          </cell>
          <cell r="J703">
            <v>8</v>
          </cell>
          <cell r="K703">
            <v>2182518.59</v>
          </cell>
          <cell r="L703">
            <v>2182518.59</v>
          </cell>
          <cell r="M703">
            <v>2182518.59</v>
          </cell>
          <cell r="N703">
            <v>2182518.59</v>
          </cell>
        </row>
        <row r="704">
          <cell r="A704">
            <v>712</v>
          </cell>
          <cell r="B704" t="str">
            <v>TÍTULOS Y FORMULARIOS</v>
          </cell>
          <cell r="C704">
            <v>1</v>
          </cell>
          <cell r="D704">
            <v>2</v>
          </cell>
          <cell r="E704">
            <v>3</v>
          </cell>
          <cell r="F704">
            <v>4</v>
          </cell>
          <cell r="G704">
            <v>5</v>
          </cell>
          <cell r="H704">
            <v>6</v>
          </cell>
          <cell r="I704">
            <v>7</v>
          </cell>
          <cell r="J704">
            <v>8</v>
          </cell>
          <cell r="K704">
            <v>8676559898.8600006</v>
          </cell>
          <cell r="L704">
            <v>8781926466.0599995</v>
          </cell>
          <cell r="M704">
            <v>8827326589.6000004</v>
          </cell>
          <cell r="N704">
            <v>8849403490.5799999</v>
          </cell>
        </row>
        <row r="705">
          <cell r="A705">
            <v>7121</v>
          </cell>
          <cell r="B705" t="str">
            <v>TÍTULOS</v>
          </cell>
          <cell r="C705">
            <v>1</v>
          </cell>
          <cell r="D705">
            <v>2</v>
          </cell>
          <cell r="E705">
            <v>3</v>
          </cell>
          <cell r="F705">
            <v>4</v>
          </cell>
          <cell r="G705">
            <v>5</v>
          </cell>
          <cell r="H705">
            <v>6</v>
          </cell>
          <cell r="I705">
            <v>7</v>
          </cell>
          <cell r="J705">
            <v>8</v>
          </cell>
          <cell r="K705">
            <v>8676559896.8600006</v>
          </cell>
          <cell r="L705">
            <v>8781926464.0599995</v>
          </cell>
          <cell r="M705">
            <v>8827326587.6000004</v>
          </cell>
          <cell r="N705">
            <v>8849403488.5799999</v>
          </cell>
        </row>
        <row r="706">
          <cell r="A706">
            <v>712101</v>
          </cell>
          <cell r="B706" t="str">
            <v>TÍTULOS PROPIOS REDIMIDOS POR INCINERAR</v>
          </cell>
          <cell r="C706">
            <v>1</v>
          </cell>
          <cell r="D706">
            <v>2</v>
          </cell>
          <cell r="E706">
            <v>3</v>
          </cell>
          <cell r="F706">
            <v>4</v>
          </cell>
          <cell r="G706">
            <v>5</v>
          </cell>
          <cell r="H706">
            <v>6</v>
          </cell>
          <cell r="I706">
            <v>7</v>
          </cell>
          <cell r="J706">
            <v>8</v>
          </cell>
          <cell r="K706">
            <v>75.37</v>
          </cell>
          <cell r="L706">
            <v>75.37</v>
          </cell>
          <cell r="M706">
            <v>75.37</v>
          </cell>
          <cell r="N706">
            <v>75.37</v>
          </cell>
        </row>
        <row r="707">
          <cell r="A707">
            <v>712102</v>
          </cell>
          <cell r="B707" t="str">
            <v>TÍTULOS EN CUSTODIA</v>
          </cell>
          <cell r="C707">
            <v>1</v>
          </cell>
          <cell r="D707">
            <v>2</v>
          </cell>
          <cell r="E707">
            <v>3</v>
          </cell>
          <cell r="F707">
            <v>4</v>
          </cell>
          <cell r="G707">
            <v>5</v>
          </cell>
          <cell r="H707">
            <v>6</v>
          </cell>
          <cell r="I707">
            <v>7</v>
          </cell>
          <cell r="J707">
            <v>8</v>
          </cell>
          <cell r="K707">
            <v>8676559821.4899998</v>
          </cell>
          <cell r="L707">
            <v>8781926388.6900005</v>
          </cell>
          <cell r="M707">
            <v>8827326512.2299995</v>
          </cell>
          <cell r="N707">
            <v>8849403413.2099991</v>
          </cell>
        </row>
        <row r="708">
          <cell r="A708">
            <v>712103</v>
          </cell>
          <cell r="B708" t="str">
            <v>TÍTULOS EMITIDOS NO VENDIDOS</v>
          </cell>
          <cell r="C708">
            <v>1</v>
          </cell>
          <cell r="D708">
            <v>2</v>
          </cell>
          <cell r="E708">
            <v>3</v>
          </cell>
          <cell r="F708">
            <v>4</v>
          </cell>
          <cell r="G708">
            <v>5</v>
          </cell>
          <cell r="H708">
            <v>6</v>
          </cell>
          <cell r="I708">
            <v>7</v>
          </cell>
          <cell r="J708">
            <v>8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A709">
            <v>712105</v>
          </cell>
          <cell r="B709" t="str">
            <v>TÍTULOS EMITIDOS RECOMPRADOS</v>
          </cell>
          <cell r="C709">
            <v>1</v>
          </cell>
          <cell r="D709">
            <v>2</v>
          </cell>
          <cell r="E709">
            <v>3</v>
          </cell>
          <cell r="F709">
            <v>4</v>
          </cell>
          <cell r="G709">
            <v>5</v>
          </cell>
          <cell r="H709">
            <v>6</v>
          </cell>
          <cell r="I709">
            <v>7</v>
          </cell>
          <cell r="J709">
            <v>8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A710">
            <v>7122</v>
          </cell>
          <cell r="B710" t="str">
            <v>FORMULARIOS</v>
          </cell>
          <cell r="C710">
            <v>1</v>
          </cell>
          <cell r="D710">
            <v>2</v>
          </cell>
          <cell r="E710">
            <v>3</v>
          </cell>
          <cell r="F710">
            <v>4</v>
          </cell>
          <cell r="G710">
            <v>5</v>
          </cell>
          <cell r="H710">
            <v>6</v>
          </cell>
          <cell r="I710">
            <v>7</v>
          </cell>
          <cell r="J710">
            <v>8</v>
          </cell>
          <cell r="K710">
            <v>2</v>
          </cell>
          <cell r="L710">
            <v>2</v>
          </cell>
          <cell r="M710">
            <v>2</v>
          </cell>
          <cell r="N710">
            <v>2</v>
          </cell>
        </row>
        <row r="711">
          <cell r="A711">
            <v>712201</v>
          </cell>
          <cell r="B711" t="str">
            <v>FORMULARIOS DE TÍTULOS PROPIOS</v>
          </cell>
          <cell r="C711">
            <v>1</v>
          </cell>
          <cell r="D711">
            <v>2</v>
          </cell>
          <cell r="E711">
            <v>3</v>
          </cell>
          <cell r="F711">
            <v>4</v>
          </cell>
          <cell r="G711">
            <v>5</v>
          </cell>
          <cell r="H711">
            <v>6</v>
          </cell>
          <cell r="I711">
            <v>7</v>
          </cell>
          <cell r="J711">
            <v>8</v>
          </cell>
          <cell r="K711">
            <v>2</v>
          </cell>
          <cell r="L711">
            <v>2</v>
          </cell>
          <cell r="M711">
            <v>2</v>
          </cell>
          <cell r="N711">
            <v>2</v>
          </cell>
        </row>
        <row r="712">
          <cell r="A712">
            <v>713</v>
          </cell>
          <cell r="B712" t="str">
            <v>BIENES Y VALORES ENTREGADOS</v>
          </cell>
          <cell r="C712">
            <v>1</v>
          </cell>
          <cell r="D712">
            <v>2</v>
          </cell>
          <cell r="E712">
            <v>3</v>
          </cell>
          <cell r="F712">
            <v>4</v>
          </cell>
          <cell r="G712">
            <v>5</v>
          </cell>
          <cell r="H712">
            <v>6</v>
          </cell>
          <cell r="I712">
            <v>7</v>
          </cell>
          <cell r="J712">
            <v>8</v>
          </cell>
          <cell r="K712">
            <v>41825676.68</v>
          </cell>
          <cell r="L712">
            <v>43873674.700000003</v>
          </cell>
          <cell r="M712">
            <v>46018494.829999998</v>
          </cell>
          <cell r="N712">
            <v>48608160.299999997</v>
          </cell>
        </row>
        <row r="713">
          <cell r="A713">
            <v>7131</v>
          </cell>
          <cell r="B713" t="str">
            <v>EN ADMINISTRACIÓN</v>
          </cell>
          <cell r="C713">
            <v>1</v>
          </cell>
          <cell r="D713">
            <v>2</v>
          </cell>
          <cell r="E713">
            <v>3</v>
          </cell>
          <cell r="F713">
            <v>4</v>
          </cell>
          <cell r="G713">
            <v>5</v>
          </cell>
          <cell r="H713">
            <v>6</v>
          </cell>
          <cell r="I713">
            <v>7</v>
          </cell>
          <cell r="J713">
            <v>8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>
            <v>713105</v>
          </cell>
          <cell r="B714" t="str">
            <v>EN EL PAÍS</v>
          </cell>
          <cell r="C714">
            <v>1</v>
          </cell>
          <cell r="D714">
            <v>2</v>
          </cell>
          <cell r="E714">
            <v>3</v>
          </cell>
          <cell r="F714">
            <v>4</v>
          </cell>
          <cell r="G714">
            <v>5</v>
          </cell>
          <cell r="H714">
            <v>6</v>
          </cell>
          <cell r="I714">
            <v>7</v>
          </cell>
          <cell r="J714">
            <v>8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A715">
            <v>713110</v>
          </cell>
          <cell r="B715" t="str">
            <v>EN EL EXTERIOR</v>
          </cell>
          <cell r="C715">
            <v>1</v>
          </cell>
          <cell r="D715">
            <v>2</v>
          </cell>
          <cell r="E715">
            <v>3</v>
          </cell>
          <cell r="F715">
            <v>4</v>
          </cell>
          <cell r="G715">
            <v>5</v>
          </cell>
          <cell r="H715">
            <v>6</v>
          </cell>
          <cell r="I715">
            <v>7</v>
          </cell>
          <cell r="J715">
            <v>8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7132</v>
          </cell>
          <cell r="B716" t="str">
            <v>EN COMODATO</v>
          </cell>
          <cell r="C716">
            <v>1</v>
          </cell>
          <cell r="D716">
            <v>2</v>
          </cell>
          <cell r="E716">
            <v>3</v>
          </cell>
          <cell r="F716">
            <v>4</v>
          </cell>
          <cell r="G716">
            <v>5</v>
          </cell>
          <cell r="H716">
            <v>6</v>
          </cell>
          <cell r="I716">
            <v>7</v>
          </cell>
          <cell r="J716">
            <v>8</v>
          </cell>
          <cell r="K716">
            <v>17679751.420000002</v>
          </cell>
          <cell r="L716">
            <v>17679751.420000002</v>
          </cell>
          <cell r="M716">
            <v>17679751.420000002</v>
          </cell>
          <cell r="N716">
            <v>17679751.420000002</v>
          </cell>
        </row>
        <row r="717">
          <cell r="A717">
            <v>713205</v>
          </cell>
          <cell r="B717" t="str">
            <v>EN EL PAÍS</v>
          </cell>
          <cell r="C717">
            <v>1</v>
          </cell>
          <cell r="D717">
            <v>2</v>
          </cell>
          <cell r="E717">
            <v>3</v>
          </cell>
          <cell r="F717">
            <v>4</v>
          </cell>
          <cell r="G717">
            <v>5</v>
          </cell>
          <cell r="H717">
            <v>6</v>
          </cell>
          <cell r="I717">
            <v>7</v>
          </cell>
          <cell r="J717">
            <v>8</v>
          </cell>
          <cell r="K717">
            <v>17679751.420000002</v>
          </cell>
          <cell r="L717">
            <v>17679751.420000002</v>
          </cell>
          <cell r="M717">
            <v>17679751.420000002</v>
          </cell>
          <cell r="N717">
            <v>17679751.420000002</v>
          </cell>
        </row>
        <row r="718">
          <cell r="A718">
            <v>713210</v>
          </cell>
          <cell r="B718" t="str">
            <v>EN EL EXTERIOR</v>
          </cell>
          <cell r="C718">
            <v>1</v>
          </cell>
          <cell r="D718">
            <v>2</v>
          </cell>
          <cell r="E718">
            <v>3</v>
          </cell>
          <cell r="F718">
            <v>4</v>
          </cell>
          <cell r="G718">
            <v>5</v>
          </cell>
          <cell r="H718">
            <v>6</v>
          </cell>
          <cell r="I718">
            <v>7</v>
          </cell>
          <cell r="J718">
            <v>8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>
            <v>7133</v>
          </cell>
          <cell r="B719" t="str">
            <v>EN GARANTÍA</v>
          </cell>
          <cell r="C719">
            <v>1</v>
          </cell>
          <cell r="D719">
            <v>2</v>
          </cell>
          <cell r="E719">
            <v>3</v>
          </cell>
          <cell r="F719">
            <v>4</v>
          </cell>
          <cell r="G719">
            <v>5</v>
          </cell>
          <cell r="H719">
            <v>6</v>
          </cell>
          <cell r="I719">
            <v>7</v>
          </cell>
          <cell r="J719">
            <v>8</v>
          </cell>
          <cell r="K719">
            <v>7170.1</v>
          </cell>
          <cell r="L719">
            <v>7170.1</v>
          </cell>
          <cell r="M719">
            <v>7170.1</v>
          </cell>
          <cell r="N719">
            <v>7170.1</v>
          </cell>
        </row>
        <row r="720">
          <cell r="A720">
            <v>713305</v>
          </cell>
          <cell r="B720" t="str">
            <v>EN EL PAÍS</v>
          </cell>
          <cell r="C720">
            <v>1</v>
          </cell>
          <cell r="D720">
            <v>2</v>
          </cell>
          <cell r="E720">
            <v>3</v>
          </cell>
          <cell r="F720">
            <v>4</v>
          </cell>
          <cell r="G720">
            <v>5</v>
          </cell>
          <cell r="H720">
            <v>6</v>
          </cell>
          <cell r="I720">
            <v>7</v>
          </cell>
          <cell r="J720">
            <v>8</v>
          </cell>
          <cell r="K720">
            <v>7170.1</v>
          </cell>
          <cell r="L720">
            <v>7170.1</v>
          </cell>
          <cell r="M720">
            <v>7170.1</v>
          </cell>
          <cell r="N720">
            <v>7170.1</v>
          </cell>
        </row>
        <row r="721">
          <cell r="A721">
            <v>713310</v>
          </cell>
          <cell r="B721" t="str">
            <v>EN EL EXTERIOR</v>
          </cell>
          <cell r="C721">
            <v>1</v>
          </cell>
          <cell r="D721">
            <v>2</v>
          </cell>
          <cell r="E721">
            <v>3</v>
          </cell>
          <cell r="F721">
            <v>4</v>
          </cell>
          <cell r="G721">
            <v>5</v>
          </cell>
          <cell r="H721">
            <v>6</v>
          </cell>
          <cell r="I721">
            <v>7</v>
          </cell>
          <cell r="J721">
            <v>8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>
            <v>7134</v>
          </cell>
          <cell r="B722" t="str">
            <v>EN CUSTODIA</v>
          </cell>
          <cell r="C722">
            <v>1</v>
          </cell>
          <cell r="D722">
            <v>2</v>
          </cell>
          <cell r="E722">
            <v>3</v>
          </cell>
          <cell r="F722">
            <v>4</v>
          </cell>
          <cell r="G722">
            <v>5</v>
          </cell>
          <cell r="H722">
            <v>6</v>
          </cell>
          <cell r="I722">
            <v>7</v>
          </cell>
          <cell r="J722">
            <v>8</v>
          </cell>
          <cell r="K722">
            <v>24138755.16</v>
          </cell>
          <cell r="L722">
            <v>26186753.18</v>
          </cell>
          <cell r="M722">
            <v>28331573.309999999</v>
          </cell>
          <cell r="N722">
            <v>30921238.780000001</v>
          </cell>
        </row>
        <row r="723">
          <cell r="A723">
            <v>713405</v>
          </cell>
          <cell r="B723" t="str">
            <v>EN EL PAÍS</v>
          </cell>
          <cell r="C723">
            <v>1</v>
          </cell>
          <cell r="D723">
            <v>2</v>
          </cell>
          <cell r="E723">
            <v>3</v>
          </cell>
          <cell r="F723">
            <v>4</v>
          </cell>
          <cell r="G723">
            <v>5</v>
          </cell>
          <cell r="H723">
            <v>6</v>
          </cell>
          <cell r="I723">
            <v>7</v>
          </cell>
          <cell r="J723">
            <v>8</v>
          </cell>
          <cell r="K723">
            <v>24138755.16</v>
          </cell>
          <cell r="L723">
            <v>26186753.18</v>
          </cell>
          <cell r="M723">
            <v>28331573.309999999</v>
          </cell>
          <cell r="N723">
            <v>30921238.780000001</v>
          </cell>
        </row>
        <row r="724">
          <cell r="A724">
            <v>713410</v>
          </cell>
          <cell r="B724" t="str">
            <v>EN EL EXTERIOR</v>
          </cell>
          <cell r="C724">
            <v>1</v>
          </cell>
          <cell r="D724">
            <v>2</v>
          </cell>
          <cell r="E724">
            <v>3</v>
          </cell>
          <cell r="F724">
            <v>4</v>
          </cell>
          <cell r="G724">
            <v>5</v>
          </cell>
          <cell r="H724">
            <v>6</v>
          </cell>
          <cell r="I724">
            <v>7</v>
          </cell>
          <cell r="J724">
            <v>8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>
            <v>7136</v>
          </cell>
          <cell r="B725" t="str">
            <v>EN ARRENDAMIENTO</v>
          </cell>
          <cell r="C725">
            <v>1</v>
          </cell>
          <cell r="D725">
            <v>2</v>
          </cell>
          <cell r="E725">
            <v>3</v>
          </cell>
          <cell r="F725">
            <v>4</v>
          </cell>
          <cell r="G725">
            <v>5</v>
          </cell>
          <cell r="H725">
            <v>6</v>
          </cell>
          <cell r="I725">
            <v>7</v>
          </cell>
          <cell r="J725">
            <v>8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>
            <v>714</v>
          </cell>
          <cell r="B726" t="str">
            <v>INTERESES POR COBRAR EN SUSPENSO</v>
          </cell>
          <cell r="C726">
            <v>1</v>
          </cell>
          <cell r="D726">
            <v>2</v>
          </cell>
          <cell r="E726">
            <v>3</v>
          </cell>
          <cell r="F726">
            <v>4</v>
          </cell>
          <cell r="G726">
            <v>5</v>
          </cell>
          <cell r="H726">
            <v>6</v>
          </cell>
          <cell r="I726">
            <v>7</v>
          </cell>
          <cell r="J726">
            <v>8</v>
          </cell>
          <cell r="K726">
            <v>46543858.350000001</v>
          </cell>
          <cell r="L726">
            <v>46541575.520000003</v>
          </cell>
          <cell r="M726">
            <v>46547276.289999999</v>
          </cell>
          <cell r="N726">
            <v>46548927.350000001</v>
          </cell>
        </row>
        <row r="727">
          <cell r="A727">
            <v>7141</v>
          </cell>
          <cell r="B727" t="str">
            <v>INTERESES POR VENCER</v>
          </cell>
          <cell r="C727">
            <v>1</v>
          </cell>
          <cell r="D727">
            <v>2</v>
          </cell>
          <cell r="E727">
            <v>3</v>
          </cell>
          <cell r="F727">
            <v>4</v>
          </cell>
          <cell r="G727">
            <v>5</v>
          </cell>
          <cell r="H727">
            <v>6</v>
          </cell>
          <cell r="I727">
            <v>7</v>
          </cell>
          <cell r="J727">
            <v>8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7142</v>
          </cell>
          <cell r="B728" t="str">
            <v>INTERESES VENCIDOS</v>
          </cell>
          <cell r="C728">
            <v>1</v>
          </cell>
          <cell r="D728">
            <v>2</v>
          </cell>
          <cell r="E728">
            <v>3</v>
          </cell>
          <cell r="F728">
            <v>4</v>
          </cell>
          <cell r="G728">
            <v>5</v>
          </cell>
          <cell r="H728">
            <v>6</v>
          </cell>
          <cell r="I728">
            <v>7</v>
          </cell>
          <cell r="J728">
            <v>8</v>
          </cell>
          <cell r="K728">
            <v>13876010.359999999</v>
          </cell>
          <cell r="L728">
            <v>13873727.529999999</v>
          </cell>
          <cell r="M728">
            <v>13879428.300000001</v>
          </cell>
          <cell r="N728">
            <v>13881079.359999999</v>
          </cell>
        </row>
        <row r="729">
          <cell r="A729">
            <v>7143</v>
          </cell>
          <cell r="B729" t="str">
            <v>INTERESES EN MORA</v>
          </cell>
          <cell r="C729">
            <v>1</v>
          </cell>
          <cell r="D729">
            <v>2</v>
          </cell>
          <cell r="E729">
            <v>3</v>
          </cell>
          <cell r="F729">
            <v>4</v>
          </cell>
          <cell r="G729">
            <v>5</v>
          </cell>
          <cell r="H729">
            <v>6</v>
          </cell>
          <cell r="I729">
            <v>7</v>
          </cell>
          <cell r="J729">
            <v>8</v>
          </cell>
          <cell r="K729">
            <v>32667847.989999998</v>
          </cell>
          <cell r="L729">
            <v>32667847.989999998</v>
          </cell>
          <cell r="M729">
            <v>32667847.989999998</v>
          </cell>
          <cell r="N729">
            <v>32667847.989999998</v>
          </cell>
        </row>
        <row r="730">
          <cell r="A730">
            <v>715</v>
          </cell>
          <cell r="B730" t="str">
            <v>ACTIVOS CASTIGADOS</v>
          </cell>
          <cell r="C730">
            <v>1</v>
          </cell>
          <cell r="D730">
            <v>2</v>
          </cell>
          <cell r="E730">
            <v>3</v>
          </cell>
          <cell r="F730">
            <v>4</v>
          </cell>
          <cell r="G730">
            <v>5</v>
          </cell>
          <cell r="H730">
            <v>6</v>
          </cell>
          <cell r="I730">
            <v>7</v>
          </cell>
          <cell r="J730">
            <v>8</v>
          </cell>
          <cell r="K730">
            <v>72314765.140000001</v>
          </cell>
          <cell r="L730">
            <v>72314765.140000001</v>
          </cell>
          <cell r="M730">
            <v>72314765.140000001</v>
          </cell>
          <cell r="N730">
            <v>72314765.140000001</v>
          </cell>
        </row>
        <row r="731">
          <cell r="A731">
            <v>7151</v>
          </cell>
          <cell r="B731" t="str">
            <v>OPERACIONES DE CRÉDITO</v>
          </cell>
          <cell r="C731">
            <v>1</v>
          </cell>
          <cell r="D731">
            <v>2</v>
          </cell>
          <cell r="E731">
            <v>3</v>
          </cell>
          <cell r="F731">
            <v>4</v>
          </cell>
          <cell r="G731">
            <v>5</v>
          </cell>
          <cell r="H731">
            <v>6</v>
          </cell>
          <cell r="I731">
            <v>7</v>
          </cell>
          <cell r="J731">
            <v>8</v>
          </cell>
          <cell r="K731">
            <v>13239108.439999999</v>
          </cell>
          <cell r="L731">
            <v>13239108.439999999</v>
          </cell>
          <cell r="M731">
            <v>13239108.439999999</v>
          </cell>
          <cell r="N731">
            <v>13239108.439999999</v>
          </cell>
        </row>
        <row r="732">
          <cell r="A732">
            <v>7152</v>
          </cell>
          <cell r="B732" t="str">
            <v>CUENTAS POR COBRAR</v>
          </cell>
          <cell r="C732">
            <v>1</v>
          </cell>
          <cell r="D732">
            <v>2</v>
          </cell>
          <cell r="E732">
            <v>3</v>
          </cell>
          <cell r="F732">
            <v>4</v>
          </cell>
          <cell r="G732">
            <v>5</v>
          </cell>
          <cell r="H732">
            <v>6</v>
          </cell>
          <cell r="I732">
            <v>7</v>
          </cell>
          <cell r="J732">
            <v>8</v>
          </cell>
          <cell r="K732">
            <v>59075656.700000003</v>
          </cell>
          <cell r="L732">
            <v>59075656.700000003</v>
          </cell>
          <cell r="M732">
            <v>59075656.700000003</v>
          </cell>
          <cell r="N732">
            <v>59075656.700000003</v>
          </cell>
        </row>
        <row r="733">
          <cell r="A733">
            <v>716</v>
          </cell>
          <cell r="B733" t="str">
            <v>COBRANZAS</v>
          </cell>
          <cell r="C733">
            <v>1</v>
          </cell>
          <cell r="D733">
            <v>2</v>
          </cell>
          <cell r="E733">
            <v>3</v>
          </cell>
          <cell r="F733">
            <v>4</v>
          </cell>
          <cell r="G733">
            <v>5</v>
          </cell>
          <cell r="H733">
            <v>6</v>
          </cell>
          <cell r="I733">
            <v>7</v>
          </cell>
          <cell r="J733">
            <v>8</v>
          </cell>
          <cell r="K733">
            <v>8968.3700000000008</v>
          </cell>
          <cell r="L733">
            <v>8968.3700000000008</v>
          </cell>
          <cell r="M733">
            <v>8968.3700000000008</v>
          </cell>
          <cell r="N733">
            <v>8968.3700000000008</v>
          </cell>
        </row>
        <row r="734">
          <cell r="A734">
            <v>7161</v>
          </cell>
          <cell r="B734" t="str">
            <v>COBRANZAS AL EXTERIOR</v>
          </cell>
          <cell r="C734">
            <v>1</v>
          </cell>
          <cell r="D734">
            <v>2</v>
          </cell>
          <cell r="E734">
            <v>3</v>
          </cell>
          <cell r="F734">
            <v>4</v>
          </cell>
          <cell r="G734">
            <v>5</v>
          </cell>
          <cell r="H734">
            <v>6</v>
          </cell>
          <cell r="I734">
            <v>7</v>
          </cell>
          <cell r="J734">
            <v>8</v>
          </cell>
          <cell r="K734">
            <v>8968.3700000000008</v>
          </cell>
          <cell r="L734">
            <v>8968.3700000000008</v>
          </cell>
          <cell r="M734">
            <v>8968.3700000000008</v>
          </cell>
          <cell r="N734">
            <v>8968.3700000000008</v>
          </cell>
        </row>
        <row r="735">
          <cell r="A735">
            <v>717</v>
          </cell>
          <cell r="B735" t="str">
            <v>ACTIVOS TRANSFERIDOS CASTIGADOS BANCA CERRADA</v>
          </cell>
          <cell r="C735">
            <v>1</v>
          </cell>
          <cell r="D735">
            <v>2</v>
          </cell>
          <cell r="E735">
            <v>3</v>
          </cell>
          <cell r="F735">
            <v>4</v>
          </cell>
          <cell r="G735">
            <v>5</v>
          </cell>
          <cell r="H735">
            <v>6</v>
          </cell>
          <cell r="I735">
            <v>7</v>
          </cell>
          <cell r="J735">
            <v>8</v>
          </cell>
          <cell r="K735">
            <v>421473075.36000001</v>
          </cell>
          <cell r="L735">
            <v>418856762.82999998</v>
          </cell>
          <cell r="M735">
            <v>422136035.88999999</v>
          </cell>
          <cell r="N735">
            <v>420113106.42000002</v>
          </cell>
        </row>
        <row r="736">
          <cell r="A736">
            <v>7171</v>
          </cell>
          <cell r="B736" t="str">
            <v>INVERSIONES CASTIGADAS IFIS CERRADAS</v>
          </cell>
          <cell r="C736">
            <v>1</v>
          </cell>
          <cell r="D736">
            <v>2</v>
          </cell>
          <cell r="E736">
            <v>3</v>
          </cell>
          <cell r="F736">
            <v>4</v>
          </cell>
          <cell r="G736">
            <v>5</v>
          </cell>
          <cell r="H736">
            <v>6</v>
          </cell>
          <cell r="I736">
            <v>7</v>
          </cell>
          <cell r="J736">
            <v>8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A737">
            <v>7172</v>
          </cell>
          <cell r="B737" t="str">
            <v>CARTERA DE CRÉDITO CASTIGADA IFIS CERRADAS</v>
          </cell>
          <cell r="C737">
            <v>1</v>
          </cell>
          <cell r="D737">
            <v>2</v>
          </cell>
          <cell r="E737">
            <v>3</v>
          </cell>
          <cell r="F737">
            <v>4</v>
          </cell>
          <cell r="G737">
            <v>5</v>
          </cell>
          <cell r="H737">
            <v>6</v>
          </cell>
          <cell r="I737">
            <v>7</v>
          </cell>
          <cell r="J737">
            <v>8</v>
          </cell>
          <cell r="K737">
            <v>354341933.41000003</v>
          </cell>
          <cell r="L737">
            <v>351725620.98000002</v>
          </cell>
          <cell r="M737">
            <v>355004894.04000002</v>
          </cell>
          <cell r="N737">
            <v>353045751.76999998</v>
          </cell>
        </row>
        <row r="738">
          <cell r="A738">
            <v>7173</v>
          </cell>
          <cell r="B738" t="str">
            <v>CUENTAS POR COBRAR CASTIGADAS IFIS CERRADAS</v>
          </cell>
          <cell r="C738">
            <v>1</v>
          </cell>
          <cell r="D738">
            <v>2</v>
          </cell>
          <cell r="E738">
            <v>3</v>
          </cell>
          <cell r="F738">
            <v>4</v>
          </cell>
          <cell r="G738">
            <v>5</v>
          </cell>
          <cell r="H738">
            <v>6</v>
          </cell>
          <cell r="I738">
            <v>7</v>
          </cell>
          <cell r="J738">
            <v>8</v>
          </cell>
          <cell r="K738">
            <v>67131141.950000003</v>
          </cell>
          <cell r="L738">
            <v>67131141.849999994</v>
          </cell>
          <cell r="M738">
            <v>67131141.849999994</v>
          </cell>
          <cell r="N738">
            <v>67067354.649999999</v>
          </cell>
        </row>
        <row r="739">
          <cell r="A739">
            <v>7176</v>
          </cell>
          <cell r="B739" t="str">
            <v>INVERSIONES CASTIGADAS EX UGEDEP</v>
          </cell>
          <cell r="C739">
            <v>1</v>
          </cell>
          <cell r="D739">
            <v>2</v>
          </cell>
          <cell r="E739">
            <v>3</v>
          </cell>
          <cell r="F739">
            <v>4</v>
          </cell>
          <cell r="G739">
            <v>5</v>
          </cell>
          <cell r="H739">
            <v>6</v>
          </cell>
          <cell r="I739">
            <v>7</v>
          </cell>
          <cell r="J739">
            <v>8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7177</v>
          </cell>
          <cell r="B740" t="str">
            <v>CUENTAS POR COBRAR CASTIGADAS  EX UGEDEP</v>
          </cell>
          <cell r="C740">
            <v>1</v>
          </cell>
          <cell r="D740">
            <v>2</v>
          </cell>
          <cell r="E740">
            <v>3</v>
          </cell>
          <cell r="F740">
            <v>4</v>
          </cell>
          <cell r="G740">
            <v>5</v>
          </cell>
          <cell r="H740">
            <v>6</v>
          </cell>
          <cell r="I740">
            <v>7</v>
          </cell>
          <cell r="J740">
            <v>8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>
            <v>7178</v>
          </cell>
          <cell r="B741" t="str">
            <v>OTROS ACTIVOS CASTIGADOS  EX UGEDEP</v>
          </cell>
          <cell r="C741">
            <v>1</v>
          </cell>
          <cell r="D741">
            <v>2</v>
          </cell>
          <cell r="E741">
            <v>3</v>
          </cell>
          <cell r="F741">
            <v>4</v>
          </cell>
          <cell r="G741">
            <v>5</v>
          </cell>
          <cell r="H741">
            <v>6</v>
          </cell>
          <cell r="I741">
            <v>7</v>
          </cell>
          <cell r="J741">
            <v>8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7179</v>
          </cell>
          <cell r="B742" t="str">
            <v>OTROS ACTIVOS CASTIGADOS IFIS CERRADAS</v>
          </cell>
          <cell r="C742">
            <v>1</v>
          </cell>
          <cell r="D742">
            <v>2</v>
          </cell>
          <cell r="E742">
            <v>3</v>
          </cell>
          <cell r="F742">
            <v>4</v>
          </cell>
          <cell r="G742">
            <v>5</v>
          </cell>
          <cell r="H742">
            <v>6</v>
          </cell>
          <cell r="I742">
            <v>7</v>
          </cell>
          <cell r="J742">
            <v>8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718</v>
          </cell>
          <cell r="B743" t="str">
            <v>JUICIOS COACTIVOS ACTIVOS BANCA CERRADA</v>
          </cell>
          <cell r="C743">
            <v>1</v>
          </cell>
          <cell r="D743">
            <v>2</v>
          </cell>
          <cell r="E743">
            <v>3</v>
          </cell>
          <cell r="F743">
            <v>4</v>
          </cell>
          <cell r="G743">
            <v>5</v>
          </cell>
          <cell r="H743">
            <v>6</v>
          </cell>
          <cell r="I743">
            <v>7</v>
          </cell>
          <cell r="J743">
            <v>8</v>
          </cell>
          <cell r="K743">
            <v>5419360466.4399996</v>
          </cell>
          <cell r="L743">
            <v>5419360466.4399996</v>
          </cell>
          <cell r="M743">
            <v>5419360466.4399996</v>
          </cell>
          <cell r="N743">
            <v>5419360466.4399996</v>
          </cell>
        </row>
        <row r="744">
          <cell r="A744">
            <v>7181</v>
          </cell>
          <cell r="B744" t="str">
            <v>TRANSFERIDOS DE LAS IFIS CERRADAS</v>
          </cell>
          <cell r="C744">
            <v>1</v>
          </cell>
          <cell r="D744">
            <v>2</v>
          </cell>
          <cell r="E744">
            <v>3</v>
          </cell>
          <cell r="F744">
            <v>4</v>
          </cell>
          <cell r="G744">
            <v>5</v>
          </cell>
          <cell r="H744">
            <v>6</v>
          </cell>
          <cell r="I744">
            <v>7</v>
          </cell>
          <cell r="J744">
            <v>8</v>
          </cell>
          <cell r="K744">
            <v>586435901.35000002</v>
          </cell>
          <cell r="L744">
            <v>586435901.35000002</v>
          </cell>
          <cell r="M744">
            <v>586435901.35000002</v>
          </cell>
          <cell r="N744">
            <v>586435901.35000002</v>
          </cell>
        </row>
        <row r="745">
          <cell r="A745">
            <v>7182</v>
          </cell>
          <cell r="B745" t="str">
            <v>INICIADOS POR EL BANCO CENTRAL DEL ECUADOR IFIS CERRADAS</v>
          </cell>
          <cell r="C745">
            <v>1</v>
          </cell>
          <cell r="D745">
            <v>2</v>
          </cell>
          <cell r="E745">
            <v>3</v>
          </cell>
          <cell r="F745">
            <v>4</v>
          </cell>
          <cell r="G745">
            <v>5</v>
          </cell>
          <cell r="H745">
            <v>6</v>
          </cell>
          <cell r="I745">
            <v>7</v>
          </cell>
          <cell r="J745">
            <v>8</v>
          </cell>
          <cell r="K745">
            <v>14242234.33</v>
          </cell>
          <cell r="L745">
            <v>14242234.33</v>
          </cell>
          <cell r="M745">
            <v>14242234.33</v>
          </cell>
          <cell r="N745">
            <v>14242234.33</v>
          </cell>
        </row>
        <row r="746">
          <cell r="A746">
            <v>7186</v>
          </cell>
          <cell r="B746" t="str">
            <v>TRANSFERIDOS DE LA EX UGEDEP</v>
          </cell>
          <cell r="C746">
            <v>1</v>
          </cell>
          <cell r="D746">
            <v>2</v>
          </cell>
          <cell r="E746">
            <v>3</v>
          </cell>
          <cell r="F746">
            <v>4</v>
          </cell>
          <cell r="G746">
            <v>5</v>
          </cell>
          <cell r="H746">
            <v>6</v>
          </cell>
          <cell r="I746">
            <v>7</v>
          </cell>
          <cell r="J746">
            <v>8</v>
          </cell>
          <cell r="K746">
            <v>4818682330.7600002</v>
          </cell>
          <cell r="L746">
            <v>4818682330.7600002</v>
          </cell>
          <cell r="M746">
            <v>4818682330.7600002</v>
          </cell>
          <cell r="N746">
            <v>4818682330.7600002</v>
          </cell>
        </row>
        <row r="747">
          <cell r="A747">
            <v>7187</v>
          </cell>
          <cell r="B747" t="str">
            <v>INICIADOS POR EL BANCO CENTRAL DEL ECUADOR  EX UGEDEP</v>
          </cell>
          <cell r="C747">
            <v>1</v>
          </cell>
          <cell r="D747">
            <v>2</v>
          </cell>
          <cell r="E747">
            <v>3</v>
          </cell>
          <cell r="F747">
            <v>4</v>
          </cell>
          <cell r="G747">
            <v>5</v>
          </cell>
          <cell r="H747">
            <v>6</v>
          </cell>
          <cell r="I747">
            <v>7</v>
          </cell>
          <cell r="J747">
            <v>8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A748">
            <v>719</v>
          </cell>
          <cell r="B748" t="str">
            <v>OTRAS CUENTAS DEUDORAS</v>
          </cell>
          <cell r="C748">
            <v>1</v>
          </cell>
          <cell r="D748">
            <v>2</v>
          </cell>
          <cell r="E748">
            <v>3</v>
          </cell>
          <cell r="F748">
            <v>4</v>
          </cell>
          <cell r="G748">
            <v>5</v>
          </cell>
          <cell r="H748">
            <v>6</v>
          </cell>
          <cell r="I748">
            <v>7</v>
          </cell>
          <cell r="J748">
            <v>8</v>
          </cell>
          <cell r="K748">
            <v>9084302005.3199997</v>
          </cell>
          <cell r="L748">
            <v>9083355210.8400002</v>
          </cell>
          <cell r="M748">
            <v>9084135055.4799995</v>
          </cell>
          <cell r="N748">
            <v>9082394547.1200008</v>
          </cell>
        </row>
        <row r="749">
          <cell r="A749">
            <v>7191</v>
          </cell>
          <cell r="B749" t="str">
            <v>CONTRATOS SUSCRITOS</v>
          </cell>
          <cell r="C749">
            <v>1</v>
          </cell>
          <cell r="D749">
            <v>2</v>
          </cell>
          <cell r="E749">
            <v>3</v>
          </cell>
          <cell r="F749">
            <v>4</v>
          </cell>
          <cell r="G749">
            <v>5</v>
          </cell>
          <cell r="H749">
            <v>6</v>
          </cell>
          <cell r="I749">
            <v>7</v>
          </cell>
          <cell r="J749">
            <v>8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7192</v>
          </cell>
          <cell r="B750" t="str">
            <v>DÉFICIT PATRIMONIAL ENTIDADES CERRADAS</v>
          </cell>
          <cell r="C750">
            <v>1</v>
          </cell>
          <cell r="D750">
            <v>2</v>
          </cell>
          <cell r="E750">
            <v>3</v>
          </cell>
          <cell r="F750">
            <v>4</v>
          </cell>
          <cell r="G750">
            <v>5</v>
          </cell>
          <cell r="H750">
            <v>6</v>
          </cell>
          <cell r="I750">
            <v>7</v>
          </cell>
          <cell r="J750">
            <v>8</v>
          </cell>
          <cell r="K750">
            <v>587843747.88</v>
          </cell>
          <cell r="L750">
            <v>587016216.78999996</v>
          </cell>
          <cell r="M750">
            <v>587729908.27999997</v>
          </cell>
          <cell r="N750">
            <v>586007914.01999998</v>
          </cell>
        </row>
        <row r="751">
          <cell r="A751">
            <v>7193</v>
          </cell>
          <cell r="B751" t="str">
            <v>OTRAS CUENTAS DE ORDEN BANCA CERRADA</v>
          </cell>
          <cell r="C751">
            <v>1</v>
          </cell>
          <cell r="D751">
            <v>2</v>
          </cell>
          <cell r="E751">
            <v>3</v>
          </cell>
          <cell r="F751">
            <v>4</v>
          </cell>
          <cell r="G751">
            <v>5</v>
          </cell>
          <cell r="H751">
            <v>6</v>
          </cell>
          <cell r="I751">
            <v>7</v>
          </cell>
          <cell r="J751">
            <v>8</v>
          </cell>
          <cell r="K751">
            <v>8489850422.6700001</v>
          </cell>
          <cell r="L751">
            <v>8489850422.6700001</v>
          </cell>
          <cell r="M751">
            <v>8489850422.6700001</v>
          </cell>
          <cell r="N751">
            <v>8489850422.6700001</v>
          </cell>
        </row>
        <row r="752">
          <cell r="A752">
            <v>719305</v>
          </cell>
          <cell r="B752" t="str">
            <v>OTRAS CUENTAS DE ORDEN IFIS CERRADAS</v>
          </cell>
          <cell r="C752">
            <v>1</v>
          </cell>
          <cell r="D752">
            <v>2</v>
          </cell>
          <cell r="E752">
            <v>3</v>
          </cell>
          <cell r="F752">
            <v>4</v>
          </cell>
          <cell r="G752">
            <v>5</v>
          </cell>
          <cell r="H752">
            <v>6</v>
          </cell>
          <cell r="I752">
            <v>7</v>
          </cell>
          <cell r="J752">
            <v>8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A753">
            <v>719310</v>
          </cell>
          <cell r="B753" t="str">
            <v>OTRAS CUENTAS DE ORDEN EX UGEDEP</v>
          </cell>
          <cell r="C753">
            <v>1</v>
          </cell>
          <cell r="D753">
            <v>2</v>
          </cell>
          <cell r="E753">
            <v>3</v>
          </cell>
          <cell r="F753">
            <v>4</v>
          </cell>
          <cell r="G753">
            <v>5</v>
          </cell>
          <cell r="H753">
            <v>6</v>
          </cell>
          <cell r="I753">
            <v>7</v>
          </cell>
          <cell r="J753">
            <v>8</v>
          </cell>
          <cell r="K753">
            <v>8489850422.6700001</v>
          </cell>
          <cell r="L753">
            <v>8489850422.6700001</v>
          </cell>
          <cell r="M753">
            <v>8489850422.6700001</v>
          </cell>
          <cell r="N753">
            <v>8489850422.6700001</v>
          </cell>
        </row>
        <row r="754">
          <cell r="A754">
            <v>7198</v>
          </cell>
          <cell r="B754" t="str">
            <v>VARIAS</v>
          </cell>
          <cell r="C754">
            <v>1</v>
          </cell>
          <cell r="D754">
            <v>2</v>
          </cell>
          <cell r="E754">
            <v>3</v>
          </cell>
          <cell r="F754">
            <v>4</v>
          </cell>
          <cell r="G754">
            <v>5</v>
          </cell>
          <cell r="H754">
            <v>6</v>
          </cell>
          <cell r="I754">
            <v>7</v>
          </cell>
          <cell r="J754">
            <v>8</v>
          </cell>
          <cell r="K754">
            <v>6607834.7699999996</v>
          </cell>
          <cell r="L754">
            <v>6488571.3799999999</v>
          </cell>
          <cell r="M754">
            <v>6554724.5300000003</v>
          </cell>
          <cell r="N754">
            <v>6536210.4299999997</v>
          </cell>
        </row>
        <row r="755">
          <cell r="A755">
            <v>72</v>
          </cell>
          <cell r="B755" t="str">
            <v>DEUDORAS POR CONTRA</v>
          </cell>
          <cell r="C755" t="e">
            <v>#N/A</v>
          </cell>
          <cell r="D755" t="e">
            <v>#N/A</v>
          </cell>
          <cell r="E755" t="e">
            <v>#N/A</v>
          </cell>
          <cell r="F755" t="e">
            <v>#N/A</v>
          </cell>
          <cell r="G755" t="e">
            <v>#N/A</v>
          </cell>
          <cell r="H755" t="e">
            <v>#N/A</v>
          </cell>
          <cell r="I755" t="e">
            <v>#N/A</v>
          </cell>
          <cell r="J755" t="e">
            <v>#N/A</v>
          </cell>
          <cell r="K755" t="e">
            <v>#N/A</v>
          </cell>
          <cell r="L755" t="e">
            <v>#N/A</v>
          </cell>
          <cell r="M755" t="e">
            <v>#N/A</v>
          </cell>
          <cell r="N755" t="e">
            <v>#N/A</v>
          </cell>
        </row>
        <row r="756">
          <cell r="A756">
            <v>721</v>
          </cell>
          <cell r="B756" t="str">
            <v>ESPECIES MONETARIAS</v>
          </cell>
          <cell r="C756" t="e">
            <v>#N/A</v>
          </cell>
          <cell r="D756" t="e">
            <v>#N/A</v>
          </cell>
          <cell r="E756" t="e">
            <v>#N/A</v>
          </cell>
          <cell r="F756" t="e">
            <v>#N/A</v>
          </cell>
          <cell r="G756" t="e">
            <v>#N/A</v>
          </cell>
          <cell r="H756" t="e">
            <v>#N/A</v>
          </cell>
          <cell r="I756" t="e">
            <v>#N/A</v>
          </cell>
          <cell r="J756" t="e">
            <v>#N/A</v>
          </cell>
          <cell r="K756" t="e">
            <v>#N/A</v>
          </cell>
          <cell r="L756" t="e">
            <v>#N/A</v>
          </cell>
          <cell r="M756" t="e">
            <v>#N/A</v>
          </cell>
          <cell r="N756" t="e">
            <v>#N/A</v>
          </cell>
        </row>
        <row r="757">
          <cell r="A757">
            <v>7211</v>
          </cell>
          <cell r="B757" t="str">
            <v>BILLETES Y MONEDAS NO EMITIDOS</v>
          </cell>
          <cell r="C757" t="e">
            <v>#N/A</v>
          </cell>
          <cell r="D757" t="e">
            <v>#N/A</v>
          </cell>
          <cell r="E757" t="e">
            <v>#N/A</v>
          </cell>
          <cell r="F757" t="e">
            <v>#N/A</v>
          </cell>
          <cell r="G757" t="e">
            <v>#N/A</v>
          </cell>
          <cell r="H757" t="e">
            <v>#N/A</v>
          </cell>
          <cell r="I757" t="e">
            <v>#N/A</v>
          </cell>
          <cell r="J757" t="e">
            <v>#N/A</v>
          </cell>
          <cell r="K757" t="e">
            <v>#N/A</v>
          </cell>
          <cell r="L757" t="e">
            <v>#N/A</v>
          </cell>
          <cell r="M757" t="e">
            <v>#N/A</v>
          </cell>
          <cell r="N757" t="e">
            <v>#N/A</v>
          </cell>
        </row>
        <row r="758">
          <cell r="A758">
            <v>7212</v>
          </cell>
          <cell r="B758" t="str">
            <v>BILLETES Y MONEDAS DESMONETIZADOS</v>
          </cell>
          <cell r="C758" t="e">
            <v>#N/A</v>
          </cell>
          <cell r="D758" t="e">
            <v>#N/A</v>
          </cell>
          <cell r="E758" t="e">
            <v>#N/A</v>
          </cell>
          <cell r="F758" t="e">
            <v>#N/A</v>
          </cell>
          <cell r="G758" t="e">
            <v>#N/A</v>
          </cell>
          <cell r="H758" t="e">
            <v>#N/A</v>
          </cell>
          <cell r="I758" t="e">
            <v>#N/A</v>
          </cell>
          <cell r="J758" t="e">
            <v>#N/A</v>
          </cell>
          <cell r="K758" t="e">
            <v>#N/A</v>
          </cell>
          <cell r="L758" t="e">
            <v>#N/A</v>
          </cell>
          <cell r="M758" t="e">
            <v>#N/A</v>
          </cell>
          <cell r="N758" t="e">
            <v>#N/A</v>
          </cell>
        </row>
        <row r="759">
          <cell r="A759">
            <v>7213</v>
          </cell>
          <cell r="B759" t="str">
            <v>BILLETES Y MONEDAS EN CUSTODIA</v>
          </cell>
          <cell r="C759" t="e">
            <v>#N/A</v>
          </cell>
          <cell r="D759" t="e">
            <v>#N/A</v>
          </cell>
          <cell r="E759" t="e">
            <v>#N/A</v>
          </cell>
          <cell r="F759" t="e">
            <v>#N/A</v>
          </cell>
          <cell r="G759" t="e">
            <v>#N/A</v>
          </cell>
          <cell r="H759" t="e">
            <v>#N/A</v>
          </cell>
          <cell r="I759" t="e">
            <v>#N/A</v>
          </cell>
          <cell r="J759" t="e">
            <v>#N/A</v>
          </cell>
          <cell r="K759" t="e">
            <v>#N/A</v>
          </cell>
          <cell r="L759" t="e">
            <v>#N/A</v>
          </cell>
          <cell r="M759" t="e">
            <v>#N/A</v>
          </cell>
          <cell r="N759" t="e">
            <v>#N/A</v>
          </cell>
        </row>
        <row r="760">
          <cell r="A760">
            <v>722</v>
          </cell>
          <cell r="B760" t="str">
            <v>TÍTULOS Y FORMULARIOS</v>
          </cell>
          <cell r="C760" t="e">
            <v>#N/A</v>
          </cell>
          <cell r="D760" t="e">
            <v>#N/A</v>
          </cell>
          <cell r="E760" t="e">
            <v>#N/A</v>
          </cell>
          <cell r="F760" t="e">
            <v>#N/A</v>
          </cell>
          <cell r="G760" t="e">
            <v>#N/A</v>
          </cell>
          <cell r="H760" t="e">
            <v>#N/A</v>
          </cell>
          <cell r="I760" t="e">
            <v>#N/A</v>
          </cell>
          <cell r="J760" t="e">
            <v>#N/A</v>
          </cell>
          <cell r="K760" t="e">
            <v>#N/A</v>
          </cell>
          <cell r="L760" t="e">
            <v>#N/A</v>
          </cell>
          <cell r="M760" t="e">
            <v>#N/A</v>
          </cell>
          <cell r="N760" t="e">
            <v>#N/A</v>
          </cell>
        </row>
        <row r="761">
          <cell r="A761">
            <v>7221</v>
          </cell>
          <cell r="B761" t="str">
            <v>TÍTULOS</v>
          </cell>
          <cell r="C761" t="e">
            <v>#N/A</v>
          </cell>
          <cell r="D761" t="e">
            <v>#N/A</v>
          </cell>
          <cell r="E761" t="e">
            <v>#N/A</v>
          </cell>
          <cell r="F761" t="e">
            <v>#N/A</v>
          </cell>
          <cell r="G761" t="e">
            <v>#N/A</v>
          </cell>
          <cell r="H761" t="e">
            <v>#N/A</v>
          </cell>
          <cell r="I761" t="e">
            <v>#N/A</v>
          </cell>
          <cell r="J761" t="e">
            <v>#N/A</v>
          </cell>
          <cell r="K761" t="e">
            <v>#N/A</v>
          </cell>
          <cell r="L761" t="e">
            <v>#N/A</v>
          </cell>
          <cell r="M761" t="e">
            <v>#N/A</v>
          </cell>
          <cell r="N761" t="e">
            <v>#N/A</v>
          </cell>
        </row>
        <row r="762">
          <cell r="A762">
            <v>722101</v>
          </cell>
          <cell r="B762" t="str">
            <v>TÍTULOS PROPIOS REDIMIDOS POR INCINERAR</v>
          </cell>
          <cell r="C762" t="e">
            <v>#N/A</v>
          </cell>
          <cell r="D762" t="e">
            <v>#N/A</v>
          </cell>
          <cell r="E762" t="e">
            <v>#N/A</v>
          </cell>
          <cell r="F762" t="e">
            <v>#N/A</v>
          </cell>
          <cell r="G762" t="e">
            <v>#N/A</v>
          </cell>
          <cell r="H762" t="e">
            <v>#N/A</v>
          </cell>
          <cell r="I762" t="e">
            <v>#N/A</v>
          </cell>
          <cell r="J762" t="e">
            <v>#N/A</v>
          </cell>
          <cell r="K762" t="e">
            <v>#N/A</v>
          </cell>
          <cell r="L762" t="e">
            <v>#N/A</v>
          </cell>
          <cell r="M762" t="e">
            <v>#N/A</v>
          </cell>
          <cell r="N762" t="e">
            <v>#N/A</v>
          </cell>
        </row>
        <row r="763">
          <cell r="A763">
            <v>722102</v>
          </cell>
          <cell r="B763" t="str">
            <v>TÍTULOS EN CUSTODIA</v>
          </cell>
          <cell r="C763" t="e">
            <v>#N/A</v>
          </cell>
          <cell r="D763" t="e">
            <v>#N/A</v>
          </cell>
          <cell r="E763" t="e">
            <v>#N/A</v>
          </cell>
          <cell r="F763" t="e">
            <v>#N/A</v>
          </cell>
          <cell r="G763" t="e">
            <v>#N/A</v>
          </cell>
          <cell r="H763" t="e">
            <v>#N/A</v>
          </cell>
          <cell r="I763" t="e">
            <v>#N/A</v>
          </cell>
          <cell r="J763" t="e">
            <v>#N/A</v>
          </cell>
          <cell r="K763" t="e">
            <v>#N/A</v>
          </cell>
          <cell r="L763" t="e">
            <v>#N/A</v>
          </cell>
          <cell r="M763" t="e">
            <v>#N/A</v>
          </cell>
          <cell r="N763" t="e">
            <v>#N/A</v>
          </cell>
        </row>
        <row r="764">
          <cell r="A764">
            <v>722103</v>
          </cell>
          <cell r="B764" t="str">
            <v>TÍTULOS EMITIDOS NO VENDIDOS</v>
          </cell>
          <cell r="C764" t="e">
            <v>#N/A</v>
          </cell>
          <cell r="D764" t="e">
            <v>#N/A</v>
          </cell>
          <cell r="E764" t="e">
            <v>#N/A</v>
          </cell>
          <cell r="F764" t="e">
            <v>#N/A</v>
          </cell>
          <cell r="G764" t="e">
            <v>#N/A</v>
          </cell>
          <cell r="H764" t="e">
            <v>#N/A</v>
          </cell>
          <cell r="I764" t="e">
            <v>#N/A</v>
          </cell>
          <cell r="J764" t="e">
            <v>#N/A</v>
          </cell>
          <cell r="K764" t="e">
            <v>#N/A</v>
          </cell>
          <cell r="L764" t="e">
            <v>#N/A</v>
          </cell>
          <cell r="M764" t="e">
            <v>#N/A</v>
          </cell>
          <cell r="N764" t="e">
            <v>#N/A</v>
          </cell>
        </row>
        <row r="765">
          <cell r="A765">
            <v>722105</v>
          </cell>
          <cell r="B765" t="str">
            <v>TÍTULOS EMITIDOS RECOMPRADOS</v>
          </cell>
          <cell r="C765" t="e">
            <v>#N/A</v>
          </cell>
          <cell r="D765" t="e">
            <v>#N/A</v>
          </cell>
          <cell r="E765" t="e">
            <v>#N/A</v>
          </cell>
          <cell r="F765" t="e">
            <v>#N/A</v>
          </cell>
          <cell r="G765" t="e">
            <v>#N/A</v>
          </cell>
          <cell r="H765" t="e">
            <v>#N/A</v>
          </cell>
          <cell r="I765" t="e">
            <v>#N/A</v>
          </cell>
          <cell r="J765" t="e">
            <v>#N/A</v>
          </cell>
          <cell r="K765" t="e">
            <v>#N/A</v>
          </cell>
          <cell r="L765" t="e">
            <v>#N/A</v>
          </cell>
          <cell r="M765" t="e">
            <v>#N/A</v>
          </cell>
          <cell r="N765" t="e">
            <v>#N/A</v>
          </cell>
        </row>
        <row r="766">
          <cell r="A766">
            <v>7222</v>
          </cell>
          <cell r="B766" t="str">
            <v>FORMULARIOS</v>
          </cell>
          <cell r="C766" t="e">
            <v>#N/A</v>
          </cell>
          <cell r="D766" t="e">
            <v>#N/A</v>
          </cell>
          <cell r="E766" t="e">
            <v>#N/A</v>
          </cell>
          <cell r="F766" t="e">
            <v>#N/A</v>
          </cell>
          <cell r="G766" t="e">
            <v>#N/A</v>
          </cell>
          <cell r="H766" t="e">
            <v>#N/A</v>
          </cell>
          <cell r="I766" t="e">
            <v>#N/A</v>
          </cell>
          <cell r="J766" t="e">
            <v>#N/A</v>
          </cell>
          <cell r="K766" t="e">
            <v>#N/A</v>
          </cell>
          <cell r="L766" t="e">
            <v>#N/A</v>
          </cell>
          <cell r="M766" t="e">
            <v>#N/A</v>
          </cell>
          <cell r="N766" t="e">
            <v>#N/A</v>
          </cell>
        </row>
        <row r="767">
          <cell r="A767">
            <v>722201</v>
          </cell>
          <cell r="B767" t="str">
            <v>FORMULARIOS DE TÍTULOS PROPIOS</v>
          </cell>
          <cell r="C767" t="e">
            <v>#N/A</v>
          </cell>
          <cell r="D767" t="e">
            <v>#N/A</v>
          </cell>
          <cell r="E767" t="e">
            <v>#N/A</v>
          </cell>
          <cell r="F767" t="e">
            <v>#N/A</v>
          </cell>
          <cell r="G767" t="e">
            <v>#N/A</v>
          </cell>
          <cell r="H767" t="e">
            <v>#N/A</v>
          </cell>
          <cell r="I767" t="e">
            <v>#N/A</v>
          </cell>
          <cell r="J767" t="e">
            <v>#N/A</v>
          </cell>
          <cell r="K767" t="e">
            <v>#N/A</v>
          </cell>
          <cell r="L767" t="e">
            <v>#N/A</v>
          </cell>
          <cell r="M767" t="e">
            <v>#N/A</v>
          </cell>
          <cell r="N767" t="e">
            <v>#N/A</v>
          </cell>
        </row>
        <row r="768">
          <cell r="A768">
            <v>723</v>
          </cell>
          <cell r="B768" t="str">
            <v>BIENES Y VALORES ENTREGADOS</v>
          </cell>
          <cell r="C768" t="e">
            <v>#N/A</v>
          </cell>
          <cell r="D768" t="e">
            <v>#N/A</v>
          </cell>
          <cell r="E768" t="e">
            <v>#N/A</v>
          </cell>
          <cell r="F768" t="e">
            <v>#N/A</v>
          </cell>
          <cell r="G768" t="e">
            <v>#N/A</v>
          </cell>
          <cell r="H768" t="e">
            <v>#N/A</v>
          </cell>
          <cell r="I768" t="e">
            <v>#N/A</v>
          </cell>
          <cell r="J768" t="e">
            <v>#N/A</v>
          </cell>
          <cell r="K768" t="e">
            <v>#N/A</v>
          </cell>
          <cell r="L768" t="e">
            <v>#N/A</v>
          </cell>
          <cell r="M768" t="e">
            <v>#N/A</v>
          </cell>
          <cell r="N768" t="e">
            <v>#N/A</v>
          </cell>
        </row>
        <row r="769">
          <cell r="A769">
            <v>7231</v>
          </cell>
          <cell r="B769" t="str">
            <v>EN ADMINISTRACIÓN</v>
          </cell>
          <cell r="C769" t="e">
            <v>#N/A</v>
          </cell>
          <cell r="D769" t="e">
            <v>#N/A</v>
          </cell>
          <cell r="E769" t="e">
            <v>#N/A</v>
          </cell>
          <cell r="F769" t="e">
            <v>#N/A</v>
          </cell>
          <cell r="G769" t="e">
            <v>#N/A</v>
          </cell>
          <cell r="H769" t="e">
            <v>#N/A</v>
          </cell>
          <cell r="I769" t="e">
            <v>#N/A</v>
          </cell>
          <cell r="J769" t="e">
            <v>#N/A</v>
          </cell>
          <cell r="K769" t="e">
            <v>#N/A</v>
          </cell>
          <cell r="L769" t="e">
            <v>#N/A</v>
          </cell>
          <cell r="M769" t="e">
            <v>#N/A</v>
          </cell>
          <cell r="N769" t="e">
            <v>#N/A</v>
          </cell>
        </row>
        <row r="770">
          <cell r="A770">
            <v>723105</v>
          </cell>
          <cell r="B770" t="str">
            <v>EN EL PAÍS</v>
          </cell>
          <cell r="C770" t="e">
            <v>#N/A</v>
          </cell>
          <cell r="D770" t="e">
            <v>#N/A</v>
          </cell>
          <cell r="E770" t="e">
            <v>#N/A</v>
          </cell>
          <cell r="F770" t="e">
            <v>#N/A</v>
          </cell>
          <cell r="G770" t="e">
            <v>#N/A</v>
          </cell>
          <cell r="H770" t="e">
            <v>#N/A</v>
          </cell>
          <cell r="I770" t="e">
            <v>#N/A</v>
          </cell>
          <cell r="J770" t="e">
            <v>#N/A</v>
          </cell>
          <cell r="K770" t="e">
            <v>#N/A</v>
          </cell>
          <cell r="L770" t="e">
            <v>#N/A</v>
          </cell>
          <cell r="M770" t="e">
            <v>#N/A</v>
          </cell>
          <cell r="N770" t="e">
            <v>#N/A</v>
          </cell>
        </row>
        <row r="771">
          <cell r="A771">
            <v>723110</v>
          </cell>
          <cell r="B771" t="str">
            <v>EN EL EXTERIOR</v>
          </cell>
          <cell r="C771" t="e">
            <v>#N/A</v>
          </cell>
          <cell r="D771" t="e">
            <v>#N/A</v>
          </cell>
          <cell r="E771" t="e">
            <v>#N/A</v>
          </cell>
          <cell r="F771" t="e">
            <v>#N/A</v>
          </cell>
          <cell r="G771" t="e">
            <v>#N/A</v>
          </cell>
          <cell r="H771" t="e">
            <v>#N/A</v>
          </cell>
          <cell r="I771" t="e">
            <v>#N/A</v>
          </cell>
          <cell r="J771" t="e">
            <v>#N/A</v>
          </cell>
          <cell r="K771" t="e">
            <v>#N/A</v>
          </cell>
          <cell r="L771" t="e">
            <v>#N/A</v>
          </cell>
          <cell r="M771" t="e">
            <v>#N/A</v>
          </cell>
          <cell r="N771" t="e">
            <v>#N/A</v>
          </cell>
        </row>
        <row r="772">
          <cell r="A772">
            <v>7232</v>
          </cell>
          <cell r="B772" t="str">
            <v>EN COMODATO</v>
          </cell>
          <cell r="C772" t="e">
            <v>#N/A</v>
          </cell>
          <cell r="D772" t="e">
            <v>#N/A</v>
          </cell>
          <cell r="E772" t="e">
            <v>#N/A</v>
          </cell>
          <cell r="F772" t="e">
            <v>#N/A</v>
          </cell>
          <cell r="G772" t="e">
            <v>#N/A</v>
          </cell>
          <cell r="H772" t="e">
            <v>#N/A</v>
          </cell>
          <cell r="I772" t="e">
            <v>#N/A</v>
          </cell>
          <cell r="J772" t="e">
            <v>#N/A</v>
          </cell>
          <cell r="K772" t="e">
            <v>#N/A</v>
          </cell>
          <cell r="L772" t="e">
            <v>#N/A</v>
          </cell>
          <cell r="M772" t="e">
            <v>#N/A</v>
          </cell>
          <cell r="N772" t="e">
            <v>#N/A</v>
          </cell>
        </row>
        <row r="773">
          <cell r="A773">
            <v>723205</v>
          </cell>
          <cell r="B773" t="str">
            <v>EN EL PAÍS</v>
          </cell>
          <cell r="C773" t="e">
            <v>#N/A</v>
          </cell>
          <cell r="D773" t="e">
            <v>#N/A</v>
          </cell>
          <cell r="E773" t="e">
            <v>#N/A</v>
          </cell>
          <cell r="F773" t="e">
            <v>#N/A</v>
          </cell>
          <cell r="G773" t="e">
            <v>#N/A</v>
          </cell>
          <cell r="H773" t="e">
            <v>#N/A</v>
          </cell>
          <cell r="I773" t="e">
            <v>#N/A</v>
          </cell>
          <cell r="J773" t="e">
            <v>#N/A</v>
          </cell>
          <cell r="K773" t="e">
            <v>#N/A</v>
          </cell>
          <cell r="L773" t="e">
            <v>#N/A</v>
          </cell>
          <cell r="M773" t="e">
            <v>#N/A</v>
          </cell>
          <cell r="N773" t="e">
            <v>#N/A</v>
          </cell>
        </row>
        <row r="774">
          <cell r="A774">
            <v>723210</v>
          </cell>
          <cell r="B774" t="str">
            <v>EN EL EXTERIOR</v>
          </cell>
          <cell r="C774" t="e">
            <v>#N/A</v>
          </cell>
          <cell r="D774" t="e">
            <v>#N/A</v>
          </cell>
          <cell r="E774" t="e">
            <v>#N/A</v>
          </cell>
          <cell r="F774" t="e">
            <v>#N/A</v>
          </cell>
          <cell r="G774" t="e">
            <v>#N/A</v>
          </cell>
          <cell r="H774" t="e">
            <v>#N/A</v>
          </cell>
          <cell r="I774" t="e">
            <v>#N/A</v>
          </cell>
          <cell r="J774" t="e">
            <v>#N/A</v>
          </cell>
          <cell r="K774" t="e">
            <v>#N/A</v>
          </cell>
          <cell r="L774" t="e">
            <v>#N/A</v>
          </cell>
          <cell r="M774" t="e">
            <v>#N/A</v>
          </cell>
          <cell r="N774" t="e">
            <v>#N/A</v>
          </cell>
        </row>
        <row r="775">
          <cell r="A775">
            <v>7233</v>
          </cell>
          <cell r="B775" t="str">
            <v>EN GARANTÍA</v>
          </cell>
          <cell r="C775" t="e">
            <v>#N/A</v>
          </cell>
          <cell r="D775" t="e">
            <v>#N/A</v>
          </cell>
          <cell r="E775" t="e">
            <v>#N/A</v>
          </cell>
          <cell r="F775" t="e">
            <v>#N/A</v>
          </cell>
          <cell r="G775" t="e">
            <v>#N/A</v>
          </cell>
          <cell r="H775" t="e">
            <v>#N/A</v>
          </cell>
          <cell r="I775" t="e">
            <v>#N/A</v>
          </cell>
          <cell r="J775" t="e">
            <v>#N/A</v>
          </cell>
          <cell r="K775" t="e">
            <v>#N/A</v>
          </cell>
          <cell r="L775" t="e">
            <v>#N/A</v>
          </cell>
          <cell r="M775" t="e">
            <v>#N/A</v>
          </cell>
          <cell r="N775" t="e">
            <v>#N/A</v>
          </cell>
        </row>
        <row r="776">
          <cell r="A776">
            <v>723305</v>
          </cell>
          <cell r="B776" t="str">
            <v>EN EL PAÍS</v>
          </cell>
          <cell r="C776" t="e">
            <v>#N/A</v>
          </cell>
          <cell r="D776" t="e">
            <v>#N/A</v>
          </cell>
          <cell r="E776" t="e">
            <v>#N/A</v>
          </cell>
          <cell r="F776" t="e">
            <v>#N/A</v>
          </cell>
          <cell r="G776" t="e">
            <v>#N/A</v>
          </cell>
          <cell r="H776" t="e">
            <v>#N/A</v>
          </cell>
          <cell r="I776" t="e">
            <v>#N/A</v>
          </cell>
          <cell r="J776" t="e">
            <v>#N/A</v>
          </cell>
          <cell r="K776" t="e">
            <v>#N/A</v>
          </cell>
          <cell r="L776" t="e">
            <v>#N/A</v>
          </cell>
          <cell r="M776" t="e">
            <v>#N/A</v>
          </cell>
          <cell r="N776" t="e">
            <v>#N/A</v>
          </cell>
        </row>
        <row r="777">
          <cell r="A777">
            <v>723310</v>
          </cell>
          <cell r="B777" t="str">
            <v>EN EL EXTERIOR</v>
          </cell>
          <cell r="C777" t="e">
            <v>#N/A</v>
          </cell>
          <cell r="D777" t="e">
            <v>#N/A</v>
          </cell>
          <cell r="E777" t="e">
            <v>#N/A</v>
          </cell>
          <cell r="F777" t="e">
            <v>#N/A</v>
          </cell>
          <cell r="G777" t="e">
            <v>#N/A</v>
          </cell>
          <cell r="H777" t="e">
            <v>#N/A</v>
          </cell>
          <cell r="I777" t="e">
            <v>#N/A</v>
          </cell>
          <cell r="J777" t="e">
            <v>#N/A</v>
          </cell>
          <cell r="K777" t="e">
            <v>#N/A</v>
          </cell>
          <cell r="L777" t="e">
            <v>#N/A</v>
          </cell>
          <cell r="M777" t="e">
            <v>#N/A</v>
          </cell>
          <cell r="N777" t="e">
            <v>#N/A</v>
          </cell>
        </row>
        <row r="778">
          <cell r="A778">
            <v>7234</v>
          </cell>
          <cell r="B778" t="str">
            <v>EN CUSTODIA</v>
          </cell>
          <cell r="C778" t="e">
            <v>#N/A</v>
          </cell>
          <cell r="D778" t="e">
            <v>#N/A</v>
          </cell>
          <cell r="E778" t="e">
            <v>#N/A</v>
          </cell>
          <cell r="F778" t="e">
            <v>#N/A</v>
          </cell>
          <cell r="G778" t="e">
            <v>#N/A</v>
          </cell>
          <cell r="H778" t="e">
            <v>#N/A</v>
          </cell>
          <cell r="I778" t="e">
            <v>#N/A</v>
          </cell>
          <cell r="J778" t="e">
            <v>#N/A</v>
          </cell>
          <cell r="K778" t="e">
            <v>#N/A</v>
          </cell>
          <cell r="L778" t="e">
            <v>#N/A</v>
          </cell>
          <cell r="M778" t="e">
            <v>#N/A</v>
          </cell>
          <cell r="N778" t="e">
            <v>#N/A</v>
          </cell>
        </row>
        <row r="779">
          <cell r="A779">
            <v>723405</v>
          </cell>
          <cell r="B779" t="str">
            <v>EN EL PAÍS</v>
          </cell>
          <cell r="C779" t="e">
            <v>#N/A</v>
          </cell>
          <cell r="D779" t="e">
            <v>#N/A</v>
          </cell>
          <cell r="E779" t="e">
            <v>#N/A</v>
          </cell>
          <cell r="F779" t="e">
            <v>#N/A</v>
          </cell>
          <cell r="G779" t="e">
            <v>#N/A</v>
          </cell>
          <cell r="H779" t="e">
            <v>#N/A</v>
          </cell>
          <cell r="I779" t="e">
            <v>#N/A</v>
          </cell>
          <cell r="J779" t="e">
            <v>#N/A</v>
          </cell>
          <cell r="K779" t="e">
            <v>#N/A</v>
          </cell>
          <cell r="L779" t="e">
            <v>#N/A</v>
          </cell>
          <cell r="M779" t="e">
            <v>#N/A</v>
          </cell>
          <cell r="N779" t="e">
            <v>#N/A</v>
          </cell>
        </row>
        <row r="780">
          <cell r="A780">
            <v>723410</v>
          </cell>
          <cell r="B780" t="str">
            <v>EN EL EXTERIOR</v>
          </cell>
          <cell r="C780" t="e">
            <v>#N/A</v>
          </cell>
          <cell r="D780" t="e">
            <v>#N/A</v>
          </cell>
          <cell r="E780" t="e">
            <v>#N/A</v>
          </cell>
          <cell r="F780" t="e">
            <v>#N/A</v>
          </cell>
          <cell r="G780" t="e">
            <v>#N/A</v>
          </cell>
          <cell r="H780" t="e">
            <v>#N/A</v>
          </cell>
          <cell r="I780" t="e">
            <v>#N/A</v>
          </cell>
          <cell r="J780" t="e">
            <v>#N/A</v>
          </cell>
          <cell r="K780" t="e">
            <v>#N/A</v>
          </cell>
          <cell r="L780" t="e">
            <v>#N/A</v>
          </cell>
          <cell r="M780" t="e">
            <v>#N/A</v>
          </cell>
          <cell r="N780" t="e">
            <v>#N/A</v>
          </cell>
        </row>
        <row r="781">
          <cell r="A781">
            <v>7236</v>
          </cell>
          <cell r="B781" t="str">
            <v>EN ARRENDAMIENTO</v>
          </cell>
          <cell r="C781" t="e">
            <v>#N/A</v>
          </cell>
          <cell r="D781" t="e">
            <v>#N/A</v>
          </cell>
          <cell r="E781" t="e">
            <v>#N/A</v>
          </cell>
          <cell r="F781" t="e">
            <v>#N/A</v>
          </cell>
          <cell r="G781" t="e">
            <v>#N/A</v>
          </cell>
          <cell r="H781" t="e">
            <v>#N/A</v>
          </cell>
          <cell r="I781" t="e">
            <v>#N/A</v>
          </cell>
          <cell r="J781" t="e">
            <v>#N/A</v>
          </cell>
          <cell r="K781" t="e">
            <v>#N/A</v>
          </cell>
          <cell r="L781" t="e">
            <v>#N/A</v>
          </cell>
          <cell r="M781" t="e">
            <v>#N/A</v>
          </cell>
          <cell r="N781" t="e">
            <v>#N/A</v>
          </cell>
        </row>
        <row r="782">
          <cell r="A782">
            <v>724</v>
          </cell>
          <cell r="B782" t="str">
            <v>INTERESES POR COBRAR EN SUSPENSO</v>
          </cell>
          <cell r="C782" t="e">
            <v>#N/A</v>
          </cell>
          <cell r="D782" t="e">
            <v>#N/A</v>
          </cell>
          <cell r="E782" t="e">
            <v>#N/A</v>
          </cell>
          <cell r="F782" t="e">
            <v>#N/A</v>
          </cell>
          <cell r="G782" t="e">
            <v>#N/A</v>
          </cell>
          <cell r="H782" t="e">
            <v>#N/A</v>
          </cell>
          <cell r="I782" t="e">
            <v>#N/A</v>
          </cell>
          <cell r="J782" t="e">
            <v>#N/A</v>
          </cell>
          <cell r="K782" t="e">
            <v>#N/A</v>
          </cell>
          <cell r="L782" t="e">
            <v>#N/A</v>
          </cell>
          <cell r="M782" t="e">
            <v>#N/A</v>
          </cell>
          <cell r="N782" t="e">
            <v>#N/A</v>
          </cell>
        </row>
        <row r="783">
          <cell r="A783">
            <v>7241</v>
          </cell>
          <cell r="B783" t="str">
            <v>INTERESES POR VENCER</v>
          </cell>
          <cell r="C783" t="e">
            <v>#N/A</v>
          </cell>
          <cell r="D783" t="e">
            <v>#N/A</v>
          </cell>
          <cell r="E783" t="e">
            <v>#N/A</v>
          </cell>
          <cell r="F783" t="e">
            <v>#N/A</v>
          </cell>
          <cell r="G783" t="e">
            <v>#N/A</v>
          </cell>
          <cell r="H783" t="e">
            <v>#N/A</v>
          </cell>
          <cell r="I783" t="e">
            <v>#N/A</v>
          </cell>
          <cell r="J783" t="e">
            <v>#N/A</v>
          </cell>
          <cell r="K783" t="e">
            <v>#N/A</v>
          </cell>
          <cell r="L783" t="e">
            <v>#N/A</v>
          </cell>
          <cell r="M783" t="e">
            <v>#N/A</v>
          </cell>
          <cell r="N783" t="e">
            <v>#N/A</v>
          </cell>
        </row>
        <row r="784">
          <cell r="A784">
            <v>7242</v>
          </cell>
          <cell r="B784" t="str">
            <v>INTERESES VENCIDOS</v>
          </cell>
          <cell r="C784" t="e">
            <v>#N/A</v>
          </cell>
          <cell r="D784" t="e">
            <v>#N/A</v>
          </cell>
          <cell r="E784" t="e">
            <v>#N/A</v>
          </cell>
          <cell r="F784" t="e">
            <v>#N/A</v>
          </cell>
          <cell r="G784" t="e">
            <v>#N/A</v>
          </cell>
          <cell r="H784" t="e">
            <v>#N/A</v>
          </cell>
          <cell r="I784" t="e">
            <v>#N/A</v>
          </cell>
          <cell r="J784" t="e">
            <v>#N/A</v>
          </cell>
          <cell r="K784" t="e">
            <v>#N/A</v>
          </cell>
          <cell r="L784" t="e">
            <v>#N/A</v>
          </cell>
          <cell r="M784" t="e">
            <v>#N/A</v>
          </cell>
          <cell r="N784" t="e">
            <v>#N/A</v>
          </cell>
        </row>
        <row r="785">
          <cell r="A785">
            <v>7243</v>
          </cell>
          <cell r="B785" t="str">
            <v>INTERESES EN MORA</v>
          </cell>
          <cell r="C785" t="e">
            <v>#N/A</v>
          </cell>
          <cell r="D785" t="e">
            <v>#N/A</v>
          </cell>
          <cell r="E785" t="e">
            <v>#N/A</v>
          </cell>
          <cell r="F785" t="e">
            <v>#N/A</v>
          </cell>
          <cell r="G785" t="e">
            <v>#N/A</v>
          </cell>
          <cell r="H785" t="e">
            <v>#N/A</v>
          </cell>
          <cell r="I785" t="e">
            <v>#N/A</v>
          </cell>
          <cell r="J785" t="e">
            <v>#N/A</v>
          </cell>
          <cell r="K785" t="e">
            <v>#N/A</v>
          </cell>
          <cell r="L785" t="e">
            <v>#N/A</v>
          </cell>
          <cell r="M785" t="e">
            <v>#N/A</v>
          </cell>
          <cell r="N785" t="e">
            <v>#N/A</v>
          </cell>
        </row>
        <row r="786">
          <cell r="A786">
            <v>725</v>
          </cell>
          <cell r="B786" t="str">
            <v>ACTIVOS CASTIGADOS</v>
          </cell>
          <cell r="C786" t="e">
            <v>#N/A</v>
          </cell>
          <cell r="D786" t="e">
            <v>#N/A</v>
          </cell>
          <cell r="E786" t="e">
            <v>#N/A</v>
          </cell>
          <cell r="F786" t="e">
            <v>#N/A</v>
          </cell>
          <cell r="G786" t="e">
            <v>#N/A</v>
          </cell>
          <cell r="H786" t="e">
            <v>#N/A</v>
          </cell>
          <cell r="I786" t="e">
            <v>#N/A</v>
          </cell>
          <cell r="J786" t="e">
            <v>#N/A</v>
          </cell>
          <cell r="K786" t="e">
            <v>#N/A</v>
          </cell>
          <cell r="L786" t="e">
            <v>#N/A</v>
          </cell>
          <cell r="M786" t="e">
            <v>#N/A</v>
          </cell>
          <cell r="N786" t="e">
            <v>#N/A</v>
          </cell>
        </row>
        <row r="787">
          <cell r="A787">
            <v>7251</v>
          </cell>
          <cell r="B787" t="str">
            <v>OPERACIONES DE CRÉDITO</v>
          </cell>
          <cell r="C787" t="e">
            <v>#N/A</v>
          </cell>
          <cell r="D787" t="e">
            <v>#N/A</v>
          </cell>
          <cell r="E787" t="e">
            <v>#N/A</v>
          </cell>
          <cell r="F787" t="e">
            <v>#N/A</v>
          </cell>
          <cell r="G787" t="e">
            <v>#N/A</v>
          </cell>
          <cell r="H787" t="e">
            <v>#N/A</v>
          </cell>
          <cell r="I787" t="e">
            <v>#N/A</v>
          </cell>
          <cell r="J787" t="e">
            <v>#N/A</v>
          </cell>
          <cell r="K787" t="e">
            <v>#N/A</v>
          </cell>
          <cell r="L787" t="e">
            <v>#N/A</v>
          </cell>
          <cell r="M787" t="e">
            <v>#N/A</v>
          </cell>
          <cell r="N787" t="e">
            <v>#N/A</v>
          </cell>
        </row>
        <row r="788">
          <cell r="A788">
            <v>7252</v>
          </cell>
          <cell r="B788" t="str">
            <v>CUENTAS POR COBRAR</v>
          </cell>
          <cell r="C788" t="e">
            <v>#N/A</v>
          </cell>
          <cell r="D788" t="e">
            <v>#N/A</v>
          </cell>
          <cell r="E788" t="e">
            <v>#N/A</v>
          </cell>
          <cell r="F788" t="e">
            <v>#N/A</v>
          </cell>
          <cell r="G788" t="e">
            <v>#N/A</v>
          </cell>
          <cell r="H788" t="e">
            <v>#N/A</v>
          </cell>
          <cell r="I788" t="e">
            <v>#N/A</v>
          </cell>
          <cell r="J788" t="e">
            <v>#N/A</v>
          </cell>
          <cell r="K788" t="e">
            <v>#N/A</v>
          </cell>
          <cell r="L788" t="e">
            <v>#N/A</v>
          </cell>
          <cell r="M788" t="e">
            <v>#N/A</v>
          </cell>
          <cell r="N788" t="e">
            <v>#N/A</v>
          </cell>
        </row>
        <row r="789">
          <cell r="A789">
            <v>726</v>
          </cell>
          <cell r="B789" t="str">
            <v>COBRANZAS</v>
          </cell>
          <cell r="C789" t="e">
            <v>#N/A</v>
          </cell>
          <cell r="D789" t="e">
            <v>#N/A</v>
          </cell>
          <cell r="E789" t="e">
            <v>#N/A</v>
          </cell>
          <cell r="F789" t="e">
            <v>#N/A</v>
          </cell>
          <cell r="G789" t="e">
            <v>#N/A</v>
          </cell>
          <cell r="H789" t="e">
            <v>#N/A</v>
          </cell>
          <cell r="I789" t="e">
            <v>#N/A</v>
          </cell>
          <cell r="J789" t="e">
            <v>#N/A</v>
          </cell>
          <cell r="K789" t="e">
            <v>#N/A</v>
          </cell>
          <cell r="L789" t="e">
            <v>#N/A</v>
          </cell>
          <cell r="M789" t="e">
            <v>#N/A</v>
          </cell>
          <cell r="N789" t="e">
            <v>#N/A</v>
          </cell>
        </row>
        <row r="790">
          <cell r="A790">
            <v>7261</v>
          </cell>
          <cell r="B790" t="str">
            <v>COBRANZAS AL EXTERIOR</v>
          </cell>
          <cell r="C790" t="e">
            <v>#N/A</v>
          </cell>
          <cell r="D790" t="e">
            <v>#N/A</v>
          </cell>
          <cell r="E790" t="e">
            <v>#N/A</v>
          </cell>
          <cell r="F790" t="e">
            <v>#N/A</v>
          </cell>
          <cell r="G790" t="e">
            <v>#N/A</v>
          </cell>
          <cell r="H790" t="e">
            <v>#N/A</v>
          </cell>
          <cell r="I790" t="e">
            <v>#N/A</v>
          </cell>
          <cell r="J790" t="e">
            <v>#N/A</v>
          </cell>
          <cell r="K790" t="e">
            <v>#N/A</v>
          </cell>
          <cell r="L790" t="e">
            <v>#N/A</v>
          </cell>
          <cell r="M790" t="e">
            <v>#N/A</v>
          </cell>
          <cell r="N790" t="e">
            <v>#N/A</v>
          </cell>
        </row>
        <row r="791">
          <cell r="A791">
            <v>727</v>
          </cell>
          <cell r="B791" t="str">
            <v>ACTIVOS TRANSFERIDOS CASTIGADOS BANCA CERRADA</v>
          </cell>
          <cell r="C791" t="e">
            <v>#N/A</v>
          </cell>
          <cell r="D791" t="e">
            <v>#N/A</v>
          </cell>
          <cell r="E791" t="e">
            <v>#N/A</v>
          </cell>
          <cell r="F791" t="e">
            <v>#N/A</v>
          </cell>
          <cell r="G791" t="e">
            <v>#N/A</v>
          </cell>
          <cell r="H791" t="e">
            <v>#N/A</v>
          </cell>
          <cell r="I791" t="e">
            <v>#N/A</v>
          </cell>
          <cell r="J791" t="e">
            <v>#N/A</v>
          </cell>
          <cell r="K791" t="e">
            <v>#N/A</v>
          </cell>
          <cell r="L791" t="e">
            <v>#N/A</v>
          </cell>
          <cell r="M791" t="e">
            <v>#N/A</v>
          </cell>
          <cell r="N791" t="e">
            <v>#N/A</v>
          </cell>
        </row>
        <row r="792">
          <cell r="A792">
            <v>7271</v>
          </cell>
          <cell r="B792" t="str">
            <v>INVERSIONES CASTIGADAS IFIS CERRADAS</v>
          </cell>
          <cell r="C792" t="e">
            <v>#N/A</v>
          </cell>
          <cell r="D792" t="e">
            <v>#N/A</v>
          </cell>
          <cell r="E792" t="e">
            <v>#N/A</v>
          </cell>
          <cell r="F792" t="e">
            <v>#N/A</v>
          </cell>
          <cell r="G792" t="e">
            <v>#N/A</v>
          </cell>
          <cell r="H792" t="e">
            <v>#N/A</v>
          </cell>
          <cell r="I792" t="e">
            <v>#N/A</v>
          </cell>
          <cell r="J792" t="e">
            <v>#N/A</v>
          </cell>
          <cell r="K792" t="e">
            <v>#N/A</v>
          </cell>
          <cell r="L792" t="e">
            <v>#N/A</v>
          </cell>
          <cell r="M792" t="e">
            <v>#N/A</v>
          </cell>
          <cell r="N792" t="e">
            <v>#N/A</v>
          </cell>
        </row>
        <row r="793">
          <cell r="A793">
            <v>7272</v>
          </cell>
          <cell r="B793" t="str">
            <v>CARTERA DE CRÉDITO CASTIGADA IFIS CERRADAS</v>
          </cell>
          <cell r="C793" t="e">
            <v>#N/A</v>
          </cell>
          <cell r="D793" t="e">
            <v>#N/A</v>
          </cell>
          <cell r="E793" t="e">
            <v>#N/A</v>
          </cell>
          <cell r="F793" t="e">
            <v>#N/A</v>
          </cell>
          <cell r="G793" t="e">
            <v>#N/A</v>
          </cell>
          <cell r="H793" t="e">
            <v>#N/A</v>
          </cell>
          <cell r="I793" t="e">
            <v>#N/A</v>
          </cell>
          <cell r="J793" t="e">
            <v>#N/A</v>
          </cell>
          <cell r="K793" t="e">
            <v>#N/A</v>
          </cell>
          <cell r="L793" t="e">
            <v>#N/A</v>
          </cell>
          <cell r="M793" t="e">
            <v>#N/A</v>
          </cell>
          <cell r="N793" t="e">
            <v>#N/A</v>
          </cell>
        </row>
        <row r="794">
          <cell r="A794">
            <v>7273</v>
          </cell>
          <cell r="B794" t="str">
            <v>CUENTAS POR COBRAR CASTIGADAS IFIS CERRADAS</v>
          </cell>
          <cell r="C794" t="e">
            <v>#N/A</v>
          </cell>
          <cell r="D794" t="e">
            <v>#N/A</v>
          </cell>
          <cell r="E794" t="e">
            <v>#N/A</v>
          </cell>
          <cell r="F794" t="e">
            <v>#N/A</v>
          </cell>
          <cell r="G794" t="e">
            <v>#N/A</v>
          </cell>
          <cell r="H794" t="e">
            <v>#N/A</v>
          </cell>
          <cell r="I794" t="e">
            <v>#N/A</v>
          </cell>
          <cell r="J794" t="e">
            <v>#N/A</v>
          </cell>
          <cell r="K794" t="e">
            <v>#N/A</v>
          </cell>
          <cell r="L794" t="e">
            <v>#N/A</v>
          </cell>
          <cell r="M794" t="e">
            <v>#N/A</v>
          </cell>
          <cell r="N794" t="e">
            <v>#N/A</v>
          </cell>
        </row>
        <row r="795">
          <cell r="A795">
            <v>7276</v>
          </cell>
          <cell r="B795" t="str">
            <v>INVERSIONES CASTIGADAS EX UGEDEP</v>
          </cell>
          <cell r="C795" t="e">
            <v>#N/A</v>
          </cell>
          <cell r="D795" t="e">
            <v>#N/A</v>
          </cell>
          <cell r="E795" t="e">
            <v>#N/A</v>
          </cell>
          <cell r="F795" t="e">
            <v>#N/A</v>
          </cell>
          <cell r="G795" t="e">
            <v>#N/A</v>
          </cell>
          <cell r="H795" t="e">
            <v>#N/A</v>
          </cell>
          <cell r="I795" t="e">
            <v>#N/A</v>
          </cell>
          <cell r="J795" t="e">
            <v>#N/A</v>
          </cell>
          <cell r="K795" t="e">
            <v>#N/A</v>
          </cell>
          <cell r="L795" t="e">
            <v>#N/A</v>
          </cell>
          <cell r="M795" t="e">
            <v>#N/A</v>
          </cell>
          <cell r="N795" t="e">
            <v>#N/A</v>
          </cell>
        </row>
        <row r="796">
          <cell r="A796">
            <v>7277</v>
          </cell>
          <cell r="B796" t="str">
            <v>CUENTAS POR COBRAR CASTIGADAS EX UGEDEP</v>
          </cell>
          <cell r="C796" t="e">
            <v>#N/A</v>
          </cell>
          <cell r="D796" t="e">
            <v>#N/A</v>
          </cell>
          <cell r="E796" t="e">
            <v>#N/A</v>
          </cell>
          <cell r="F796" t="e">
            <v>#N/A</v>
          </cell>
          <cell r="G796" t="e">
            <v>#N/A</v>
          </cell>
          <cell r="H796" t="e">
            <v>#N/A</v>
          </cell>
          <cell r="I796" t="e">
            <v>#N/A</v>
          </cell>
          <cell r="J796" t="e">
            <v>#N/A</v>
          </cell>
          <cell r="K796" t="e">
            <v>#N/A</v>
          </cell>
          <cell r="L796" t="e">
            <v>#N/A</v>
          </cell>
          <cell r="M796" t="e">
            <v>#N/A</v>
          </cell>
          <cell r="N796" t="e">
            <v>#N/A</v>
          </cell>
        </row>
        <row r="797">
          <cell r="A797">
            <v>7278</v>
          </cell>
          <cell r="B797" t="str">
            <v>OTROS ACTIVOS CASTIGADOS  EX UGEDEP</v>
          </cell>
          <cell r="C797" t="e">
            <v>#N/A</v>
          </cell>
          <cell r="D797" t="e">
            <v>#N/A</v>
          </cell>
          <cell r="E797" t="e">
            <v>#N/A</v>
          </cell>
          <cell r="F797" t="e">
            <v>#N/A</v>
          </cell>
          <cell r="G797" t="e">
            <v>#N/A</v>
          </cell>
          <cell r="H797" t="e">
            <v>#N/A</v>
          </cell>
          <cell r="I797" t="e">
            <v>#N/A</v>
          </cell>
          <cell r="J797" t="e">
            <v>#N/A</v>
          </cell>
          <cell r="K797" t="e">
            <v>#N/A</v>
          </cell>
          <cell r="L797" t="e">
            <v>#N/A</v>
          </cell>
          <cell r="M797" t="e">
            <v>#N/A</v>
          </cell>
          <cell r="N797" t="e">
            <v>#N/A</v>
          </cell>
        </row>
        <row r="798">
          <cell r="A798">
            <v>7279</v>
          </cell>
          <cell r="B798" t="str">
            <v>OTROS ACTIVOS CASTIGADOS IFIS CERRADAS</v>
          </cell>
          <cell r="C798" t="e">
            <v>#N/A</v>
          </cell>
          <cell r="D798" t="e">
            <v>#N/A</v>
          </cell>
          <cell r="E798" t="e">
            <v>#N/A</v>
          </cell>
          <cell r="F798" t="e">
            <v>#N/A</v>
          </cell>
          <cell r="G798" t="e">
            <v>#N/A</v>
          </cell>
          <cell r="H798" t="e">
            <v>#N/A</v>
          </cell>
          <cell r="I798" t="e">
            <v>#N/A</v>
          </cell>
          <cell r="J798" t="e">
            <v>#N/A</v>
          </cell>
          <cell r="K798" t="e">
            <v>#N/A</v>
          </cell>
          <cell r="L798" t="e">
            <v>#N/A</v>
          </cell>
          <cell r="M798" t="e">
            <v>#N/A</v>
          </cell>
          <cell r="N798" t="e">
            <v>#N/A</v>
          </cell>
        </row>
        <row r="799">
          <cell r="A799">
            <v>728</v>
          </cell>
          <cell r="B799" t="str">
            <v>JUICIOS COACTIVOS ACTIVOS BANCA CERRADA</v>
          </cell>
          <cell r="C799" t="e">
            <v>#N/A</v>
          </cell>
          <cell r="D799" t="e">
            <v>#N/A</v>
          </cell>
          <cell r="E799" t="e">
            <v>#N/A</v>
          </cell>
          <cell r="F799" t="e">
            <v>#N/A</v>
          </cell>
          <cell r="G799" t="e">
            <v>#N/A</v>
          </cell>
          <cell r="H799" t="e">
            <v>#N/A</v>
          </cell>
          <cell r="I799" t="e">
            <v>#N/A</v>
          </cell>
          <cell r="J799" t="e">
            <v>#N/A</v>
          </cell>
          <cell r="K799" t="e">
            <v>#N/A</v>
          </cell>
          <cell r="L799" t="e">
            <v>#N/A</v>
          </cell>
          <cell r="M799" t="e">
            <v>#N/A</v>
          </cell>
          <cell r="N799" t="e">
            <v>#N/A</v>
          </cell>
        </row>
        <row r="800">
          <cell r="A800">
            <v>7281</v>
          </cell>
          <cell r="B800" t="str">
            <v>TRANSFERIDOS DE LAS IFIS CERRADAS</v>
          </cell>
          <cell r="C800" t="e">
            <v>#N/A</v>
          </cell>
          <cell r="D800" t="e">
            <v>#N/A</v>
          </cell>
          <cell r="E800" t="e">
            <v>#N/A</v>
          </cell>
          <cell r="F800" t="e">
            <v>#N/A</v>
          </cell>
          <cell r="G800" t="e">
            <v>#N/A</v>
          </cell>
          <cell r="H800" t="e">
            <v>#N/A</v>
          </cell>
          <cell r="I800" t="e">
            <v>#N/A</v>
          </cell>
          <cell r="J800" t="e">
            <v>#N/A</v>
          </cell>
          <cell r="K800" t="e">
            <v>#N/A</v>
          </cell>
          <cell r="L800" t="e">
            <v>#N/A</v>
          </cell>
          <cell r="M800" t="e">
            <v>#N/A</v>
          </cell>
          <cell r="N800" t="e">
            <v>#N/A</v>
          </cell>
        </row>
        <row r="801">
          <cell r="A801">
            <v>7282</v>
          </cell>
          <cell r="B801" t="str">
            <v>INICIADOS POR EL BANCO CENTRAL DEL ECUADOR IFIS CERRADAS</v>
          </cell>
          <cell r="C801" t="e">
            <v>#N/A</v>
          </cell>
          <cell r="D801" t="e">
            <v>#N/A</v>
          </cell>
          <cell r="E801" t="e">
            <v>#N/A</v>
          </cell>
          <cell r="F801" t="e">
            <v>#N/A</v>
          </cell>
          <cell r="G801" t="e">
            <v>#N/A</v>
          </cell>
          <cell r="H801" t="e">
            <v>#N/A</v>
          </cell>
          <cell r="I801" t="e">
            <v>#N/A</v>
          </cell>
          <cell r="J801" t="e">
            <v>#N/A</v>
          </cell>
          <cell r="K801" t="e">
            <v>#N/A</v>
          </cell>
          <cell r="L801" t="e">
            <v>#N/A</v>
          </cell>
          <cell r="M801" t="e">
            <v>#N/A</v>
          </cell>
          <cell r="N801" t="e">
            <v>#N/A</v>
          </cell>
        </row>
        <row r="802">
          <cell r="A802">
            <v>7286</v>
          </cell>
          <cell r="B802" t="str">
            <v>TRANSFERIDOS DE LA EX UGEDEP</v>
          </cell>
          <cell r="C802" t="e">
            <v>#N/A</v>
          </cell>
          <cell r="D802" t="e">
            <v>#N/A</v>
          </cell>
          <cell r="E802" t="e">
            <v>#N/A</v>
          </cell>
          <cell r="F802" t="e">
            <v>#N/A</v>
          </cell>
          <cell r="G802" t="e">
            <v>#N/A</v>
          </cell>
          <cell r="H802" t="e">
            <v>#N/A</v>
          </cell>
          <cell r="I802" t="e">
            <v>#N/A</v>
          </cell>
          <cell r="J802" t="e">
            <v>#N/A</v>
          </cell>
          <cell r="K802" t="e">
            <v>#N/A</v>
          </cell>
          <cell r="L802" t="e">
            <v>#N/A</v>
          </cell>
          <cell r="M802" t="e">
            <v>#N/A</v>
          </cell>
          <cell r="N802" t="e">
            <v>#N/A</v>
          </cell>
        </row>
        <row r="803">
          <cell r="A803">
            <v>7287</v>
          </cell>
          <cell r="B803" t="str">
            <v>INICIADOS POR EL BANCO CENTRAL DEL ECUADOR  EX UGEDEP</v>
          </cell>
          <cell r="C803" t="e">
            <v>#N/A</v>
          </cell>
          <cell r="D803" t="e">
            <v>#N/A</v>
          </cell>
          <cell r="E803" t="e">
            <v>#N/A</v>
          </cell>
          <cell r="F803" t="e">
            <v>#N/A</v>
          </cell>
          <cell r="G803" t="e">
            <v>#N/A</v>
          </cell>
          <cell r="H803" t="e">
            <v>#N/A</v>
          </cell>
          <cell r="I803" t="e">
            <v>#N/A</v>
          </cell>
          <cell r="J803" t="e">
            <v>#N/A</v>
          </cell>
          <cell r="K803" t="e">
            <v>#N/A</v>
          </cell>
          <cell r="L803" t="e">
            <v>#N/A</v>
          </cell>
          <cell r="M803" t="e">
            <v>#N/A</v>
          </cell>
          <cell r="N803" t="e">
            <v>#N/A</v>
          </cell>
        </row>
        <row r="804">
          <cell r="A804">
            <v>729</v>
          </cell>
          <cell r="B804" t="str">
            <v>OTRAS CUENTAS DEUDORAS</v>
          </cell>
          <cell r="C804" t="e">
            <v>#N/A</v>
          </cell>
          <cell r="D804" t="e">
            <v>#N/A</v>
          </cell>
          <cell r="E804" t="e">
            <v>#N/A</v>
          </cell>
          <cell r="F804" t="e">
            <v>#N/A</v>
          </cell>
          <cell r="G804" t="e">
            <v>#N/A</v>
          </cell>
          <cell r="H804" t="e">
            <v>#N/A</v>
          </cell>
          <cell r="I804" t="e">
            <v>#N/A</v>
          </cell>
          <cell r="J804" t="e">
            <v>#N/A</v>
          </cell>
          <cell r="K804" t="e">
            <v>#N/A</v>
          </cell>
          <cell r="L804" t="e">
            <v>#N/A</v>
          </cell>
          <cell r="M804" t="e">
            <v>#N/A</v>
          </cell>
          <cell r="N804" t="e">
            <v>#N/A</v>
          </cell>
        </row>
        <row r="805">
          <cell r="A805">
            <v>7291</v>
          </cell>
          <cell r="B805" t="str">
            <v>CONTRATOS SUSCRITOS</v>
          </cell>
          <cell r="C805" t="e">
            <v>#N/A</v>
          </cell>
          <cell r="D805" t="e">
            <v>#N/A</v>
          </cell>
          <cell r="E805" t="e">
            <v>#N/A</v>
          </cell>
          <cell r="F805" t="e">
            <v>#N/A</v>
          </cell>
          <cell r="G805" t="e">
            <v>#N/A</v>
          </cell>
          <cell r="H805" t="e">
            <v>#N/A</v>
          </cell>
          <cell r="I805" t="e">
            <v>#N/A</v>
          </cell>
          <cell r="J805" t="e">
            <v>#N/A</v>
          </cell>
          <cell r="K805" t="e">
            <v>#N/A</v>
          </cell>
          <cell r="L805" t="e">
            <v>#N/A</v>
          </cell>
          <cell r="M805" t="e">
            <v>#N/A</v>
          </cell>
          <cell r="N805" t="e">
            <v>#N/A</v>
          </cell>
        </row>
        <row r="806">
          <cell r="A806">
            <v>7292</v>
          </cell>
          <cell r="B806" t="str">
            <v>DÉFICIT PATRIMONIAL ENTIDADES CERRADAS</v>
          </cell>
          <cell r="C806" t="e">
            <v>#N/A</v>
          </cell>
          <cell r="D806" t="e">
            <v>#N/A</v>
          </cell>
          <cell r="E806" t="e">
            <v>#N/A</v>
          </cell>
          <cell r="F806" t="e">
            <v>#N/A</v>
          </cell>
          <cell r="G806" t="e">
            <v>#N/A</v>
          </cell>
          <cell r="H806" t="e">
            <v>#N/A</v>
          </cell>
          <cell r="I806" t="e">
            <v>#N/A</v>
          </cell>
          <cell r="J806" t="e">
            <v>#N/A</v>
          </cell>
          <cell r="K806" t="e">
            <v>#N/A</v>
          </cell>
          <cell r="L806" t="e">
            <v>#N/A</v>
          </cell>
          <cell r="M806" t="e">
            <v>#N/A</v>
          </cell>
          <cell r="N806" t="e">
            <v>#N/A</v>
          </cell>
        </row>
        <row r="807">
          <cell r="A807">
            <v>7293</v>
          </cell>
          <cell r="B807" t="str">
            <v>OTRAS CUENTAS DE ORDEN BANCA CERRADA</v>
          </cell>
          <cell r="C807" t="e">
            <v>#N/A</v>
          </cell>
          <cell r="D807" t="e">
            <v>#N/A</v>
          </cell>
          <cell r="E807" t="e">
            <v>#N/A</v>
          </cell>
          <cell r="F807" t="e">
            <v>#N/A</v>
          </cell>
          <cell r="G807" t="e">
            <v>#N/A</v>
          </cell>
          <cell r="H807" t="e">
            <v>#N/A</v>
          </cell>
          <cell r="I807" t="e">
            <v>#N/A</v>
          </cell>
          <cell r="J807" t="e">
            <v>#N/A</v>
          </cell>
          <cell r="K807" t="e">
            <v>#N/A</v>
          </cell>
          <cell r="L807" t="e">
            <v>#N/A</v>
          </cell>
          <cell r="M807" t="e">
            <v>#N/A</v>
          </cell>
          <cell r="N807" t="e">
            <v>#N/A</v>
          </cell>
        </row>
        <row r="808">
          <cell r="A808">
            <v>729305</v>
          </cell>
          <cell r="B808" t="str">
            <v>OTRAS CUENTAS DE ORDEN IFIS CERRADAS</v>
          </cell>
          <cell r="C808" t="e">
            <v>#N/A</v>
          </cell>
          <cell r="D808" t="e">
            <v>#N/A</v>
          </cell>
          <cell r="E808" t="e">
            <v>#N/A</v>
          </cell>
          <cell r="F808" t="e">
            <v>#N/A</v>
          </cell>
          <cell r="G808" t="e">
            <v>#N/A</v>
          </cell>
          <cell r="H808" t="e">
            <v>#N/A</v>
          </cell>
          <cell r="I808" t="e">
            <v>#N/A</v>
          </cell>
          <cell r="J808" t="e">
            <v>#N/A</v>
          </cell>
          <cell r="K808" t="e">
            <v>#N/A</v>
          </cell>
          <cell r="L808" t="e">
            <v>#N/A</v>
          </cell>
          <cell r="M808" t="e">
            <v>#N/A</v>
          </cell>
          <cell r="N808" t="e">
            <v>#N/A</v>
          </cell>
        </row>
        <row r="809">
          <cell r="A809">
            <v>729310</v>
          </cell>
          <cell r="B809" t="str">
            <v>OTRAS CUENTAS DE ORDEN EX UGEDEP</v>
          </cell>
          <cell r="C809" t="e">
            <v>#N/A</v>
          </cell>
          <cell r="D809" t="e">
            <v>#N/A</v>
          </cell>
          <cell r="E809" t="e">
            <v>#N/A</v>
          </cell>
          <cell r="F809" t="e">
            <v>#N/A</v>
          </cell>
          <cell r="G809" t="e">
            <v>#N/A</v>
          </cell>
          <cell r="H809" t="e">
            <v>#N/A</v>
          </cell>
          <cell r="I809" t="e">
            <v>#N/A</v>
          </cell>
          <cell r="J809" t="e">
            <v>#N/A</v>
          </cell>
          <cell r="K809" t="e">
            <v>#N/A</v>
          </cell>
          <cell r="L809" t="e">
            <v>#N/A</v>
          </cell>
          <cell r="M809" t="e">
            <v>#N/A</v>
          </cell>
          <cell r="N809" t="e">
            <v>#N/A</v>
          </cell>
        </row>
        <row r="810">
          <cell r="A810">
            <v>7298</v>
          </cell>
          <cell r="B810" t="str">
            <v>VARIAS</v>
          </cell>
          <cell r="C810" t="e">
            <v>#N/A</v>
          </cell>
          <cell r="D810" t="e">
            <v>#N/A</v>
          </cell>
          <cell r="E810" t="e">
            <v>#N/A</v>
          </cell>
          <cell r="F810" t="e">
            <v>#N/A</v>
          </cell>
          <cell r="G810" t="e">
            <v>#N/A</v>
          </cell>
          <cell r="H810" t="e">
            <v>#N/A</v>
          </cell>
          <cell r="I810" t="e">
            <v>#N/A</v>
          </cell>
          <cell r="J810" t="e">
            <v>#N/A</v>
          </cell>
          <cell r="K810" t="e">
            <v>#N/A</v>
          </cell>
          <cell r="L810" t="e">
            <v>#N/A</v>
          </cell>
          <cell r="M810" t="e">
            <v>#N/A</v>
          </cell>
          <cell r="N810" t="e">
            <v>#N/A</v>
          </cell>
        </row>
        <row r="811">
          <cell r="A811">
            <v>73</v>
          </cell>
          <cell r="B811" t="str">
            <v>ACREEDORAS</v>
          </cell>
          <cell r="C811">
            <v>1</v>
          </cell>
          <cell r="D811">
            <v>2</v>
          </cell>
          <cell r="E811">
            <v>3</v>
          </cell>
          <cell r="F811">
            <v>4</v>
          </cell>
          <cell r="G811">
            <v>5</v>
          </cell>
          <cell r="H811">
            <v>6</v>
          </cell>
          <cell r="I811">
            <v>7</v>
          </cell>
          <cell r="J811">
            <v>8</v>
          </cell>
          <cell r="K811">
            <v>38542842699.620003</v>
          </cell>
          <cell r="L811">
            <v>38386665068.389999</v>
          </cell>
          <cell r="M811">
            <v>38187700887.470001</v>
          </cell>
          <cell r="N811">
            <v>38063193652.730003</v>
          </cell>
        </row>
        <row r="812">
          <cell r="A812">
            <v>731</v>
          </cell>
          <cell r="B812" t="str">
            <v>ESPECIES MONETARIAS</v>
          </cell>
          <cell r="C812">
            <v>1</v>
          </cell>
          <cell r="D812">
            <v>2</v>
          </cell>
          <cell r="E812">
            <v>3</v>
          </cell>
          <cell r="F812">
            <v>4</v>
          </cell>
          <cell r="G812">
            <v>5</v>
          </cell>
          <cell r="H812">
            <v>6</v>
          </cell>
          <cell r="I812">
            <v>7</v>
          </cell>
          <cell r="J812">
            <v>8</v>
          </cell>
          <cell r="K812">
            <v>18597.02</v>
          </cell>
          <cell r="L812">
            <v>18605.09</v>
          </cell>
          <cell r="M812">
            <v>18601.93</v>
          </cell>
          <cell r="N812">
            <v>18586.439999999999</v>
          </cell>
        </row>
        <row r="813">
          <cell r="A813">
            <v>7313</v>
          </cell>
          <cell r="B813" t="str">
            <v>BILLETES Y MONEDAS EN CUSTODIA</v>
          </cell>
          <cell r="C813">
            <v>1</v>
          </cell>
          <cell r="D813">
            <v>2</v>
          </cell>
          <cell r="E813">
            <v>3</v>
          </cell>
          <cell r="F813">
            <v>4</v>
          </cell>
          <cell r="G813">
            <v>5</v>
          </cell>
          <cell r="H813">
            <v>6</v>
          </cell>
          <cell r="I813">
            <v>7</v>
          </cell>
          <cell r="J813">
            <v>8</v>
          </cell>
          <cell r="K813">
            <v>18597.02</v>
          </cell>
          <cell r="L813">
            <v>18605.09</v>
          </cell>
          <cell r="M813">
            <v>18601.93</v>
          </cell>
          <cell r="N813">
            <v>18586.439999999999</v>
          </cell>
        </row>
        <row r="814">
          <cell r="A814">
            <v>732</v>
          </cell>
          <cell r="B814" t="str">
            <v>FORMULARIOS</v>
          </cell>
          <cell r="C814">
            <v>1</v>
          </cell>
          <cell r="D814">
            <v>2</v>
          </cell>
          <cell r="E814">
            <v>3</v>
          </cell>
          <cell r="F814">
            <v>4</v>
          </cell>
          <cell r="G814">
            <v>5</v>
          </cell>
          <cell r="H814">
            <v>6</v>
          </cell>
          <cell r="I814">
            <v>7</v>
          </cell>
          <cell r="J814">
            <v>8</v>
          </cell>
          <cell r="K814">
            <v>0.71</v>
          </cell>
          <cell r="L814">
            <v>0.71</v>
          </cell>
          <cell r="M814">
            <v>0.71</v>
          </cell>
          <cell r="N814">
            <v>0.71</v>
          </cell>
        </row>
        <row r="815">
          <cell r="A815">
            <v>7321</v>
          </cell>
          <cell r="B815" t="str">
            <v>FORMULARIOS DE TÍTULOS</v>
          </cell>
          <cell r="C815">
            <v>1</v>
          </cell>
          <cell r="D815">
            <v>2</v>
          </cell>
          <cell r="E815">
            <v>3</v>
          </cell>
          <cell r="F815">
            <v>4</v>
          </cell>
          <cell r="G815">
            <v>5</v>
          </cell>
          <cell r="H815">
            <v>6</v>
          </cell>
          <cell r="I815">
            <v>7</v>
          </cell>
          <cell r="J815">
            <v>8</v>
          </cell>
          <cell r="K815">
            <v>0.71</v>
          </cell>
          <cell r="L815">
            <v>0.71</v>
          </cell>
          <cell r="M815">
            <v>0.71</v>
          </cell>
          <cell r="N815">
            <v>0.71</v>
          </cell>
        </row>
        <row r="816">
          <cell r="A816">
            <v>733</v>
          </cell>
          <cell r="B816" t="str">
            <v>BIENES Y VALORES RECIBIDOS</v>
          </cell>
          <cell r="C816">
            <v>1</v>
          </cell>
          <cell r="D816">
            <v>2</v>
          </cell>
          <cell r="E816">
            <v>3</v>
          </cell>
          <cell r="F816">
            <v>4</v>
          </cell>
          <cell r="G816">
            <v>5</v>
          </cell>
          <cell r="H816">
            <v>6</v>
          </cell>
          <cell r="I816">
            <v>7</v>
          </cell>
          <cell r="J816">
            <v>8</v>
          </cell>
          <cell r="K816">
            <v>27981726032.560001</v>
          </cell>
          <cell r="L816">
            <v>27836000406.779999</v>
          </cell>
          <cell r="M816">
            <v>27640162235.52</v>
          </cell>
          <cell r="N816">
            <v>27518107013.419998</v>
          </cell>
        </row>
        <row r="817">
          <cell r="A817">
            <v>7331</v>
          </cell>
          <cell r="B817" t="str">
            <v>EN ADMINISTRACIÓN</v>
          </cell>
          <cell r="C817">
            <v>1</v>
          </cell>
          <cell r="D817">
            <v>2</v>
          </cell>
          <cell r="E817">
            <v>3</v>
          </cell>
          <cell r="F817">
            <v>4</v>
          </cell>
          <cell r="G817">
            <v>5</v>
          </cell>
          <cell r="H817">
            <v>6</v>
          </cell>
          <cell r="I817">
            <v>7</v>
          </cell>
          <cell r="J817">
            <v>8</v>
          </cell>
          <cell r="K817">
            <v>10908403949.889999</v>
          </cell>
          <cell r="L817">
            <v>10941160726.790001</v>
          </cell>
          <cell r="M817">
            <v>11090205818.51</v>
          </cell>
          <cell r="N817">
            <v>11130357536.799999</v>
          </cell>
        </row>
        <row r="818">
          <cell r="A818">
            <v>733105</v>
          </cell>
          <cell r="B818" t="str">
            <v>EN EL PAÍS</v>
          </cell>
          <cell r="C818">
            <v>1</v>
          </cell>
          <cell r="D818">
            <v>2</v>
          </cell>
          <cell r="E818">
            <v>3</v>
          </cell>
          <cell r="F818">
            <v>4</v>
          </cell>
          <cell r="G818">
            <v>5</v>
          </cell>
          <cell r="H818">
            <v>6</v>
          </cell>
          <cell r="I818">
            <v>7</v>
          </cell>
          <cell r="J818">
            <v>8</v>
          </cell>
          <cell r="K818">
            <v>4610892695.2299995</v>
          </cell>
          <cell r="L818">
            <v>4613962196.6700001</v>
          </cell>
          <cell r="M818">
            <v>4696462675.1899996</v>
          </cell>
          <cell r="N818">
            <v>4715657293.9499998</v>
          </cell>
        </row>
        <row r="819">
          <cell r="A819">
            <v>733110</v>
          </cell>
          <cell r="B819" t="str">
            <v>EN EL EXTERIOR</v>
          </cell>
          <cell r="C819">
            <v>1</v>
          </cell>
          <cell r="D819">
            <v>2</v>
          </cell>
          <cell r="E819">
            <v>3</v>
          </cell>
          <cell r="F819">
            <v>4</v>
          </cell>
          <cell r="G819">
            <v>5</v>
          </cell>
          <cell r="H819">
            <v>6</v>
          </cell>
          <cell r="I819">
            <v>7</v>
          </cell>
          <cell r="J819">
            <v>8</v>
          </cell>
          <cell r="K819">
            <v>6297511254.6599998</v>
          </cell>
          <cell r="L819">
            <v>6327198530.1199999</v>
          </cell>
          <cell r="M819">
            <v>6393743143.3199997</v>
          </cell>
          <cell r="N819">
            <v>6414700242.8500004</v>
          </cell>
        </row>
        <row r="820">
          <cell r="A820">
            <v>7332</v>
          </cell>
          <cell r="B820" t="str">
            <v>EN COMODATO</v>
          </cell>
          <cell r="C820">
            <v>1</v>
          </cell>
          <cell r="D820">
            <v>2</v>
          </cell>
          <cell r="E820">
            <v>3</v>
          </cell>
          <cell r="F820">
            <v>4</v>
          </cell>
          <cell r="G820">
            <v>5</v>
          </cell>
          <cell r="H820">
            <v>6</v>
          </cell>
          <cell r="I820">
            <v>7</v>
          </cell>
          <cell r="J820">
            <v>8</v>
          </cell>
          <cell r="K820">
            <v>8000.15</v>
          </cell>
          <cell r="L820">
            <v>8000.15</v>
          </cell>
          <cell r="M820">
            <v>8000.15</v>
          </cell>
          <cell r="N820">
            <v>8000.15</v>
          </cell>
        </row>
        <row r="821">
          <cell r="A821">
            <v>733205</v>
          </cell>
          <cell r="B821" t="str">
            <v>EN EL PAÍS</v>
          </cell>
          <cell r="C821">
            <v>1</v>
          </cell>
          <cell r="D821">
            <v>2</v>
          </cell>
          <cell r="E821">
            <v>3</v>
          </cell>
          <cell r="F821">
            <v>4</v>
          </cell>
          <cell r="G821">
            <v>5</v>
          </cell>
          <cell r="H821">
            <v>6</v>
          </cell>
          <cell r="I821">
            <v>7</v>
          </cell>
          <cell r="J821">
            <v>8</v>
          </cell>
          <cell r="K821">
            <v>8000.15</v>
          </cell>
          <cell r="L821">
            <v>8000.15</v>
          </cell>
          <cell r="M821">
            <v>8000.15</v>
          </cell>
          <cell r="N821">
            <v>8000.15</v>
          </cell>
        </row>
        <row r="822">
          <cell r="A822">
            <v>7333</v>
          </cell>
          <cell r="B822" t="str">
            <v>EN GARANTÍA</v>
          </cell>
          <cell r="C822">
            <v>1</v>
          </cell>
          <cell r="D822">
            <v>2</v>
          </cell>
          <cell r="E822">
            <v>3</v>
          </cell>
          <cell r="F822">
            <v>4</v>
          </cell>
          <cell r="G822">
            <v>5</v>
          </cell>
          <cell r="H822">
            <v>6</v>
          </cell>
          <cell r="I822">
            <v>7</v>
          </cell>
          <cell r="J822">
            <v>8</v>
          </cell>
          <cell r="K822">
            <v>1380902484.0899999</v>
          </cell>
          <cell r="L822">
            <v>1321599696.6600001</v>
          </cell>
          <cell r="M822">
            <v>1387780867.8199999</v>
          </cell>
          <cell r="N822">
            <v>1212319801.4200001</v>
          </cell>
        </row>
        <row r="823">
          <cell r="A823">
            <v>733305</v>
          </cell>
          <cell r="B823" t="str">
            <v>EN EL PAÍS</v>
          </cell>
          <cell r="C823">
            <v>1</v>
          </cell>
          <cell r="D823">
            <v>2</v>
          </cell>
          <cell r="E823">
            <v>3</v>
          </cell>
          <cell r="F823">
            <v>4</v>
          </cell>
          <cell r="G823">
            <v>5</v>
          </cell>
          <cell r="H823">
            <v>6</v>
          </cell>
          <cell r="I823">
            <v>7</v>
          </cell>
          <cell r="J823">
            <v>8</v>
          </cell>
          <cell r="K823">
            <v>689961655.47000003</v>
          </cell>
          <cell r="L823">
            <v>683022732.46000004</v>
          </cell>
          <cell r="M823">
            <v>780548955.95000005</v>
          </cell>
          <cell r="N823">
            <v>597418064.42999995</v>
          </cell>
        </row>
        <row r="824">
          <cell r="A824">
            <v>733310</v>
          </cell>
          <cell r="B824" t="str">
            <v>EN EL EXTERIOR</v>
          </cell>
          <cell r="C824">
            <v>1</v>
          </cell>
          <cell r="D824">
            <v>2</v>
          </cell>
          <cell r="E824">
            <v>3</v>
          </cell>
          <cell r="F824">
            <v>4</v>
          </cell>
          <cell r="G824">
            <v>5</v>
          </cell>
          <cell r="H824">
            <v>6</v>
          </cell>
          <cell r="I824">
            <v>7</v>
          </cell>
          <cell r="J824">
            <v>8</v>
          </cell>
          <cell r="K824">
            <v>690940828.62</v>
          </cell>
          <cell r="L824">
            <v>638576964.20000005</v>
          </cell>
          <cell r="M824">
            <v>607231911.87</v>
          </cell>
          <cell r="N824">
            <v>614901736.99000001</v>
          </cell>
        </row>
        <row r="825">
          <cell r="A825">
            <v>7334</v>
          </cell>
          <cell r="B825" t="str">
            <v>EN CUSTODIA</v>
          </cell>
          <cell r="C825">
            <v>1</v>
          </cell>
          <cell r="D825">
            <v>2</v>
          </cell>
          <cell r="E825">
            <v>3</v>
          </cell>
          <cell r="F825">
            <v>4</v>
          </cell>
          <cell r="G825">
            <v>5</v>
          </cell>
          <cell r="H825">
            <v>6</v>
          </cell>
          <cell r="I825">
            <v>7</v>
          </cell>
          <cell r="J825">
            <v>8</v>
          </cell>
          <cell r="K825">
            <v>15690679754.34</v>
          </cell>
          <cell r="L825">
            <v>15571500139.09</v>
          </cell>
          <cell r="M825">
            <v>15160435704.950001</v>
          </cell>
          <cell r="N825">
            <v>15173689830.959999</v>
          </cell>
        </row>
        <row r="826">
          <cell r="A826">
            <v>733405</v>
          </cell>
          <cell r="B826" t="str">
            <v>EN EL PAÍS</v>
          </cell>
          <cell r="C826">
            <v>1</v>
          </cell>
          <cell r="D826">
            <v>2</v>
          </cell>
          <cell r="E826">
            <v>3</v>
          </cell>
          <cell r="F826">
            <v>4</v>
          </cell>
          <cell r="G826">
            <v>5</v>
          </cell>
          <cell r="H826">
            <v>6</v>
          </cell>
          <cell r="I826">
            <v>7</v>
          </cell>
          <cell r="J826">
            <v>8</v>
          </cell>
          <cell r="K826">
            <v>15690679754.34</v>
          </cell>
          <cell r="L826">
            <v>15571500139.09</v>
          </cell>
          <cell r="M826">
            <v>15160435704.950001</v>
          </cell>
          <cell r="N826">
            <v>15173689830.959999</v>
          </cell>
        </row>
        <row r="827">
          <cell r="A827">
            <v>7335</v>
          </cell>
          <cell r="B827" t="str">
            <v>OPERACIONES DE TESORERÍA</v>
          </cell>
          <cell r="C827">
            <v>1</v>
          </cell>
          <cell r="D827">
            <v>2</v>
          </cell>
          <cell r="E827">
            <v>3</v>
          </cell>
          <cell r="F827">
            <v>4</v>
          </cell>
          <cell r="G827">
            <v>5</v>
          </cell>
          <cell r="H827">
            <v>6</v>
          </cell>
          <cell r="I827">
            <v>7</v>
          </cell>
          <cell r="J827">
            <v>8</v>
          </cell>
          <cell r="K827">
            <v>1731844.09</v>
          </cell>
          <cell r="L827">
            <v>1731844.09</v>
          </cell>
          <cell r="M827">
            <v>1731844.09</v>
          </cell>
          <cell r="N827">
            <v>1731844.09</v>
          </cell>
        </row>
        <row r="828">
          <cell r="A828">
            <v>7336</v>
          </cell>
          <cell r="B828" t="str">
            <v>EN ARRENDAMIENTO</v>
          </cell>
          <cell r="C828">
            <v>1</v>
          </cell>
          <cell r="D828">
            <v>2</v>
          </cell>
          <cell r="E828">
            <v>3</v>
          </cell>
          <cell r="F828">
            <v>4</v>
          </cell>
          <cell r="G828">
            <v>5</v>
          </cell>
          <cell r="H828">
            <v>6</v>
          </cell>
          <cell r="I828">
            <v>7</v>
          </cell>
          <cell r="J828">
            <v>8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A829">
            <v>7337</v>
          </cell>
          <cell r="B829" t="str">
            <v>OPERACIONES DE POLÍTICA MONETARIA</v>
          </cell>
          <cell r="C829">
            <v>1</v>
          </cell>
          <cell r="D829">
            <v>2</v>
          </cell>
          <cell r="E829">
            <v>3</v>
          </cell>
          <cell r="F829">
            <v>4</v>
          </cell>
          <cell r="G829">
            <v>5</v>
          </cell>
          <cell r="H829">
            <v>6</v>
          </cell>
          <cell r="I829">
            <v>7</v>
          </cell>
          <cell r="J829">
            <v>8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A830">
            <v>733701</v>
          </cell>
          <cell r="B830" t="str">
            <v>EN FIDEICOMISOS MERCANTILES</v>
          </cell>
          <cell r="C830">
            <v>1</v>
          </cell>
          <cell r="D830">
            <v>2</v>
          </cell>
          <cell r="E830">
            <v>3</v>
          </cell>
          <cell r="F830">
            <v>4</v>
          </cell>
          <cell r="G830">
            <v>5</v>
          </cell>
          <cell r="H830">
            <v>6</v>
          </cell>
          <cell r="I830">
            <v>7</v>
          </cell>
          <cell r="J830">
            <v>8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733702</v>
          </cell>
          <cell r="B831" t="str">
            <v>EN OPERACIONES DIRECTAS</v>
          </cell>
          <cell r="C831">
            <v>1</v>
          </cell>
          <cell r="D831">
            <v>2</v>
          </cell>
          <cell r="E831">
            <v>3</v>
          </cell>
          <cell r="F831">
            <v>4</v>
          </cell>
          <cell r="G831">
            <v>5</v>
          </cell>
          <cell r="H831">
            <v>6</v>
          </cell>
          <cell r="I831">
            <v>7</v>
          </cell>
          <cell r="J831">
            <v>8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735</v>
          </cell>
          <cell r="B832" t="str">
            <v>PASIVOS BANCA CERRADA</v>
          </cell>
          <cell r="C832">
            <v>1</v>
          </cell>
          <cell r="D832">
            <v>2</v>
          </cell>
          <cell r="E832">
            <v>3</v>
          </cell>
          <cell r="F832">
            <v>4</v>
          </cell>
          <cell r="G832">
            <v>5</v>
          </cell>
          <cell r="H832">
            <v>6</v>
          </cell>
          <cell r="I832">
            <v>7</v>
          </cell>
          <cell r="J832">
            <v>8</v>
          </cell>
          <cell r="K832">
            <v>1079410548.48</v>
          </cell>
          <cell r="L832">
            <v>1079410548.48</v>
          </cell>
          <cell r="M832">
            <v>1081347218.02</v>
          </cell>
          <cell r="N832">
            <v>1081347218.02</v>
          </cell>
        </row>
        <row r="833">
          <cell r="A833">
            <v>7351</v>
          </cell>
          <cell r="B833" t="str">
            <v>PASIVOS IFIS CERRADAS</v>
          </cell>
          <cell r="C833">
            <v>1</v>
          </cell>
          <cell r="D833">
            <v>2</v>
          </cell>
          <cell r="E833">
            <v>3</v>
          </cell>
          <cell r="F833">
            <v>4</v>
          </cell>
          <cell r="G833">
            <v>5</v>
          </cell>
          <cell r="H833">
            <v>6</v>
          </cell>
          <cell r="I833">
            <v>7</v>
          </cell>
          <cell r="J833">
            <v>8</v>
          </cell>
          <cell r="K833">
            <v>599858221.60000002</v>
          </cell>
          <cell r="L833">
            <v>599858221.60000002</v>
          </cell>
          <cell r="M833">
            <v>601794891.13999999</v>
          </cell>
          <cell r="N833">
            <v>601794891.13999999</v>
          </cell>
        </row>
        <row r="834">
          <cell r="A834">
            <v>7356</v>
          </cell>
          <cell r="B834" t="str">
            <v>PASIVOS EX UGEDEP</v>
          </cell>
          <cell r="C834">
            <v>1</v>
          </cell>
          <cell r="D834">
            <v>2</v>
          </cell>
          <cell r="E834">
            <v>3</v>
          </cell>
          <cell r="F834">
            <v>4</v>
          </cell>
          <cell r="G834">
            <v>5</v>
          </cell>
          <cell r="H834">
            <v>6</v>
          </cell>
          <cell r="I834">
            <v>7</v>
          </cell>
          <cell r="J834">
            <v>8</v>
          </cell>
          <cell r="K834">
            <v>479552326.88</v>
          </cell>
          <cell r="L834">
            <v>479552326.88</v>
          </cell>
          <cell r="M834">
            <v>479552326.88</v>
          </cell>
          <cell r="N834">
            <v>479552326.88</v>
          </cell>
        </row>
        <row r="835">
          <cell r="A835">
            <v>736</v>
          </cell>
          <cell r="B835" t="str">
            <v>COBRANZAS</v>
          </cell>
          <cell r="C835">
            <v>1</v>
          </cell>
          <cell r="D835">
            <v>2</v>
          </cell>
          <cell r="E835">
            <v>3</v>
          </cell>
          <cell r="F835">
            <v>4</v>
          </cell>
          <cell r="G835">
            <v>5</v>
          </cell>
          <cell r="H835">
            <v>6</v>
          </cell>
          <cell r="I835">
            <v>7</v>
          </cell>
          <cell r="J835">
            <v>8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A836">
            <v>7361</v>
          </cell>
          <cell r="B836" t="str">
            <v>COBRANZAS DEL EXTERIOR</v>
          </cell>
          <cell r="C836">
            <v>1</v>
          </cell>
          <cell r="D836">
            <v>2</v>
          </cell>
          <cell r="E836">
            <v>3</v>
          </cell>
          <cell r="F836">
            <v>4</v>
          </cell>
          <cell r="G836">
            <v>5</v>
          </cell>
          <cell r="H836">
            <v>6</v>
          </cell>
          <cell r="I836">
            <v>7</v>
          </cell>
          <cell r="J836">
            <v>8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A837">
            <v>737</v>
          </cell>
          <cell r="B837" t="str">
            <v>CRÉDITOS DEL EXTERIOR</v>
          </cell>
          <cell r="C837">
            <v>1</v>
          </cell>
          <cell r="D837">
            <v>2</v>
          </cell>
          <cell r="E837">
            <v>3</v>
          </cell>
          <cell r="F837">
            <v>4</v>
          </cell>
          <cell r="G837">
            <v>5</v>
          </cell>
          <cell r="H837">
            <v>6</v>
          </cell>
          <cell r="I837">
            <v>7</v>
          </cell>
          <cell r="J837">
            <v>8</v>
          </cell>
          <cell r="K837">
            <v>5005532.1500000004</v>
          </cell>
          <cell r="L837">
            <v>5005516.3</v>
          </cell>
          <cell r="M837">
            <v>5005498.0199999996</v>
          </cell>
          <cell r="N837">
            <v>5005495.46</v>
          </cell>
        </row>
        <row r="838">
          <cell r="A838">
            <v>7371</v>
          </cell>
          <cell r="B838" t="str">
            <v>CRÉDITOS DE GOBIERNOS EXTRANJEROS POR UTILIZAR</v>
          </cell>
          <cell r="C838">
            <v>1</v>
          </cell>
          <cell r="D838">
            <v>2</v>
          </cell>
          <cell r="E838">
            <v>3</v>
          </cell>
          <cell r="F838">
            <v>4</v>
          </cell>
          <cell r="G838">
            <v>5</v>
          </cell>
          <cell r="H838">
            <v>6</v>
          </cell>
          <cell r="I838">
            <v>7</v>
          </cell>
          <cell r="J838">
            <v>8</v>
          </cell>
          <cell r="K838">
            <v>5005532.1500000004</v>
          </cell>
          <cell r="L838">
            <v>5005516.3</v>
          </cell>
          <cell r="M838">
            <v>5005498.0199999996</v>
          </cell>
          <cell r="N838">
            <v>5005495.46</v>
          </cell>
        </row>
        <row r="839">
          <cell r="A839">
            <v>7372</v>
          </cell>
          <cell r="B839" t="str">
            <v>CRÉDITOS DE GOBIERNOS EXTRANJEROS POR PAGAR</v>
          </cell>
          <cell r="C839">
            <v>1</v>
          </cell>
          <cell r="D839">
            <v>2</v>
          </cell>
          <cell r="E839">
            <v>3</v>
          </cell>
          <cell r="F839">
            <v>4</v>
          </cell>
          <cell r="G839">
            <v>5</v>
          </cell>
          <cell r="H839">
            <v>6</v>
          </cell>
          <cell r="I839">
            <v>7</v>
          </cell>
          <cell r="J839">
            <v>8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A840">
            <v>7378</v>
          </cell>
          <cell r="B840" t="str">
            <v>OTROS CRÉDITOS OTORGADOS DEL EXTERIOR</v>
          </cell>
          <cell r="C840">
            <v>1</v>
          </cell>
          <cell r="D840">
            <v>2</v>
          </cell>
          <cell r="E840">
            <v>3</v>
          </cell>
          <cell r="F840">
            <v>4</v>
          </cell>
          <cell r="G840">
            <v>5</v>
          </cell>
          <cell r="H840">
            <v>6</v>
          </cell>
          <cell r="I840">
            <v>7</v>
          </cell>
          <cell r="J840">
            <v>8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A841">
            <v>738</v>
          </cell>
          <cell r="B841" t="str">
            <v>CRÉDITOS ESPECIALES</v>
          </cell>
          <cell r="C841">
            <v>1</v>
          </cell>
          <cell r="D841">
            <v>2</v>
          </cell>
          <cell r="E841">
            <v>3</v>
          </cell>
          <cell r="F841">
            <v>4</v>
          </cell>
          <cell r="G841">
            <v>5</v>
          </cell>
          <cell r="H841">
            <v>6</v>
          </cell>
          <cell r="I841">
            <v>7</v>
          </cell>
          <cell r="J841">
            <v>8</v>
          </cell>
          <cell r="K841">
            <v>102003.98</v>
          </cell>
          <cell r="L841">
            <v>102003.98</v>
          </cell>
          <cell r="M841">
            <v>102003.98</v>
          </cell>
          <cell r="N841">
            <v>102003.98</v>
          </cell>
        </row>
        <row r="842">
          <cell r="A842">
            <v>7381</v>
          </cell>
          <cell r="B842" t="str">
            <v>CRÉDITOS OTORGADOS CON FONDOS AJENOS</v>
          </cell>
          <cell r="C842">
            <v>1</v>
          </cell>
          <cell r="D842">
            <v>2</v>
          </cell>
          <cell r="E842">
            <v>3</v>
          </cell>
          <cell r="F842">
            <v>4</v>
          </cell>
          <cell r="G842">
            <v>5</v>
          </cell>
          <cell r="H842">
            <v>6</v>
          </cell>
          <cell r="I842">
            <v>7</v>
          </cell>
          <cell r="J842">
            <v>8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7382</v>
          </cell>
          <cell r="B843" t="str">
            <v>LÍNEAS DE CRÉDITO POR AMORTIZAR</v>
          </cell>
          <cell r="C843">
            <v>1</v>
          </cell>
          <cell r="D843">
            <v>2</v>
          </cell>
          <cell r="E843">
            <v>3</v>
          </cell>
          <cell r="F843">
            <v>4</v>
          </cell>
          <cell r="G843">
            <v>5</v>
          </cell>
          <cell r="H843">
            <v>6</v>
          </cell>
          <cell r="I843">
            <v>7</v>
          </cell>
          <cell r="J843">
            <v>8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A844">
            <v>7383</v>
          </cell>
          <cell r="B844" t="str">
            <v>DOCUMENTOS EN GARANTÍA FONDOS AJENOS</v>
          </cell>
          <cell r="C844">
            <v>1</v>
          </cell>
          <cell r="D844">
            <v>2</v>
          </cell>
          <cell r="E844">
            <v>3</v>
          </cell>
          <cell r="F844">
            <v>4</v>
          </cell>
          <cell r="G844">
            <v>5</v>
          </cell>
          <cell r="H844">
            <v>6</v>
          </cell>
          <cell r="I844">
            <v>7</v>
          </cell>
          <cell r="J844">
            <v>8</v>
          </cell>
          <cell r="K844">
            <v>102003.98</v>
          </cell>
          <cell r="L844">
            <v>102003.98</v>
          </cell>
          <cell r="M844">
            <v>102003.98</v>
          </cell>
          <cell r="N844">
            <v>102003.98</v>
          </cell>
        </row>
        <row r="845">
          <cell r="A845">
            <v>739</v>
          </cell>
          <cell r="B845" t="str">
            <v>OTRAS CUENTAS ACREEDORAS</v>
          </cell>
          <cell r="C845">
            <v>1</v>
          </cell>
          <cell r="D845">
            <v>2</v>
          </cell>
          <cell r="E845">
            <v>3</v>
          </cell>
          <cell r="F845">
            <v>4</v>
          </cell>
          <cell r="G845">
            <v>5</v>
          </cell>
          <cell r="H845">
            <v>6</v>
          </cell>
          <cell r="I845">
            <v>7</v>
          </cell>
          <cell r="J845">
            <v>8</v>
          </cell>
          <cell r="K845">
            <v>9476579984.7199993</v>
          </cell>
          <cell r="L845">
            <v>9466127987.0499992</v>
          </cell>
          <cell r="M845">
            <v>9461065329.2900009</v>
          </cell>
          <cell r="N845">
            <v>9458613334.7000008</v>
          </cell>
        </row>
        <row r="846">
          <cell r="A846">
            <v>7391</v>
          </cell>
          <cell r="B846" t="str">
            <v>CARTAS DE CRÉDITO</v>
          </cell>
          <cell r="C846">
            <v>1</v>
          </cell>
          <cell r="D846">
            <v>2</v>
          </cell>
          <cell r="E846">
            <v>3</v>
          </cell>
          <cell r="F846">
            <v>4</v>
          </cell>
          <cell r="G846">
            <v>5</v>
          </cell>
          <cell r="H846">
            <v>6</v>
          </cell>
          <cell r="I846">
            <v>7</v>
          </cell>
          <cell r="J846">
            <v>8</v>
          </cell>
          <cell r="K846">
            <v>110108650</v>
          </cell>
          <cell r="L846">
            <v>110108650</v>
          </cell>
          <cell r="M846">
            <v>110108650</v>
          </cell>
          <cell r="N846">
            <v>110108650</v>
          </cell>
        </row>
        <row r="847">
          <cell r="A847">
            <v>7392</v>
          </cell>
          <cell r="B847" t="str">
            <v>SUPERÁVIT PATRIMONIAL BANCA CERRADA</v>
          </cell>
          <cell r="C847">
            <v>1</v>
          </cell>
          <cell r="D847">
            <v>2</v>
          </cell>
          <cell r="E847">
            <v>3</v>
          </cell>
          <cell r="F847">
            <v>4</v>
          </cell>
          <cell r="G847">
            <v>5</v>
          </cell>
          <cell r="H847">
            <v>6</v>
          </cell>
          <cell r="I847">
            <v>7</v>
          </cell>
          <cell r="J847">
            <v>8</v>
          </cell>
          <cell r="K847">
            <v>8964844611.2900009</v>
          </cell>
          <cell r="L847">
            <v>8964844611.2900009</v>
          </cell>
          <cell r="M847">
            <v>8964844611.2900009</v>
          </cell>
          <cell r="N847">
            <v>8964844611.2900009</v>
          </cell>
        </row>
        <row r="848">
          <cell r="A848">
            <v>739205</v>
          </cell>
          <cell r="B848" t="str">
            <v>SUPERÁVIT PATRIMONIAL IFIS CERRADAS</v>
          </cell>
          <cell r="C848">
            <v>1</v>
          </cell>
          <cell r="D848">
            <v>2</v>
          </cell>
          <cell r="E848">
            <v>3</v>
          </cell>
          <cell r="F848">
            <v>4</v>
          </cell>
          <cell r="G848">
            <v>5</v>
          </cell>
          <cell r="H848">
            <v>6</v>
          </cell>
          <cell r="I848">
            <v>7</v>
          </cell>
          <cell r="J848">
            <v>8</v>
          </cell>
          <cell r="K848">
            <v>4988.8</v>
          </cell>
          <cell r="L848">
            <v>4988.8</v>
          </cell>
          <cell r="M848">
            <v>4988.8</v>
          </cell>
          <cell r="N848">
            <v>4988.8</v>
          </cell>
        </row>
        <row r="849">
          <cell r="A849">
            <v>739210</v>
          </cell>
          <cell r="B849" t="str">
            <v>SUPERÁVIT PATRIMONIAL EX UGEDEP</v>
          </cell>
          <cell r="C849">
            <v>1</v>
          </cell>
          <cell r="D849">
            <v>2</v>
          </cell>
          <cell r="E849">
            <v>3</v>
          </cell>
          <cell r="F849">
            <v>4</v>
          </cell>
          <cell r="G849">
            <v>5</v>
          </cell>
          <cell r="H849">
            <v>6</v>
          </cell>
          <cell r="I849">
            <v>7</v>
          </cell>
          <cell r="J849">
            <v>8</v>
          </cell>
          <cell r="K849">
            <v>8964839622.4899998</v>
          </cell>
          <cell r="L849">
            <v>8964839622.4899998</v>
          </cell>
          <cell r="M849">
            <v>8964839622.4899998</v>
          </cell>
          <cell r="N849">
            <v>8964839622.4899998</v>
          </cell>
        </row>
        <row r="850">
          <cell r="A850">
            <v>7398</v>
          </cell>
          <cell r="B850" t="str">
            <v>VARIAS</v>
          </cell>
          <cell r="C850">
            <v>1</v>
          </cell>
          <cell r="D850">
            <v>2</v>
          </cell>
          <cell r="E850">
            <v>3</v>
          </cell>
          <cell r="F850">
            <v>4</v>
          </cell>
          <cell r="G850">
            <v>5</v>
          </cell>
          <cell r="H850">
            <v>6</v>
          </cell>
          <cell r="I850">
            <v>7</v>
          </cell>
          <cell r="J850">
            <v>8</v>
          </cell>
          <cell r="K850">
            <v>401626723.43000001</v>
          </cell>
          <cell r="L850">
            <v>391174725.75999999</v>
          </cell>
          <cell r="M850">
            <v>386112068</v>
          </cell>
          <cell r="N850">
            <v>383660073.41000003</v>
          </cell>
        </row>
        <row r="851">
          <cell r="A851">
            <v>74</v>
          </cell>
          <cell r="B851" t="str">
            <v>ACREEDORAS POR CONTRA</v>
          </cell>
          <cell r="C851" t="e">
            <v>#N/A</v>
          </cell>
          <cell r="D851" t="e">
            <v>#N/A</v>
          </cell>
          <cell r="E851" t="e">
            <v>#N/A</v>
          </cell>
          <cell r="F851" t="e">
            <v>#N/A</v>
          </cell>
          <cell r="G851" t="e">
            <v>#N/A</v>
          </cell>
          <cell r="H851" t="e">
            <v>#N/A</v>
          </cell>
          <cell r="I851" t="e">
            <v>#N/A</v>
          </cell>
          <cell r="J851" t="e">
            <v>#N/A</v>
          </cell>
          <cell r="K851" t="e">
            <v>#N/A</v>
          </cell>
          <cell r="L851" t="e">
            <v>#N/A</v>
          </cell>
          <cell r="M851" t="e">
            <v>#N/A</v>
          </cell>
          <cell r="N851" t="e">
            <v>#N/A</v>
          </cell>
        </row>
        <row r="852">
          <cell r="A852">
            <v>741</v>
          </cell>
          <cell r="B852" t="str">
            <v>ESPECIES MONETARIAS</v>
          </cell>
          <cell r="C852" t="e">
            <v>#N/A</v>
          </cell>
          <cell r="D852" t="e">
            <v>#N/A</v>
          </cell>
          <cell r="E852" t="e">
            <v>#N/A</v>
          </cell>
          <cell r="F852" t="e">
            <v>#N/A</v>
          </cell>
          <cell r="G852" t="e">
            <v>#N/A</v>
          </cell>
          <cell r="H852" t="e">
            <v>#N/A</v>
          </cell>
          <cell r="I852" t="e">
            <v>#N/A</v>
          </cell>
          <cell r="J852" t="e">
            <v>#N/A</v>
          </cell>
          <cell r="K852" t="e">
            <v>#N/A</v>
          </cell>
          <cell r="L852" t="e">
            <v>#N/A</v>
          </cell>
          <cell r="M852" t="e">
            <v>#N/A</v>
          </cell>
          <cell r="N852" t="e">
            <v>#N/A</v>
          </cell>
        </row>
        <row r="853">
          <cell r="A853">
            <v>7413</v>
          </cell>
          <cell r="B853" t="str">
            <v>BILLETES Y MONEDAS EN CUSTODIA</v>
          </cell>
          <cell r="C853" t="e">
            <v>#N/A</v>
          </cell>
          <cell r="D853" t="e">
            <v>#N/A</v>
          </cell>
          <cell r="E853" t="e">
            <v>#N/A</v>
          </cell>
          <cell r="F853" t="e">
            <v>#N/A</v>
          </cell>
          <cell r="G853" t="e">
            <v>#N/A</v>
          </cell>
          <cell r="H853" t="e">
            <v>#N/A</v>
          </cell>
          <cell r="I853" t="e">
            <v>#N/A</v>
          </cell>
          <cell r="J853" t="e">
            <v>#N/A</v>
          </cell>
          <cell r="K853" t="e">
            <v>#N/A</v>
          </cell>
          <cell r="L853" t="e">
            <v>#N/A</v>
          </cell>
          <cell r="M853" t="e">
            <v>#N/A</v>
          </cell>
          <cell r="N853" t="e">
            <v>#N/A</v>
          </cell>
        </row>
        <row r="854">
          <cell r="A854">
            <v>742</v>
          </cell>
          <cell r="B854" t="str">
            <v>FORMULARIOS</v>
          </cell>
          <cell r="C854" t="e">
            <v>#N/A</v>
          </cell>
          <cell r="D854" t="e">
            <v>#N/A</v>
          </cell>
          <cell r="E854" t="e">
            <v>#N/A</v>
          </cell>
          <cell r="F854" t="e">
            <v>#N/A</v>
          </cell>
          <cell r="G854" t="e">
            <v>#N/A</v>
          </cell>
          <cell r="H854" t="e">
            <v>#N/A</v>
          </cell>
          <cell r="I854" t="e">
            <v>#N/A</v>
          </cell>
          <cell r="J854" t="e">
            <v>#N/A</v>
          </cell>
          <cell r="K854" t="e">
            <v>#N/A</v>
          </cell>
          <cell r="L854" t="e">
            <v>#N/A</v>
          </cell>
          <cell r="M854" t="e">
            <v>#N/A</v>
          </cell>
          <cell r="N854" t="e">
            <v>#N/A</v>
          </cell>
        </row>
        <row r="855">
          <cell r="A855">
            <v>7421</v>
          </cell>
          <cell r="B855" t="str">
            <v>FORMULARIOS DE TÍTULOS</v>
          </cell>
          <cell r="C855" t="e">
            <v>#N/A</v>
          </cell>
          <cell r="D855" t="e">
            <v>#N/A</v>
          </cell>
          <cell r="E855" t="e">
            <v>#N/A</v>
          </cell>
          <cell r="F855" t="e">
            <v>#N/A</v>
          </cell>
          <cell r="G855" t="e">
            <v>#N/A</v>
          </cell>
          <cell r="H855" t="e">
            <v>#N/A</v>
          </cell>
          <cell r="I855" t="e">
            <v>#N/A</v>
          </cell>
          <cell r="J855" t="e">
            <v>#N/A</v>
          </cell>
          <cell r="K855" t="e">
            <v>#N/A</v>
          </cell>
          <cell r="L855" t="e">
            <v>#N/A</v>
          </cell>
          <cell r="M855" t="e">
            <v>#N/A</v>
          </cell>
          <cell r="N855" t="e">
            <v>#N/A</v>
          </cell>
        </row>
        <row r="856">
          <cell r="A856">
            <v>743</v>
          </cell>
          <cell r="B856" t="str">
            <v>BIENES Y VALORES RECIBIDOS</v>
          </cell>
          <cell r="C856" t="e">
            <v>#N/A</v>
          </cell>
          <cell r="D856" t="e">
            <v>#N/A</v>
          </cell>
          <cell r="E856" t="e">
            <v>#N/A</v>
          </cell>
          <cell r="F856" t="e">
            <v>#N/A</v>
          </cell>
          <cell r="G856" t="e">
            <v>#N/A</v>
          </cell>
          <cell r="H856" t="e">
            <v>#N/A</v>
          </cell>
          <cell r="I856" t="e">
            <v>#N/A</v>
          </cell>
          <cell r="J856" t="e">
            <v>#N/A</v>
          </cell>
          <cell r="K856" t="e">
            <v>#N/A</v>
          </cell>
          <cell r="L856" t="e">
            <v>#N/A</v>
          </cell>
          <cell r="M856" t="e">
            <v>#N/A</v>
          </cell>
          <cell r="N856" t="e">
            <v>#N/A</v>
          </cell>
        </row>
        <row r="857">
          <cell r="A857">
            <v>7431</v>
          </cell>
          <cell r="B857" t="str">
            <v>EN ADMINISTRACIÓN</v>
          </cell>
          <cell r="C857" t="e">
            <v>#N/A</v>
          </cell>
          <cell r="D857" t="e">
            <v>#N/A</v>
          </cell>
          <cell r="E857" t="e">
            <v>#N/A</v>
          </cell>
          <cell r="F857" t="e">
            <v>#N/A</v>
          </cell>
          <cell r="G857" t="e">
            <v>#N/A</v>
          </cell>
          <cell r="H857" t="e">
            <v>#N/A</v>
          </cell>
          <cell r="I857" t="e">
            <v>#N/A</v>
          </cell>
          <cell r="J857" t="e">
            <v>#N/A</v>
          </cell>
          <cell r="K857" t="e">
            <v>#N/A</v>
          </cell>
          <cell r="L857" t="e">
            <v>#N/A</v>
          </cell>
          <cell r="M857" t="e">
            <v>#N/A</v>
          </cell>
          <cell r="N857" t="e">
            <v>#N/A</v>
          </cell>
        </row>
        <row r="858">
          <cell r="A858">
            <v>743105</v>
          </cell>
          <cell r="B858" t="str">
            <v>EN EL PAÍS</v>
          </cell>
          <cell r="C858" t="e">
            <v>#N/A</v>
          </cell>
          <cell r="D858" t="e">
            <v>#N/A</v>
          </cell>
          <cell r="E858" t="e">
            <v>#N/A</v>
          </cell>
          <cell r="F858" t="e">
            <v>#N/A</v>
          </cell>
          <cell r="G858" t="e">
            <v>#N/A</v>
          </cell>
          <cell r="H858" t="e">
            <v>#N/A</v>
          </cell>
          <cell r="I858" t="e">
            <v>#N/A</v>
          </cell>
          <cell r="J858" t="e">
            <v>#N/A</v>
          </cell>
          <cell r="K858" t="e">
            <v>#N/A</v>
          </cell>
          <cell r="L858" t="e">
            <v>#N/A</v>
          </cell>
          <cell r="M858" t="e">
            <v>#N/A</v>
          </cell>
          <cell r="N858" t="e">
            <v>#N/A</v>
          </cell>
        </row>
        <row r="859">
          <cell r="A859">
            <v>743110</v>
          </cell>
          <cell r="B859" t="str">
            <v>EN EL EXTERIOR</v>
          </cell>
          <cell r="C859" t="e">
            <v>#N/A</v>
          </cell>
          <cell r="D859" t="e">
            <v>#N/A</v>
          </cell>
          <cell r="E859" t="e">
            <v>#N/A</v>
          </cell>
          <cell r="F859" t="e">
            <v>#N/A</v>
          </cell>
          <cell r="G859" t="e">
            <v>#N/A</v>
          </cell>
          <cell r="H859" t="e">
            <v>#N/A</v>
          </cell>
          <cell r="I859" t="e">
            <v>#N/A</v>
          </cell>
          <cell r="J859" t="e">
            <v>#N/A</v>
          </cell>
          <cell r="K859" t="e">
            <v>#N/A</v>
          </cell>
          <cell r="L859" t="e">
            <v>#N/A</v>
          </cell>
          <cell r="M859" t="e">
            <v>#N/A</v>
          </cell>
          <cell r="N859" t="e">
            <v>#N/A</v>
          </cell>
        </row>
        <row r="860">
          <cell r="A860">
            <v>7432</v>
          </cell>
          <cell r="B860" t="str">
            <v>EN COMODATO</v>
          </cell>
          <cell r="C860" t="e">
            <v>#N/A</v>
          </cell>
          <cell r="D860" t="e">
            <v>#N/A</v>
          </cell>
          <cell r="E860" t="e">
            <v>#N/A</v>
          </cell>
          <cell r="F860" t="e">
            <v>#N/A</v>
          </cell>
          <cell r="G860" t="e">
            <v>#N/A</v>
          </cell>
          <cell r="H860" t="e">
            <v>#N/A</v>
          </cell>
          <cell r="I860" t="e">
            <v>#N/A</v>
          </cell>
          <cell r="J860" t="e">
            <v>#N/A</v>
          </cell>
          <cell r="K860" t="e">
            <v>#N/A</v>
          </cell>
          <cell r="L860" t="e">
            <v>#N/A</v>
          </cell>
          <cell r="M860" t="e">
            <v>#N/A</v>
          </cell>
          <cell r="N860" t="e">
            <v>#N/A</v>
          </cell>
        </row>
        <row r="861">
          <cell r="A861">
            <v>743205</v>
          </cell>
          <cell r="B861" t="str">
            <v>EN EL PAÍS</v>
          </cell>
          <cell r="C861" t="e">
            <v>#N/A</v>
          </cell>
          <cell r="D861" t="e">
            <v>#N/A</v>
          </cell>
          <cell r="E861" t="e">
            <v>#N/A</v>
          </cell>
          <cell r="F861" t="e">
            <v>#N/A</v>
          </cell>
          <cell r="G861" t="e">
            <v>#N/A</v>
          </cell>
          <cell r="H861" t="e">
            <v>#N/A</v>
          </cell>
          <cell r="I861" t="e">
            <v>#N/A</v>
          </cell>
          <cell r="J861" t="e">
            <v>#N/A</v>
          </cell>
          <cell r="K861" t="e">
            <v>#N/A</v>
          </cell>
          <cell r="L861" t="e">
            <v>#N/A</v>
          </cell>
          <cell r="M861" t="e">
            <v>#N/A</v>
          </cell>
          <cell r="N861" t="e">
            <v>#N/A</v>
          </cell>
        </row>
        <row r="862">
          <cell r="A862">
            <v>7433</v>
          </cell>
          <cell r="B862" t="str">
            <v>EN GARANTÍA</v>
          </cell>
          <cell r="C862" t="e">
            <v>#N/A</v>
          </cell>
          <cell r="D862" t="e">
            <v>#N/A</v>
          </cell>
          <cell r="E862" t="e">
            <v>#N/A</v>
          </cell>
          <cell r="F862" t="e">
            <v>#N/A</v>
          </cell>
          <cell r="G862" t="e">
            <v>#N/A</v>
          </cell>
          <cell r="H862" t="e">
            <v>#N/A</v>
          </cell>
          <cell r="I862" t="e">
            <v>#N/A</v>
          </cell>
          <cell r="J862" t="e">
            <v>#N/A</v>
          </cell>
          <cell r="K862" t="e">
            <v>#N/A</v>
          </cell>
          <cell r="L862" t="e">
            <v>#N/A</v>
          </cell>
          <cell r="M862" t="e">
            <v>#N/A</v>
          </cell>
          <cell r="N862" t="e">
            <v>#N/A</v>
          </cell>
        </row>
        <row r="863">
          <cell r="A863">
            <v>743305</v>
          </cell>
          <cell r="B863" t="str">
            <v>EN EL PAÍS</v>
          </cell>
          <cell r="C863" t="e">
            <v>#N/A</v>
          </cell>
          <cell r="D863" t="e">
            <v>#N/A</v>
          </cell>
          <cell r="E863" t="e">
            <v>#N/A</v>
          </cell>
          <cell r="F863" t="e">
            <v>#N/A</v>
          </cell>
          <cell r="G863" t="e">
            <v>#N/A</v>
          </cell>
          <cell r="H863" t="e">
            <v>#N/A</v>
          </cell>
          <cell r="I863" t="e">
            <v>#N/A</v>
          </cell>
          <cell r="J863" t="e">
            <v>#N/A</v>
          </cell>
          <cell r="K863" t="e">
            <v>#N/A</v>
          </cell>
          <cell r="L863" t="e">
            <v>#N/A</v>
          </cell>
          <cell r="M863" t="e">
            <v>#N/A</v>
          </cell>
          <cell r="N863" t="e">
            <v>#N/A</v>
          </cell>
        </row>
        <row r="864">
          <cell r="A864">
            <v>743310</v>
          </cell>
          <cell r="B864" t="str">
            <v>EN EL EXTERIOR</v>
          </cell>
          <cell r="C864" t="e">
            <v>#N/A</v>
          </cell>
          <cell r="D864" t="e">
            <v>#N/A</v>
          </cell>
          <cell r="E864" t="e">
            <v>#N/A</v>
          </cell>
          <cell r="F864" t="e">
            <v>#N/A</v>
          </cell>
          <cell r="G864" t="e">
            <v>#N/A</v>
          </cell>
          <cell r="H864" t="e">
            <v>#N/A</v>
          </cell>
          <cell r="I864" t="e">
            <v>#N/A</v>
          </cell>
          <cell r="J864" t="e">
            <v>#N/A</v>
          </cell>
          <cell r="K864" t="e">
            <v>#N/A</v>
          </cell>
          <cell r="L864" t="e">
            <v>#N/A</v>
          </cell>
          <cell r="M864" t="e">
            <v>#N/A</v>
          </cell>
          <cell r="N864" t="e">
            <v>#N/A</v>
          </cell>
        </row>
        <row r="865">
          <cell r="A865">
            <v>7434</v>
          </cell>
          <cell r="B865" t="str">
            <v>EN CUSTODIA</v>
          </cell>
          <cell r="C865" t="e">
            <v>#N/A</v>
          </cell>
          <cell r="D865" t="e">
            <v>#N/A</v>
          </cell>
          <cell r="E865" t="e">
            <v>#N/A</v>
          </cell>
          <cell r="F865" t="e">
            <v>#N/A</v>
          </cell>
          <cell r="G865" t="e">
            <v>#N/A</v>
          </cell>
          <cell r="H865" t="e">
            <v>#N/A</v>
          </cell>
          <cell r="I865" t="e">
            <v>#N/A</v>
          </cell>
          <cell r="J865" t="e">
            <v>#N/A</v>
          </cell>
          <cell r="K865" t="e">
            <v>#N/A</v>
          </cell>
          <cell r="L865" t="e">
            <v>#N/A</v>
          </cell>
          <cell r="M865" t="e">
            <v>#N/A</v>
          </cell>
          <cell r="N865" t="e">
            <v>#N/A</v>
          </cell>
        </row>
        <row r="866">
          <cell r="A866">
            <v>743405</v>
          </cell>
          <cell r="B866" t="str">
            <v>EN EL PAÍS</v>
          </cell>
          <cell r="C866" t="e">
            <v>#N/A</v>
          </cell>
          <cell r="D866" t="e">
            <v>#N/A</v>
          </cell>
          <cell r="E866" t="e">
            <v>#N/A</v>
          </cell>
          <cell r="F866" t="e">
            <v>#N/A</v>
          </cell>
          <cell r="G866" t="e">
            <v>#N/A</v>
          </cell>
          <cell r="H866" t="e">
            <v>#N/A</v>
          </cell>
          <cell r="I866" t="e">
            <v>#N/A</v>
          </cell>
          <cell r="J866" t="e">
            <v>#N/A</v>
          </cell>
          <cell r="K866" t="e">
            <v>#N/A</v>
          </cell>
          <cell r="L866" t="e">
            <v>#N/A</v>
          </cell>
          <cell r="M866" t="e">
            <v>#N/A</v>
          </cell>
          <cell r="N866" t="e">
            <v>#N/A</v>
          </cell>
        </row>
        <row r="867">
          <cell r="A867">
            <v>7435</v>
          </cell>
          <cell r="B867" t="str">
            <v>OPERACIONES DE TESORERÍA</v>
          </cell>
          <cell r="C867" t="e">
            <v>#N/A</v>
          </cell>
          <cell r="D867" t="e">
            <v>#N/A</v>
          </cell>
          <cell r="E867" t="e">
            <v>#N/A</v>
          </cell>
          <cell r="F867" t="e">
            <v>#N/A</v>
          </cell>
          <cell r="G867" t="e">
            <v>#N/A</v>
          </cell>
          <cell r="H867" t="e">
            <v>#N/A</v>
          </cell>
          <cell r="I867" t="e">
            <v>#N/A</v>
          </cell>
          <cell r="J867" t="e">
            <v>#N/A</v>
          </cell>
          <cell r="K867" t="e">
            <v>#N/A</v>
          </cell>
          <cell r="L867" t="e">
            <v>#N/A</v>
          </cell>
          <cell r="M867" t="e">
            <v>#N/A</v>
          </cell>
          <cell r="N867" t="e">
            <v>#N/A</v>
          </cell>
        </row>
        <row r="868">
          <cell r="A868">
            <v>7436</v>
          </cell>
          <cell r="B868" t="str">
            <v>EN ARRENDAMIENTO</v>
          </cell>
          <cell r="C868" t="e">
            <v>#N/A</v>
          </cell>
          <cell r="D868" t="e">
            <v>#N/A</v>
          </cell>
          <cell r="E868" t="e">
            <v>#N/A</v>
          </cell>
          <cell r="F868" t="e">
            <v>#N/A</v>
          </cell>
          <cell r="G868" t="e">
            <v>#N/A</v>
          </cell>
          <cell r="H868" t="e">
            <v>#N/A</v>
          </cell>
          <cell r="I868" t="e">
            <v>#N/A</v>
          </cell>
          <cell r="J868" t="e">
            <v>#N/A</v>
          </cell>
          <cell r="K868" t="e">
            <v>#N/A</v>
          </cell>
          <cell r="L868" t="e">
            <v>#N/A</v>
          </cell>
          <cell r="M868" t="e">
            <v>#N/A</v>
          </cell>
          <cell r="N868" t="e">
            <v>#N/A</v>
          </cell>
        </row>
        <row r="869">
          <cell r="A869">
            <v>7437</v>
          </cell>
          <cell r="B869" t="str">
            <v>OPERACIONES DE POLÍTICA MONETARIA</v>
          </cell>
          <cell r="C869" t="e">
            <v>#N/A</v>
          </cell>
          <cell r="D869" t="e">
            <v>#N/A</v>
          </cell>
          <cell r="E869" t="e">
            <v>#N/A</v>
          </cell>
          <cell r="F869" t="e">
            <v>#N/A</v>
          </cell>
          <cell r="G869" t="e">
            <v>#N/A</v>
          </cell>
          <cell r="H869" t="e">
            <v>#N/A</v>
          </cell>
          <cell r="I869" t="e">
            <v>#N/A</v>
          </cell>
          <cell r="J869" t="e">
            <v>#N/A</v>
          </cell>
          <cell r="K869" t="e">
            <v>#N/A</v>
          </cell>
          <cell r="L869" t="e">
            <v>#N/A</v>
          </cell>
          <cell r="M869" t="e">
            <v>#N/A</v>
          </cell>
          <cell r="N869" t="e">
            <v>#N/A</v>
          </cell>
        </row>
        <row r="870">
          <cell r="A870">
            <v>743701</v>
          </cell>
          <cell r="B870" t="str">
            <v>EN FIDEICOMISOS MERCANTILES</v>
          </cell>
          <cell r="C870" t="e">
            <v>#N/A</v>
          </cell>
          <cell r="D870" t="e">
            <v>#N/A</v>
          </cell>
          <cell r="E870" t="e">
            <v>#N/A</v>
          </cell>
          <cell r="F870" t="e">
            <v>#N/A</v>
          </cell>
          <cell r="G870" t="e">
            <v>#N/A</v>
          </cell>
          <cell r="H870" t="e">
            <v>#N/A</v>
          </cell>
          <cell r="I870" t="e">
            <v>#N/A</v>
          </cell>
          <cell r="J870" t="e">
            <v>#N/A</v>
          </cell>
          <cell r="K870" t="e">
            <v>#N/A</v>
          </cell>
          <cell r="L870" t="e">
            <v>#N/A</v>
          </cell>
          <cell r="M870" t="e">
            <v>#N/A</v>
          </cell>
          <cell r="N870" t="e">
            <v>#N/A</v>
          </cell>
        </row>
        <row r="871">
          <cell r="A871">
            <v>743702</v>
          </cell>
          <cell r="B871" t="str">
            <v>EN OPERACIONES DIRECTAS</v>
          </cell>
          <cell r="C871" t="e">
            <v>#N/A</v>
          </cell>
          <cell r="D871" t="e">
            <v>#N/A</v>
          </cell>
          <cell r="E871" t="e">
            <v>#N/A</v>
          </cell>
          <cell r="F871" t="e">
            <v>#N/A</v>
          </cell>
          <cell r="G871" t="e">
            <v>#N/A</v>
          </cell>
          <cell r="H871" t="e">
            <v>#N/A</v>
          </cell>
          <cell r="I871" t="e">
            <v>#N/A</v>
          </cell>
          <cell r="J871" t="e">
            <v>#N/A</v>
          </cell>
          <cell r="K871" t="e">
            <v>#N/A</v>
          </cell>
          <cell r="L871" t="e">
            <v>#N/A</v>
          </cell>
          <cell r="M871" t="e">
            <v>#N/A</v>
          </cell>
          <cell r="N871" t="e">
            <v>#N/A</v>
          </cell>
        </row>
        <row r="872">
          <cell r="A872">
            <v>745</v>
          </cell>
          <cell r="B872" t="str">
            <v>PASIVOS BANCA CERRADA</v>
          </cell>
          <cell r="C872" t="e">
            <v>#N/A</v>
          </cell>
          <cell r="D872" t="e">
            <v>#N/A</v>
          </cell>
          <cell r="E872" t="e">
            <v>#N/A</v>
          </cell>
          <cell r="F872" t="e">
            <v>#N/A</v>
          </cell>
          <cell r="G872" t="e">
            <v>#N/A</v>
          </cell>
          <cell r="H872" t="e">
            <v>#N/A</v>
          </cell>
          <cell r="I872" t="e">
            <v>#N/A</v>
          </cell>
          <cell r="J872" t="e">
            <v>#N/A</v>
          </cell>
          <cell r="K872" t="e">
            <v>#N/A</v>
          </cell>
          <cell r="L872" t="e">
            <v>#N/A</v>
          </cell>
          <cell r="M872" t="e">
            <v>#N/A</v>
          </cell>
          <cell r="N872" t="e">
            <v>#N/A</v>
          </cell>
        </row>
        <row r="873">
          <cell r="A873">
            <v>7451</v>
          </cell>
          <cell r="B873" t="str">
            <v>PASIVOS IFIS CERRADAS</v>
          </cell>
          <cell r="C873" t="e">
            <v>#N/A</v>
          </cell>
          <cell r="D873" t="e">
            <v>#N/A</v>
          </cell>
          <cell r="E873" t="e">
            <v>#N/A</v>
          </cell>
          <cell r="F873" t="e">
            <v>#N/A</v>
          </cell>
          <cell r="G873" t="e">
            <v>#N/A</v>
          </cell>
          <cell r="H873" t="e">
            <v>#N/A</v>
          </cell>
          <cell r="I873" t="e">
            <v>#N/A</v>
          </cell>
          <cell r="J873" t="e">
            <v>#N/A</v>
          </cell>
          <cell r="K873" t="e">
            <v>#N/A</v>
          </cell>
          <cell r="L873" t="e">
            <v>#N/A</v>
          </cell>
          <cell r="M873" t="e">
            <v>#N/A</v>
          </cell>
          <cell r="N873" t="e">
            <v>#N/A</v>
          </cell>
        </row>
        <row r="874">
          <cell r="A874">
            <v>7456</v>
          </cell>
          <cell r="B874" t="str">
            <v>PASIVOS EX UGEDEP</v>
          </cell>
          <cell r="C874" t="e">
            <v>#N/A</v>
          </cell>
          <cell r="D874" t="e">
            <v>#N/A</v>
          </cell>
          <cell r="E874" t="e">
            <v>#N/A</v>
          </cell>
          <cell r="F874" t="e">
            <v>#N/A</v>
          </cell>
          <cell r="G874" t="e">
            <v>#N/A</v>
          </cell>
          <cell r="H874" t="e">
            <v>#N/A</v>
          </cell>
          <cell r="I874" t="e">
            <v>#N/A</v>
          </cell>
          <cell r="J874" t="e">
            <v>#N/A</v>
          </cell>
          <cell r="K874" t="e">
            <v>#N/A</v>
          </cell>
          <cell r="L874" t="e">
            <v>#N/A</v>
          </cell>
          <cell r="M874" t="e">
            <v>#N/A</v>
          </cell>
          <cell r="N874" t="e">
            <v>#N/A</v>
          </cell>
        </row>
        <row r="875">
          <cell r="A875">
            <v>746</v>
          </cell>
          <cell r="B875" t="str">
            <v>COBRANZAS</v>
          </cell>
          <cell r="C875" t="e">
            <v>#N/A</v>
          </cell>
          <cell r="D875" t="e">
            <v>#N/A</v>
          </cell>
          <cell r="E875" t="e">
            <v>#N/A</v>
          </cell>
          <cell r="F875" t="e">
            <v>#N/A</v>
          </cell>
          <cell r="G875" t="e">
            <v>#N/A</v>
          </cell>
          <cell r="H875" t="e">
            <v>#N/A</v>
          </cell>
          <cell r="I875" t="e">
            <v>#N/A</v>
          </cell>
          <cell r="J875" t="e">
            <v>#N/A</v>
          </cell>
          <cell r="K875" t="e">
            <v>#N/A</v>
          </cell>
          <cell r="L875" t="e">
            <v>#N/A</v>
          </cell>
          <cell r="M875" t="e">
            <v>#N/A</v>
          </cell>
          <cell r="N875" t="e">
            <v>#N/A</v>
          </cell>
        </row>
        <row r="876">
          <cell r="A876">
            <v>7461</v>
          </cell>
          <cell r="B876" t="str">
            <v>COBRANZAS DEL EXTERIOR</v>
          </cell>
          <cell r="C876" t="e">
            <v>#N/A</v>
          </cell>
          <cell r="D876" t="e">
            <v>#N/A</v>
          </cell>
          <cell r="E876" t="e">
            <v>#N/A</v>
          </cell>
          <cell r="F876" t="e">
            <v>#N/A</v>
          </cell>
          <cell r="G876" t="e">
            <v>#N/A</v>
          </cell>
          <cell r="H876" t="e">
            <v>#N/A</v>
          </cell>
          <cell r="I876" t="e">
            <v>#N/A</v>
          </cell>
          <cell r="J876" t="e">
            <v>#N/A</v>
          </cell>
          <cell r="K876" t="e">
            <v>#N/A</v>
          </cell>
          <cell r="L876" t="e">
            <v>#N/A</v>
          </cell>
          <cell r="M876" t="e">
            <v>#N/A</v>
          </cell>
          <cell r="N876" t="e">
            <v>#N/A</v>
          </cell>
        </row>
        <row r="877">
          <cell r="A877">
            <v>747</v>
          </cell>
          <cell r="B877" t="str">
            <v>CRÉDITOS DEL EXTERIOR</v>
          </cell>
          <cell r="C877" t="e">
            <v>#N/A</v>
          </cell>
          <cell r="D877" t="e">
            <v>#N/A</v>
          </cell>
          <cell r="E877" t="e">
            <v>#N/A</v>
          </cell>
          <cell r="F877" t="e">
            <v>#N/A</v>
          </cell>
          <cell r="G877" t="e">
            <v>#N/A</v>
          </cell>
          <cell r="H877" t="e">
            <v>#N/A</v>
          </cell>
          <cell r="I877" t="e">
            <v>#N/A</v>
          </cell>
          <cell r="J877" t="e">
            <v>#N/A</v>
          </cell>
          <cell r="K877" t="e">
            <v>#N/A</v>
          </cell>
          <cell r="L877" t="e">
            <v>#N/A</v>
          </cell>
          <cell r="M877" t="e">
            <v>#N/A</v>
          </cell>
          <cell r="N877" t="e">
            <v>#N/A</v>
          </cell>
        </row>
        <row r="878">
          <cell r="A878">
            <v>7471</v>
          </cell>
          <cell r="B878" t="str">
            <v>CRÉDITOS DE GOBIERNOS EXTRANJEROS POR UTILIZAR</v>
          </cell>
          <cell r="C878" t="e">
            <v>#N/A</v>
          </cell>
          <cell r="D878" t="e">
            <v>#N/A</v>
          </cell>
          <cell r="E878" t="e">
            <v>#N/A</v>
          </cell>
          <cell r="F878" t="e">
            <v>#N/A</v>
          </cell>
          <cell r="G878" t="e">
            <v>#N/A</v>
          </cell>
          <cell r="H878" t="e">
            <v>#N/A</v>
          </cell>
          <cell r="I878" t="e">
            <v>#N/A</v>
          </cell>
          <cell r="J878" t="e">
            <v>#N/A</v>
          </cell>
          <cell r="K878" t="e">
            <v>#N/A</v>
          </cell>
          <cell r="L878" t="e">
            <v>#N/A</v>
          </cell>
          <cell r="M878" t="e">
            <v>#N/A</v>
          </cell>
          <cell r="N878" t="e">
            <v>#N/A</v>
          </cell>
        </row>
        <row r="879">
          <cell r="A879">
            <v>7472</v>
          </cell>
          <cell r="B879" t="str">
            <v>CRÉDITOS DE GOBIERNOS EXTRANJEROS POR PAGAR</v>
          </cell>
          <cell r="C879" t="e">
            <v>#N/A</v>
          </cell>
          <cell r="D879" t="e">
            <v>#N/A</v>
          </cell>
          <cell r="E879" t="e">
            <v>#N/A</v>
          </cell>
          <cell r="F879" t="e">
            <v>#N/A</v>
          </cell>
          <cell r="G879" t="e">
            <v>#N/A</v>
          </cell>
          <cell r="H879" t="e">
            <v>#N/A</v>
          </cell>
          <cell r="I879" t="e">
            <v>#N/A</v>
          </cell>
          <cell r="J879" t="e">
            <v>#N/A</v>
          </cell>
          <cell r="K879" t="e">
            <v>#N/A</v>
          </cell>
          <cell r="L879" t="e">
            <v>#N/A</v>
          </cell>
          <cell r="M879" t="e">
            <v>#N/A</v>
          </cell>
          <cell r="N879" t="e">
            <v>#N/A</v>
          </cell>
        </row>
        <row r="880">
          <cell r="A880">
            <v>7478</v>
          </cell>
          <cell r="B880" t="str">
            <v>OTROS CRÉDITOS OTORGADOS DEL EXTERIOR.</v>
          </cell>
          <cell r="C880" t="e">
            <v>#N/A</v>
          </cell>
          <cell r="D880" t="e">
            <v>#N/A</v>
          </cell>
          <cell r="E880" t="e">
            <v>#N/A</v>
          </cell>
          <cell r="F880" t="e">
            <v>#N/A</v>
          </cell>
          <cell r="G880" t="e">
            <v>#N/A</v>
          </cell>
          <cell r="H880" t="e">
            <v>#N/A</v>
          </cell>
          <cell r="I880" t="e">
            <v>#N/A</v>
          </cell>
          <cell r="J880" t="e">
            <v>#N/A</v>
          </cell>
          <cell r="K880" t="e">
            <v>#N/A</v>
          </cell>
          <cell r="L880" t="e">
            <v>#N/A</v>
          </cell>
          <cell r="M880" t="e">
            <v>#N/A</v>
          </cell>
          <cell r="N880" t="e">
            <v>#N/A</v>
          </cell>
        </row>
        <row r="881">
          <cell r="A881">
            <v>748</v>
          </cell>
          <cell r="B881" t="str">
            <v>CRÉDITOS ESPECIALES</v>
          </cell>
          <cell r="C881" t="e">
            <v>#N/A</v>
          </cell>
          <cell r="D881" t="e">
            <v>#N/A</v>
          </cell>
          <cell r="E881" t="e">
            <v>#N/A</v>
          </cell>
          <cell r="F881" t="e">
            <v>#N/A</v>
          </cell>
          <cell r="G881" t="e">
            <v>#N/A</v>
          </cell>
          <cell r="H881" t="e">
            <v>#N/A</v>
          </cell>
          <cell r="I881" t="e">
            <v>#N/A</v>
          </cell>
          <cell r="J881" t="e">
            <v>#N/A</v>
          </cell>
          <cell r="K881" t="e">
            <v>#N/A</v>
          </cell>
          <cell r="L881" t="e">
            <v>#N/A</v>
          </cell>
          <cell r="M881" t="e">
            <v>#N/A</v>
          </cell>
          <cell r="N881" t="e">
            <v>#N/A</v>
          </cell>
        </row>
        <row r="882">
          <cell r="A882">
            <v>7481</v>
          </cell>
          <cell r="B882" t="str">
            <v>CRÉDITOS OTORGADOS CON FONDOS AJENOS</v>
          </cell>
          <cell r="C882" t="e">
            <v>#N/A</v>
          </cell>
          <cell r="D882" t="e">
            <v>#N/A</v>
          </cell>
          <cell r="E882" t="e">
            <v>#N/A</v>
          </cell>
          <cell r="F882" t="e">
            <v>#N/A</v>
          </cell>
          <cell r="G882" t="e">
            <v>#N/A</v>
          </cell>
          <cell r="H882" t="e">
            <v>#N/A</v>
          </cell>
          <cell r="I882" t="e">
            <v>#N/A</v>
          </cell>
          <cell r="J882" t="e">
            <v>#N/A</v>
          </cell>
          <cell r="K882" t="e">
            <v>#N/A</v>
          </cell>
          <cell r="L882" t="e">
            <v>#N/A</v>
          </cell>
          <cell r="M882" t="e">
            <v>#N/A</v>
          </cell>
          <cell r="N882" t="e">
            <v>#N/A</v>
          </cell>
        </row>
        <row r="883">
          <cell r="A883">
            <v>7482</v>
          </cell>
          <cell r="B883" t="str">
            <v>LÍNEAS DE CRÉDITO POR AMORTIZAR</v>
          </cell>
          <cell r="C883" t="e">
            <v>#N/A</v>
          </cell>
          <cell r="D883" t="e">
            <v>#N/A</v>
          </cell>
          <cell r="E883" t="e">
            <v>#N/A</v>
          </cell>
          <cell r="F883" t="e">
            <v>#N/A</v>
          </cell>
          <cell r="G883" t="e">
            <v>#N/A</v>
          </cell>
          <cell r="H883" t="e">
            <v>#N/A</v>
          </cell>
          <cell r="I883" t="e">
            <v>#N/A</v>
          </cell>
          <cell r="J883" t="e">
            <v>#N/A</v>
          </cell>
          <cell r="K883" t="e">
            <v>#N/A</v>
          </cell>
          <cell r="L883" t="e">
            <v>#N/A</v>
          </cell>
          <cell r="M883" t="e">
            <v>#N/A</v>
          </cell>
          <cell r="N883" t="e">
            <v>#N/A</v>
          </cell>
        </row>
        <row r="884">
          <cell r="A884">
            <v>7483</v>
          </cell>
          <cell r="B884" t="str">
            <v>DOCUMENTOS EN GARANTÍA FONDOS AJENOS</v>
          </cell>
          <cell r="C884" t="e">
            <v>#N/A</v>
          </cell>
          <cell r="D884" t="e">
            <v>#N/A</v>
          </cell>
          <cell r="E884" t="e">
            <v>#N/A</v>
          </cell>
          <cell r="F884" t="e">
            <v>#N/A</v>
          </cell>
          <cell r="G884" t="e">
            <v>#N/A</v>
          </cell>
          <cell r="H884" t="e">
            <v>#N/A</v>
          </cell>
          <cell r="I884" t="e">
            <v>#N/A</v>
          </cell>
          <cell r="J884" t="e">
            <v>#N/A</v>
          </cell>
          <cell r="K884" t="e">
            <v>#N/A</v>
          </cell>
          <cell r="L884" t="e">
            <v>#N/A</v>
          </cell>
          <cell r="M884" t="e">
            <v>#N/A</v>
          </cell>
          <cell r="N884" t="e">
            <v>#N/A</v>
          </cell>
        </row>
        <row r="885">
          <cell r="A885">
            <v>749</v>
          </cell>
          <cell r="B885" t="str">
            <v>OTRAS CUENTAS ACREEDORAS</v>
          </cell>
          <cell r="C885" t="e">
            <v>#N/A</v>
          </cell>
          <cell r="D885" t="e">
            <v>#N/A</v>
          </cell>
          <cell r="E885" t="e">
            <v>#N/A</v>
          </cell>
          <cell r="F885" t="e">
            <v>#N/A</v>
          </cell>
          <cell r="G885" t="e">
            <v>#N/A</v>
          </cell>
          <cell r="H885" t="e">
            <v>#N/A</v>
          </cell>
          <cell r="I885" t="e">
            <v>#N/A</v>
          </cell>
          <cell r="J885" t="e">
            <v>#N/A</v>
          </cell>
          <cell r="K885" t="e">
            <v>#N/A</v>
          </cell>
          <cell r="L885" t="e">
            <v>#N/A</v>
          </cell>
          <cell r="M885" t="e">
            <v>#N/A</v>
          </cell>
          <cell r="N885" t="e">
            <v>#N/A</v>
          </cell>
        </row>
        <row r="886">
          <cell r="A886">
            <v>7491</v>
          </cell>
          <cell r="B886" t="str">
            <v>CARTAS DE CRÉDITO</v>
          </cell>
          <cell r="C886" t="e">
            <v>#N/A</v>
          </cell>
          <cell r="D886" t="e">
            <v>#N/A</v>
          </cell>
          <cell r="E886" t="e">
            <v>#N/A</v>
          </cell>
          <cell r="F886" t="e">
            <v>#N/A</v>
          </cell>
          <cell r="G886" t="e">
            <v>#N/A</v>
          </cell>
          <cell r="H886" t="e">
            <v>#N/A</v>
          </cell>
          <cell r="I886" t="e">
            <v>#N/A</v>
          </cell>
          <cell r="J886" t="e">
            <v>#N/A</v>
          </cell>
          <cell r="K886" t="e">
            <v>#N/A</v>
          </cell>
          <cell r="L886" t="e">
            <v>#N/A</v>
          </cell>
          <cell r="M886" t="e">
            <v>#N/A</v>
          </cell>
          <cell r="N886" t="e">
            <v>#N/A</v>
          </cell>
        </row>
        <row r="887">
          <cell r="A887">
            <v>7492</v>
          </cell>
          <cell r="B887" t="str">
            <v>SUPERÁVIT PATRIMONIAL BANCA CERRADA</v>
          </cell>
          <cell r="C887" t="e">
            <v>#N/A</v>
          </cell>
          <cell r="D887" t="e">
            <v>#N/A</v>
          </cell>
          <cell r="E887" t="e">
            <v>#N/A</v>
          </cell>
          <cell r="F887" t="e">
            <v>#N/A</v>
          </cell>
          <cell r="G887" t="e">
            <v>#N/A</v>
          </cell>
          <cell r="H887" t="e">
            <v>#N/A</v>
          </cell>
          <cell r="I887" t="e">
            <v>#N/A</v>
          </cell>
          <cell r="J887" t="e">
            <v>#N/A</v>
          </cell>
          <cell r="K887" t="e">
            <v>#N/A</v>
          </cell>
          <cell r="L887" t="e">
            <v>#N/A</v>
          </cell>
          <cell r="M887" t="e">
            <v>#N/A</v>
          </cell>
          <cell r="N887" t="e">
            <v>#N/A</v>
          </cell>
        </row>
        <row r="888">
          <cell r="A888">
            <v>749205</v>
          </cell>
          <cell r="B888" t="str">
            <v>SUPERÁVIT PATRIMONIAL IFIS CERRADAS</v>
          </cell>
          <cell r="C888" t="e">
            <v>#N/A</v>
          </cell>
          <cell r="D888" t="e">
            <v>#N/A</v>
          </cell>
          <cell r="E888" t="e">
            <v>#N/A</v>
          </cell>
          <cell r="F888" t="e">
            <v>#N/A</v>
          </cell>
          <cell r="G888" t="e">
            <v>#N/A</v>
          </cell>
          <cell r="H888" t="e">
            <v>#N/A</v>
          </cell>
          <cell r="I888" t="e">
            <v>#N/A</v>
          </cell>
          <cell r="J888" t="e">
            <v>#N/A</v>
          </cell>
          <cell r="K888" t="e">
            <v>#N/A</v>
          </cell>
          <cell r="L888" t="e">
            <v>#N/A</v>
          </cell>
          <cell r="M888" t="e">
            <v>#N/A</v>
          </cell>
          <cell r="N888" t="e">
            <v>#N/A</v>
          </cell>
        </row>
        <row r="889">
          <cell r="A889">
            <v>749210</v>
          </cell>
          <cell r="B889" t="str">
            <v>SUPERÁVIT PATRIMONIAL EX UGEDEP</v>
          </cell>
          <cell r="C889" t="e">
            <v>#N/A</v>
          </cell>
          <cell r="D889" t="e">
            <v>#N/A</v>
          </cell>
          <cell r="E889" t="e">
            <v>#N/A</v>
          </cell>
          <cell r="F889" t="e">
            <v>#N/A</v>
          </cell>
          <cell r="G889" t="e">
            <v>#N/A</v>
          </cell>
          <cell r="H889" t="e">
            <v>#N/A</v>
          </cell>
          <cell r="I889" t="e">
            <v>#N/A</v>
          </cell>
          <cell r="J889" t="e">
            <v>#N/A</v>
          </cell>
          <cell r="K889" t="e">
            <v>#N/A</v>
          </cell>
          <cell r="L889" t="e">
            <v>#N/A</v>
          </cell>
          <cell r="M889" t="e">
            <v>#N/A</v>
          </cell>
          <cell r="N889" t="e">
            <v>#N/A</v>
          </cell>
        </row>
        <row r="890">
          <cell r="A890">
            <v>7498</v>
          </cell>
          <cell r="B890" t="str">
            <v>VARIAS</v>
          </cell>
          <cell r="C890" t="e">
            <v>#N/A</v>
          </cell>
          <cell r="D890" t="e">
            <v>#N/A</v>
          </cell>
          <cell r="E890" t="e">
            <v>#N/A</v>
          </cell>
          <cell r="F890" t="e">
            <v>#N/A</v>
          </cell>
          <cell r="G890" t="e">
            <v>#N/A</v>
          </cell>
          <cell r="H890" t="e">
            <v>#N/A</v>
          </cell>
          <cell r="I890" t="e">
            <v>#N/A</v>
          </cell>
          <cell r="J890" t="e">
            <v>#N/A</v>
          </cell>
          <cell r="K890" t="e">
            <v>#N/A</v>
          </cell>
          <cell r="L890" t="e">
            <v>#N/A</v>
          </cell>
          <cell r="M890" t="e">
            <v>#N/A</v>
          </cell>
          <cell r="N890" t="e">
            <v>#N/A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C1">
            <v>43131</v>
          </cell>
          <cell r="D1">
            <v>43159</v>
          </cell>
          <cell r="E1">
            <v>43190</v>
          </cell>
          <cell r="F1">
            <v>43220</v>
          </cell>
          <cell r="G1">
            <v>43251</v>
          </cell>
          <cell r="H1">
            <v>43281</v>
          </cell>
          <cell r="I1">
            <v>43312</v>
          </cell>
          <cell r="J1">
            <v>43343</v>
          </cell>
          <cell r="K1">
            <v>43373</v>
          </cell>
          <cell r="L1">
            <v>43404</v>
          </cell>
          <cell r="M1">
            <v>43434</v>
          </cell>
          <cell r="N1">
            <v>43465</v>
          </cell>
        </row>
        <row r="2">
          <cell r="A2">
            <v>1</v>
          </cell>
          <cell r="B2" t="str">
            <v>A C T I V O</v>
          </cell>
          <cell r="C2">
            <v>15831550244.9</v>
          </cell>
          <cell r="D2">
            <v>15565944597.99</v>
          </cell>
          <cell r="E2">
            <v>15157525889.469999</v>
          </cell>
          <cell r="F2">
            <v>14506741376.84</v>
          </cell>
          <cell r="G2">
            <v>13903171942.02</v>
          </cell>
          <cell r="H2">
            <v>13365002762.969999</v>
          </cell>
          <cell r="I2">
            <v>13337702625.32</v>
          </cell>
          <cell r="J2">
            <v>13200363178.6</v>
          </cell>
          <cell r="K2">
            <v>12804039036.82</v>
          </cell>
          <cell r="L2">
            <v>12787911850.92</v>
          </cell>
          <cell r="M2">
            <v>12439906528.99</v>
          </cell>
          <cell r="N2">
            <v>13185289959.969999</v>
          </cell>
        </row>
        <row r="3">
          <cell r="A3">
            <v>11</v>
          </cell>
          <cell r="B3" t="str">
            <v>ACTIVOS INTERNACIONALES DE RESERVA</v>
          </cell>
          <cell r="C3">
            <v>7965286378.0699997</v>
          </cell>
          <cell r="D3">
            <v>7698488483.6300001</v>
          </cell>
          <cell r="E3">
            <v>7194822317.0799999</v>
          </cell>
          <cell r="F3">
            <v>6530035597.0600004</v>
          </cell>
          <cell r="G3">
            <v>6003215976.4399996</v>
          </cell>
          <cell r="H3">
            <v>5420475204.6999998</v>
          </cell>
          <cell r="I3">
            <v>5369173112.8199997</v>
          </cell>
          <cell r="J3">
            <v>5260687145.5699997</v>
          </cell>
          <cell r="K3">
            <v>4849570430.3000002</v>
          </cell>
          <cell r="L3">
            <v>4875013706.4700003</v>
          </cell>
          <cell r="M3">
            <v>4522674580.8599997</v>
          </cell>
          <cell r="N3">
            <v>5239618283.7299995</v>
          </cell>
        </row>
        <row r="4">
          <cell r="A4">
            <v>111</v>
          </cell>
          <cell r="B4" t="str">
            <v>CAJA EN DIVISAS</v>
          </cell>
          <cell r="C4">
            <v>598766341.16999996</v>
          </cell>
          <cell r="D4">
            <v>607551750.69000006</v>
          </cell>
          <cell r="E4">
            <v>613047598.60000002</v>
          </cell>
          <cell r="F4">
            <v>477810718.13999999</v>
          </cell>
          <cell r="G4">
            <v>565737701.66999996</v>
          </cell>
          <cell r="H4">
            <v>489679535.13999999</v>
          </cell>
          <cell r="I4">
            <v>417642849.06</v>
          </cell>
          <cell r="J4">
            <v>568732631.73000002</v>
          </cell>
          <cell r="K4">
            <v>555183031.26999998</v>
          </cell>
          <cell r="L4">
            <v>564542829.25999999</v>
          </cell>
          <cell r="M4">
            <v>690148569.34000003</v>
          </cell>
          <cell r="N4">
            <v>295893776.88</v>
          </cell>
        </row>
        <row r="5">
          <cell r="A5">
            <v>1111</v>
          </cell>
          <cell r="B5" t="str">
            <v>MONEDAS Y BILLETES EN DIVISAS</v>
          </cell>
          <cell r="C5">
            <v>565466341.16999996</v>
          </cell>
          <cell r="D5">
            <v>607551750.69000006</v>
          </cell>
          <cell r="E5">
            <v>613047598.60000002</v>
          </cell>
          <cell r="F5">
            <v>477810718.13999999</v>
          </cell>
          <cell r="G5">
            <v>565737701.66999996</v>
          </cell>
          <cell r="H5">
            <v>489679535.13999999</v>
          </cell>
          <cell r="I5">
            <v>417642849.06</v>
          </cell>
          <cell r="J5">
            <v>568732631.73000002</v>
          </cell>
          <cell r="K5">
            <v>555183031.26999998</v>
          </cell>
          <cell r="L5">
            <v>564542829.25999999</v>
          </cell>
          <cell r="M5">
            <v>690148569.34000003</v>
          </cell>
          <cell r="N5">
            <v>295893776.88</v>
          </cell>
        </row>
        <row r="6">
          <cell r="A6">
            <v>1112</v>
          </cell>
          <cell r="B6" t="str">
            <v>REMESAS DE MONEDAS Y BILLETES EN EL PAÍS EN DIVISAS</v>
          </cell>
          <cell r="C6">
            <v>33300000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112</v>
          </cell>
          <cell r="B7" t="str">
            <v>BANCOS E INSTITUCIONES FINANCIERAS DEL EXTERIOR</v>
          </cell>
          <cell r="C7">
            <v>334034445.56999999</v>
          </cell>
          <cell r="D7">
            <v>345107500.35000002</v>
          </cell>
          <cell r="E7">
            <v>245961082.58000001</v>
          </cell>
          <cell r="F7">
            <v>326255959.27999997</v>
          </cell>
          <cell r="G7">
            <v>203074473.37</v>
          </cell>
          <cell r="H7">
            <v>234217077.91</v>
          </cell>
          <cell r="I7">
            <v>509663877.36000001</v>
          </cell>
          <cell r="J7">
            <v>229667889.41999999</v>
          </cell>
          <cell r="K7">
            <v>282839409.97000003</v>
          </cell>
          <cell r="L7">
            <v>212781543.91999999</v>
          </cell>
          <cell r="M7">
            <v>289410843.54000002</v>
          </cell>
          <cell r="N7">
            <v>357574166.5</v>
          </cell>
        </row>
        <row r="8">
          <cell r="A8">
            <v>1121</v>
          </cell>
          <cell r="B8" t="str">
            <v>BANCOS DEL EXTERIOR</v>
          </cell>
          <cell r="C8">
            <v>333338841.30000001</v>
          </cell>
          <cell r="D8">
            <v>329819469.92000002</v>
          </cell>
          <cell r="E8">
            <v>245311985.72</v>
          </cell>
          <cell r="F8">
            <v>325629981.80000001</v>
          </cell>
          <cell r="G8">
            <v>198923024.97</v>
          </cell>
          <cell r="H8">
            <v>233636715.44</v>
          </cell>
          <cell r="I8">
            <v>309106562.20999998</v>
          </cell>
          <cell r="J8">
            <v>216593066.13999999</v>
          </cell>
          <cell r="K8">
            <v>282325718.38999999</v>
          </cell>
          <cell r="L8">
            <v>201803702.77000001</v>
          </cell>
          <cell r="M8">
            <v>288942427.49000001</v>
          </cell>
          <cell r="N8">
            <v>357130965.23000002</v>
          </cell>
        </row>
        <row r="9">
          <cell r="A9">
            <v>112105</v>
          </cell>
          <cell r="B9" t="str">
            <v>FONDOS DISPONIBLES EN BANCOS DEL EXTERIOR</v>
          </cell>
          <cell r="C9">
            <v>323431713.54000002</v>
          </cell>
          <cell r="D9">
            <v>277607441.25</v>
          </cell>
          <cell r="E9">
            <v>187777742.03999999</v>
          </cell>
          <cell r="F9">
            <v>287234882.42000002</v>
          </cell>
          <cell r="G9">
            <v>153663741.96000001</v>
          </cell>
          <cell r="H9">
            <v>175479778.09999999</v>
          </cell>
          <cell r="I9">
            <v>253094877.61000001</v>
          </cell>
          <cell r="J9">
            <v>179268452.91</v>
          </cell>
          <cell r="K9">
            <v>233774456.69</v>
          </cell>
          <cell r="L9">
            <v>147636994.41999999</v>
          </cell>
          <cell r="M9">
            <v>228455895.24000001</v>
          </cell>
          <cell r="N9">
            <v>305360565.49000001</v>
          </cell>
        </row>
        <row r="10">
          <cell r="A10">
            <v>112110</v>
          </cell>
          <cell r="B10" t="str">
            <v>FONDOS NO DISPONIBLES EN BANCOS DEL EXTERIOR</v>
          </cell>
          <cell r="C10">
            <v>9907127.7599999998</v>
          </cell>
          <cell r="D10">
            <v>52212028.670000002</v>
          </cell>
          <cell r="E10">
            <v>57534243.68</v>
          </cell>
          <cell r="F10">
            <v>38395099.380000003</v>
          </cell>
          <cell r="G10">
            <v>45259283.009999998</v>
          </cell>
          <cell r="H10">
            <v>58156937.340000004</v>
          </cell>
          <cell r="I10">
            <v>56011684.600000001</v>
          </cell>
          <cell r="J10">
            <v>37324613.229999997</v>
          </cell>
          <cell r="K10">
            <v>48551261.700000003</v>
          </cell>
          <cell r="L10">
            <v>54166708.350000001</v>
          </cell>
          <cell r="M10">
            <v>60486532.25</v>
          </cell>
          <cell r="N10">
            <v>51770399.740000002</v>
          </cell>
        </row>
        <row r="11">
          <cell r="A11">
            <v>1122</v>
          </cell>
          <cell r="B11" t="str">
            <v>INSTITUCIONES FINANCIERAS DEL EXTERIOR</v>
          </cell>
          <cell r="C11">
            <v>695604.27</v>
          </cell>
          <cell r="D11">
            <v>672030.43</v>
          </cell>
          <cell r="E11">
            <v>649096.86</v>
          </cell>
          <cell r="F11">
            <v>625977.48</v>
          </cell>
          <cell r="G11">
            <v>603448.4</v>
          </cell>
          <cell r="H11">
            <v>580362.47</v>
          </cell>
          <cell r="I11">
            <v>557315.15</v>
          </cell>
          <cell r="J11">
            <v>534823.28</v>
          </cell>
          <cell r="K11">
            <v>513691.58</v>
          </cell>
          <cell r="L11">
            <v>488841.15</v>
          </cell>
          <cell r="M11">
            <v>468416.05</v>
          </cell>
          <cell r="N11">
            <v>443201.27</v>
          </cell>
        </row>
        <row r="12">
          <cell r="A12">
            <v>112205</v>
          </cell>
          <cell r="B12" t="str">
            <v>FONDOS DISPONIBLES EN INSTITUCIONES FINANCIERAS DEL EXTERIOR</v>
          </cell>
          <cell r="C12">
            <v>695604.27</v>
          </cell>
          <cell r="D12">
            <v>672030.43</v>
          </cell>
          <cell r="E12">
            <v>649096.86</v>
          </cell>
          <cell r="F12">
            <v>625977.48</v>
          </cell>
          <cell r="G12">
            <v>603448.4</v>
          </cell>
          <cell r="H12">
            <v>580362.47</v>
          </cell>
          <cell r="I12">
            <v>557315.15</v>
          </cell>
          <cell r="J12">
            <v>534823.28</v>
          </cell>
          <cell r="K12">
            <v>513691.58</v>
          </cell>
          <cell r="L12">
            <v>488841.15</v>
          </cell>
          <cell r="M12">
            <v>468416.05</v>
          </cell>
          <cell r="N12">
            <v>443201.27</v>
          </cell>
        </row>
        <row r="13">
          <cell r="A13">
            <v>112210</v>
          </cell>
          <cell r="B13" t="str">
            <v>FONDOS NO DISPONIBLES EN INSTITUCIONES FINANCIERAS DEL EXTERIOR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>
            <v>1123</v>
          </cell>
          <cell r="B14" t="str">
            <v>REMESAS DE MONEDAS Y BILLETES EN EL EXTERIOR EN DIVISAS</v>
          </cell>
          <cell r="C14">
            <v>0</v>
          </cell>
          <cell r="D14">
            <v>14616000</v>
          </cell>
          <cell r="E14">
            <v>0</v>
          </cell>
          <cell r="F14">
            <v>0</v>
          </cell>
          <cell r="G14">
            <v>3548000</v>
          </cell>
          <cell r="H14">
            <v>0</v>
          </cell>
          <cell r="I14">
            <v>200000000</v>
          </cell>
          <cell r="J14">
            <v>12540000</v>
          </cell>
          <cell r="K14">
            <v>0</v>
          </cell>
          <cell r="L14">
            <v>10489000</v>
          </cell>
          <cell r="M14">
            <v>0</v>
          </cell>
          <cell r="N14">
            <v>0</v>
          </cell>
        </row>
        <row r="15">
          <cell r="A15">
            <v>113</v>
          </cell>
          <cell r="B15" t="str">
            <v>REMESAS DE CHEQUES Y VALORES EN DIVISAS</v>
          </cell>
          <cell r="C15">
            <v>0</v>
          </cell>
          <cell r="D15">
            <v>83073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61294</v>
          </cell>
          <cell r="M15">
            <v>81990</v>
          </cell>
          <cell r="N15">
            <v>0</v>
          </cell>
        </row>
        <row r="16">
          <cell r="A16">
            <v>114</v>
          </cell>
          <cell r="B16" t="str">
            <v>INVERSIONES EN EL EXTERIOR</v>
          </cell>
          <cell r="C16">
            <v>4572500802.21</v>
          </cell>
          <cell r="D16">
            <v>4310524040.5100002</v>
          </cell>
          <cell r="E16">
            <v>3891594783.98</v>
          </cell>
          <cell r="F16">
            <v>3293951304.7199998</v>
          </cell>
          <cell r="G16">
            <v>2826530346.4499998</v>
          </cell>
          <cell r="H16">
            <v>2325857380.71</v>
          </cell>
          <cell r="I16">
            <v>2088285398.46</v>
          </cell>
          <cell r="J16">
            <v>2124288759.6400001</v>
          </cell>
          <cell r="K16">
            <v>1726937313.9400001</v>
          </cell>
          <cell r="L16">
            <v>1807152500.1099999</v>
          </cell>
          <cell r="M16">
            <v>1253119290.8199999</v>
          </cell>
          <cell r="N16">
            <v>2257424774</v>
          </cell>
        </row>
        <row r="17">
          <cell r="A17">
            <v>1141</v>
          </cell>
          <cell r="B17" t="str">
            <v>DEPÓSITOS A PLAZO FIJO</v>
          </cell>
          <cell r="C17">
            <v>3532562282.21</v>
          </cell>
          <cell r="D17">
            <v>2827866796.29</v>
          </cell>
          <cell r="E17">
            <v>2381219269.23</v>
          </cell>
          <cell r="F17">
            <v>2071370607.4200001</v>
          </cell>
          <cell r="G17">
            <v>1808319780.45</v>
          </cell>
          <cell r="H17">
            <v>1327356624.71</v>
          </cell>
          <cell r="I17">
            <v>1085097982.46</v>
          </cell>
          <cell r="J17">
            <v>1136049177.6400001</v>
          </cell>
          <cell r="K17">
            <v>737479736.94000006</v>
          </cell>
          <cell r="L17">
            <v>808780039.11000001</v>
          </cell>
          <cell r="M17">
            <v>258373237.81999999</v>
          </cell>
          <cell r="N17">
            <v>1250000000</v>
          </cell>
        </row>
        <row r="18">
          <cell r="A18">
            <v>1142</v>
          </cell>
          <cell r="B18" t="str">
            <v>CERTIFICADOS DE DEPÓSITO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>
            <v>1143</v>
          </cell>
          <cell r="B19" t="str">
            <v>TÍTULOS RENTA FIJA</v>
          </cell>
          <cell r="C19">
            <v>0</v>
          </cell>
          <cell r="D19">
            <v>449443595.22000003</v>
          </cell>
          <cell r="E19">
            <v>479736131.75</v>
          </cell>
          <cell r="F19">
            <v>199879587.30000001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>
            <v>1144</v>
          </cell>
          <cell r="B20" t="str">
            <v>ACUERDOS DE RECOMPRA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1145</v>
          </cell>
          <cell r="B21" t="str">
            <v>OPERACIONES SWAPS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1146</v>
          </cell>
          <cell r="B22" t="str">
            <v>OPERACIONES DE FUTUROS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1147</v>
          </cell>
          <cell r="B23" t="str">
            <v>OPERACIONES LENDING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1148</v>
          </cell>
          <cell r="B24" t="str">
            <v>OTROS INSTRUMENTOS FINANCIEROS</v>
          </cell>
          <cell r="C24">
            <v>1039938520</v>
          </cell>
          <cell r="D24">
            <v>1033213649</v>
          </cell>
          <cell r="E24">
            <v>1030639383</v>
          </cell>
          <cell r="F24">
            <v>1022701110</v>
          </cell>
          <cell r="G24">
            <v>1018210566</v>
          </cell>
          <cell r="H24">
            <v>998500756</v>
          </cell>
          <cell r="I24">
            <v>1003187416</v>
          </cell>
          <cell r="J24">
            <v>988239582</v>
          </cell>
          <cell r="K24">
            <v>989457577</v>
          </cell>
          <cell r="L24">
            <v>998372461</v>
          </cell>
          <cell r="M24">
            <v>994746053</v>
          </cell>
          <cell r="N24">
            <v>1007424774</v>
          </cell>
        </row>
        <row r="25">
          <cell r="A25">
            <v>1149</v>
          </cell>
          <cell r="B25" t="str">
            <v>(PROVISIÓN RIESGO EN INVERSIONES EN EL EXTERIOR)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115</v>
          </cell>
          <cell r="B26" t="str">
            <v>ORO MONETARIO</v>
          </cell>
          <cell r="C26">
            <v>732944597.84000003</v>
          </cell>
          <cell r="D26">
            <v>718125682.98000002</v>
          </cell>
          <cell r="E26">
            <v>721394293.13999999</v>
          </cell>
          <cell r="F26">
            <v>720111640.69000006</v>
          </cell>
          <cell r="G26">
            <v>711311316.84000003</v>
          </cell>
          <cell r="H26">
            <v>681396364.21000004</v>
          </cell>
          <cell r="I26">
            <v>665319361.10000002</v>
          </cell>
          <cell r="J26">
            <v>655238018.15999997</v>
          </cell>
          <cell r="K26">
            <v>646954842.11000001</v>
          </cell>
          <cell r="L26">
            <v>662047781.97000003</v>
          </cell>
          <cell r="M26">
            <v>663465854.00999999</v>
          </cell>
          <cell r="N26">
            <v>696949137.91999996</v>
          </cell>
        </row>
        <row r="27">
          <cell r="A27">
            <v>1151</v>
          </cell>
          <cell r="B27" t="str">
            <v>ORO EN EL PAÍS</v>
          </cell>
          <cell r="C27">
            <v>45457.56</v>
          </cell>
          <cell r="D27">
            <v>47446.47</v>
          </cell>
          <cell r="E27">
            <v>46739.63</v>
          </cell>
          <cell r="F27">
            <v>44569.68</v>
          </cell>
          <cell r="G27">
            <v>44157.45</v>
          </cell>
          <cell r="H27">
            <v>43455.45</v>
          </cell>
          <cell r="I27">
            <v>40594.31</v>
          </cell>
          <cell r="J27">
            <v>39645.449999999997</v>
          </cell>
          <cell r="K27">
            <v>38739.15</v>
          </cell>
          <cell r="L27">
            <v>38332.17</v>
          </cell>
          <cell r="M27">
            <v>39700.17</v>
          </cell>
          <cell r="N27">
            <v>39729.050000000003</v>
          </cell>
        </row>
        <row r="28">
          <cell r="A28">
            <v>1152</v>
          </cell>
          <cell r="B28" t="str">
            <v>ORO EN EL EXTERIOR</v>
          </cell>
          <cell r="C28">
            <v>732899140.27999997</v>
          </cell>
          <cell r="D28">
            <v>718078236.50999999</v>
          </cell>
          <cell r="E28">
            <v>721347553.50999999</v>
          </cell>
          <cell r="F28">
            <v>720067071.00999999</v>
          </cell>
          <cell r="G28">
            <v>711267159.38999999</v>
          </cell>
          <cell r="H28">
            <v>681352908.75999999</v>
          </cell>
          <cell r="I28">
            <v>665278766.78999996</v>
          </cell>
          <cell r="J28">
            <v>655198372.71000004</v>
          </cell>
          <cell r="K28">
            <v>646916102.96000004</v>
          </cell>
          <cell r="L28">
            <v>662009449.79999995</v>
          </cell>
          <cell r="M28">
            <v>663426153.84000003</v>
          </cell>
          <cell r="N28">
            <v>696909408.87</v>
          </cell>
        </row>
        <row r="29">
          <cell r="A29">
            <v>116</v>
          </cell>
          <cell r="B29" t="str">
            <v>TENENCIAS DE UNIDADES DE CUENTA ORGANISMOS FINANCIEROS INTERNACIONALES</v>
          </cell>
          <cell r="C29">
            <v>56393971.899999999</v>
          </cell>
          <cell r="D29">
            <v>54054621.350000001</v>
          </cell>
          <cell r="E29">
            <v>54122936.289999999</v>
          </cell>
          <cell r="F29">
            <v>53941158.759999998</v>
          </cell>
          <cell r="G29">
            <v>51039405.840000004</v>
          </cell>
          <cell r="H29">
            <v>50959841.130000003</v>
          </cell>
          <cell r="I29">
            <v>50822201.280000001</v>
          </cell>
          <cell r="J29">
            <v>48617526.25</v>
          </cell>
          <cell r="K29">
            <v>48397262.859999999</v>
          </cell>
          <cell r="L29">
            <v>48153782.390000001</v>
          </cell>
          <cell r="M29">
            <v>45811084.670000002</v>
          </cell>
          <cell r="N29">
            <v>45182449.82</v>
          </cell>
        </row>
        <row r="30">
          <cell r="A30">
            <v>1161</v>
          </cell>
          <cell r="B30" t="str">
            <v>DERECHOS ESPECIALES DE GIRO</v>
          </cell>
          <cell r="C30">
            <v>15639491.9</v>
          </cell>
          <cell r="D30">
            <v>13158849.689999999</v>
          </cell>
          <cell r="E30">
            <v>13229654.42</v>
          </cell>
          <cell r="F30">
            <v>13085223.699999999</v>
          </cell>
          <cell r="G30">
            <v>10482245.26</v>
          </cell>
          <cell r="H30">
            <v>10407660.130000001</v>
          </cell>
          <cell r="I30">
            <v>10395081.279999999</v>
          </cell>
          <cell r="J30">
            <v>7697927.7599999998</v>
          </cell>
          <cell r="K30">
            <v>7664200.3399999999</v>
          </cell>
          <cell r="L30">
            <v>7592131.3099999996</v>
          </cell>
          <cell r="M30">
            <v>4896527.6900000004</v>
          </cell>
          <cell r="N30">
            <v>4923289.51</v>
          </cell>
        </row>
        <row r="31">
          <cell r="A31">
            <v>1162</v>
          </cell>
          <cell r="B31" t="str">
            <v>PESOS ANDINOS</v>
          </cell>
          <cell r="C31">
            <v>10000000</v>
          </cell>
          <cell r="D31">
            <v>10000000</v>
          </cell>
          <cell r="E31">
            <v>10000000</v>
          </cell>
          <cell r="F31">
            <v>10000000</v>
          </cell>
          <cell r="G31">
            <v>10000000</v>
          </cell>
          <cell r="H31">
            <v>10000000</v>
          </cell>
          <cell r="I31">
            <v>10000000</v>
          </cell>
          <cell r="J31">
            <v>10000000</v>
          </cell>
          <cell r="K31">
            <v>10000000</v>
          </cell>
          <cell r="L31">
            <v>10000000</v>
          </cell>
          <cell r="M31">
            <v>10000000</v>
          </cell>
          <cell r="N31">
            <v>10000000</v>
          </cell>
        </row>
        <row r="32">
          <cell r="A32">
            <v>1163</v>
          </cell>
          <cell r="B32" t="str">
            <v>S.U.C.R.E.</v>
          </cell>
          <cell r="C32">
            <v>30754480</v>
          </cell>
          <cell r="D32">
            <v>30895771.66</v>
          </cell>
          <cell r="E32">
            <v>30893281.870000001</v>
          </cell>
          <cell r="F32">
            <v>30855935.059999999</v>
          </cell>
          <cell r="G32">
            <v>30557160.579999998</v>
          </cell>
          <cell r="H32">
            <v>30552181</v>
          </cell>
          <cell r="I32">
            <v>30427120</v>
          </cell>
          <cell r="J32">
            <v>30919598.489999998</v>
          </cell>
          <cell r="K32">
            <v>30733062.52</v>
          </cell>
          <cell r="L32">
            <v>30561651.079999998</v>
          </cell>
          <cell r="M32">
            <v>30914556.98</v>
          </cell>
          <cell r="N32">
            <v>30259160.309999999</v>
          </cell>
        </row>
        <row r="33">
          <cell r="A33">
            <v>117</v>
          </cell>
          <cell r="B33" t="str">
            <v>PARTICIPACIÓN EN ORGANISMOS FINANCIEROS INTERNACIONALES EN DIVISAS</v>
          </cell>
          <cell r="C33">
            <v>1669522996.29</v>
          </cell>
          <cell r="D33">
            <v>1661687825.29</v>
          </cell>
          <cell r="E33">
            <v>1667115931.28</v>
          </cell>
          <cell r="F33">
            <v>1656043432.29</v>
          </cell>
          <cell r="G33">
            <v>1644484113.5599999</v>
          </cell>
          <cell r="H33">
            <v>1637451297.5599999</v>
          </cell>
          <cell r="I33">
            <v>1636265207.5599999</v>
          </cell>
          <cell r="J33">
            <v>1633837211.5599999</v>
          </cell>
          <cell r="K33">
            <v>1588666987.8299999</v>
          </cell>
          <cell r="L33">
            <v>1579513163.8299999</v>
          </cell>
          <cell r="M33">
            <v>1580280633.8299999</v>
          </cell>
          <cell r="N33">
            <v>1585555245.8399999</v>
          </cell>
        </row>
        <row r="34">
          <cell r="A34">
            <v>1171</v>
          </cell>
          <cell r="B34" t="str">
            <v>APORTES EN EL FONDO MONETARIO INTERNACIONAL</v>
          </cell>
          <cell r="C34">
            <v>1016632624</v>
          </cell>
          <cell r="D34">
            <v>1008797453</v>
          </cell>
          <cell r="E34">
            <v>1014225558.99</v>
          </cell>
          <cell r="F34">
            <v>1003153060</v>
          </cell>
          <cell r="G34">
            <v>988396705</v>
          </cell>
          <cell r="H34">
            <v>981363889</v>
          </cell>
          <cell r="I34">
            <v>980177799</v>
          </cell>
          <cell r="J34">
            <v>977749803</v>
          </cell>
          <cell r="K34">
            <v>973465925</v>
          </cell>
          <cell r="L34">
            <v>964312101</v>
          </cell>
          <cell r="M34">
            <v>965079571</v>
          </cell>
          <cell r="N34">
            <v>970354183.00999999</v>
          </cell>
        </row>
        <row r="35">
          <cell r="A35">
            <v>117105</v>
          </cell>
          <cell r="B35" t="str">
            <v>APORTES FMI EN ORO</v>
          </cell>
          <cell r="C35">
            <v>12021216.689999999</v>
          </cell>
          <cell r="D35">
            <v>11928569.369999999</v>
          </cell>
          <cell r="E35">
            <v>11992754.24</v>
          </cell>
          <cell r="F35">
            <v>11861827</v>
          </cell>
          <cell r="G35">
            <v>11687339.83</v>
          </cell>
          <cell r="H35">
            <v>11604179.99</v>
          </cell>
          <cell r="I35">
            <v>11590155.02</v>
          </cell>
          <cell r="J35">
            <v>11561445.08</v>
          </cell>
          <cell r="K35">
            <v>11510790.18</v>
          </cell>
          <cell r="L35">
            <v>11402550.390000001</v>
          </cell>
          <cell r="M35">
            <v>11411625.369999999</v>
          </cell>
          <cell r="N35">
            <v>11473995.25</v>
          </cell>
        </row>
        <row r="36">
          <cell r="A36">
            <v>117110</v>
          </cell>
          <cell r="B36" t="str">
            <v>APORTES FMI EN DIVISAS</v>
          </cell>
          <cell r="C36">
            <v>775952851.30999994</v>
          </cell>
          <cell r="D36">
            <v>769972595.38</v>
          </cell>
          <cell r="E36">
            <v>774115640</v>
          </cell>
          <cell r="F36">
            <v>765664468</v>
          </cell>
          <cell r="G36">
            <v>754401563.91999996</v>
          </cell>
          <cell r="H36">
            <v>749033711.75999999</v>
          </cell>
          <cell r="I36">
            <v>748128419.23000002</v>
          </cell>
          <cell r="J36">
            <v>746275232.16999996</v>
          </cell>
          <cell r="K36">
            <v>743005528.57000005</v>
          </cell>
          <cell r="L36">
            <v>736018800.36000001</v>
          </cell>
          <cell r="M36">
            <v>736604577.88</v>
          </cell>
          <cell r="N36">
            <v>740630467.00999999</v>
          </cell>
        </row>
        <row r="37">
          <cell r="A37">
            <v>117115</v>
          </cell>
          <cell r="B37" t="str">
            <v>APORTES FMI EN SUCRES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117120</v>
          </cell>
          <cell r="B38" t="str">
            <v>APORTES FMI EN DEGS</v>
          </cell>
          <cell r="C38">
            <v>228658556</v>
          </cell>
          <cell r="D38">
            <v>226896288.25</v>
          </cell>
          <cell r="E38">
            <v>228117164.75</v>
          </cell>
          <cell r="F38">
            <v>225626765</v>
          </cell>
          <cell r="G38">
            <v>222307801.25</v>
          </cell>
          <cell r="H38">
            <v>220725997.25</v>
          </cell>
          <cell r="I38">
            <v>220459224.75</v>
          </cell>
          <cell r="J38">
            <v>219913125.75</v>
          </cell>
          <cell r="K38">
            <v>218949606.25</v>
          </cell>
          <cell r="L38">
            <v>216890750.25</v>
          </cell>
          <cell r="M38">
            <v>217063367.75</v>
          </cell>
          <cell r="N38">
            <v>218249720.75</v>
          </cell>
        </row>
        <row r="39">
          <cell r="A39">
            <v>1172</v>
          </cell>
          <cell r="B39" t="str">
            <v>APORTES EN OTROS ORGANISMOS FINANCIEROS INTERNACIONALES</v>
          </cell>
          <cell r="C39">
            <v>652890372.28999996</v>
          </cell>
          <cell r="D39">
            <v>652890372.28999996</v>
          </cell>
          <cell r="E39">
            <v>652890372.28999996</v>
          </cell>
          <cell r="F39">
            <v>652890372.28999996</v>
          </cell>
          <cell r="G39">
            <v>656087408.55999994</v>
          </cell>
          <cell r="H39">
            <v>656087408.55999994</v>
          </cell>
          <cell r="I39">
            <v>656087408.55999994</v>
          </cell>
          <cell r="J39">
            <v>656087408.55999994</v>
          </cell>
          <cell r="K39">
            <v>615201062.83000004</v>
          </cell>
          <cell r="L39">
            <v>615201062.83000004</v>
          </cell>
          <cell r="M39">
            <v>615201062.83000004</v>
          </cell>
          <cell r="N39">
            <v>615201062.83000004</v>
          </cell>
        </row>
        <row r="40">
          <cell r="A40">
            <v>117205</v>
          </cell>
          <cell r="B40" t="str">
            <v>APORTES BANCO INTERNACIONAL DE RECONSTRUCCIÓN Y FOMENTO (BIRF)</v>
          </cell>
          <cell r="C40">
            <v>20525147.469999999</v>
          </cell>
          <cell r="D40">
            <v>20525147.469999999</v>
          </cell>
          <cell r="E40">
            <v>20525147.469999999</v>
          </cell>
          <cell r="F40">
            <v>20525147.469999999</v>
          </cell>
          <cell r="G40">
            <v>20525147.469999999</v>
          </cell>
          <cell r="H40">
            <v>20525147.469999999</v>
          </cell>
          <cell r="I40">
            <v>20525147.469999999</v>
          </cell>
          <cell r="J40">
            <v>20525147.469999999</v>
          </cell>
          <cell r="K40">
            <v>20955676.449999999</v>
          </cell>
          <cell r="L40">
            <v>20955676.449999999</v>
          </cell>
          <cell r="M40">
            <v>20955676.449999999</v>
          </cell>
          <cell r="N40">
            <v>20955676.449999999</v>
          </cell>
        </row>
        <row r="41">
          <cell r="A41">
            <v>117210</v>
          </cell>
          <cell r="B41" t="str">
            <v>APORTES CORPORACIÓN FINANCIERA INTERNACIONAL (CFI)</v>
          </cell>
          <cell r="C41">
            <v>13550775.529999999</v>
          </cell>
          <cell r="D41">
            <v>13550775.529999999</v>
          </cell>
          <cell r="E41">
            <v>13550775.529999999</v>
          </cell>
          <cell r="F41">
            <v>13550775.529999999</v>
          </cell>
          <cell r="G41">
            <v>13550775.529999999</v>
          </cell>
          <cell r="H41">
            <v>13550775.529999999</v>
          </cell>
          <cell r="I41">
            <v>13550775.529999999</v>
          </cell>
          <cell r="J41">
            <v>13550775.529999999</v>
          </cell>
          <cell r="K41">
            <v>14440135.23</v>
          </cell>
          <cell r="L41">
            <v>14440135.23</v>
          </cell>
          <cell r="M41">
            <v>14440135.23</v>
          </cell>
          <cell r="N41">
            <v>14440135.23</v>
          </cell>
        </row>
        <row r="42">
          <cell r="A42">
            <v>117215</v>
          </cell>
          <cell r="B42" t="str">
            <v>APORTES ASOCIACIÓN INTERNACIONAL DE FOMENTO</v>
          </cell>
          <cell r="C42">
            <v>618200.24</v>
          </cell>
          <cell r="D42">
            <v>618200.24</v>
          </cell>
          <cell r="E42">
            <v>618200.24</v>
          </cell>
          <cell r="F42">
            <v>618200.24</v>
          </cell>
          <cell r="G42">
            <v>618200.24</v>
          </cell>
          <cell r="H42">
            <v>618200.24</v>
          </cell>
          <cell r="I42">
            <v>618200.24</v>
          </cell>
          <cell r="J42">
            <v>618200.24</v>
          </cell>
          <cell r="K42">
            <v>626938.48</v>
          </cell>
          <cell r="L42">
            <v>626938.48</v>
          </cell>
          <cell r="M42">
            <v>626938.48</v>
          </cell>
          <cell r="N42">
            <v>626938.48</v>
          </cell>
        </row>
        <row r="43">
          <cell r="A43">
            <v>117220</v>
          </cell>
          <cell r="B43" t="str">
            <v>APORTES BANCO INTERAMERICANO DE DESARROLLO (BID)</v>
          </cell>
          <cell r="C43">
            <v>119985193.28</v>
          </cell>
          <cell r="D43">
            <v>119985193.28</v>
          </cell>
          <cell r="E43">
            <v>119985193.28</v>
          </cell>
          <cell r="F43">
            <v>119985193.28</v>
          </cell>
          <cell r="G43">
            <v>119985193.28</v>
          </cell>
          <cell r="H43">
            <v>119985193.28</v>
          </cell>
          <cell r="I43">
            <v>119985193.28</v>
          </cell>
          <cell r="J43">
            <v>119985193.28</v>
          </cell>
          <cell r="K43">
            <v>72673566.439999998</v>
          </cell>
          <cell r="L43">
            <v>72673566.439999998</v>
          </cell>
          <cell r="M43">
            <v>72673566.439999998</v>
          </cell>
          <cell r="N43">
            <v>72673566.439999998</v>
          </cell>
        </row>
        <row r="44">
          <cell r="A44">
            <v>117225</v>
          </cell>
          <cell r="B44" t="str">
            <v>APORTES BANCO LATINOAMERICANO DE EXPORTACIONES S.A. PANAMÁ (BLADEX)</v>
          </cell>
          <cell r="C44">
            <v>24120262.309999999</v>
          </cell>
          <cell r="D44">
            <v>24120262.309999999</v>
          </cell>
          <cell r="E44">
            <v>24120262.309999999</v>
          </cell>
          <cell r="F44">
            <v>24120262.309999999</v>
          </cell>
          <cell r="G44">
            <v>24120262.309999999</v>
          </cell>
          <cell r="H44">
            <v>24120262.309999999</v>
          </cell>
          <cell r="I44">
            <v>24120262.309999999</v>
          </cell>
          <cell r="J44">
            <v>24120262.309999999</v>
          </cell>
          <cell r="K44">
            <v>25302494.5</v>
          </cell>
          <cell r="L44">
            <v>25302494.5</v>
          </cell>
          <cell r="M44">
            <v>25302494.5</v>
          </cell>
          <cell r="N44">
            <v>25302494.5</v>
          </cell>
        </row>
        <row r="45">
          <cell r="A45">
            <v>117230</v>
          </cell>
          <cell r="B45" t="str">
            <v>APORTES FONDO LATINOAMERICANO DE RESERVA (FLAR)</v>
          </cell>
          <cell r="C45">
            <v>232464063.90000001</v>
          </cell>
          <cell r="D45">
            <v>232464063.90000001</v>
          </cell>
          <cell r="E45">
            <v>232464063.90000001</v>
          </cell>
          <cell r="F45">
            <v>232464063.90000001</v>
          </cell>
          <cell r="G45">
            <v>235661100.16999999</v>
          </cell>
          <cell r="H45">
            <v>235661100.16999999</v>
          </cell>
          <cell r="I45">
            <v>235661100.16999999</v>
          </cell>
          <cell r="J45">
            <v>235661100.16999999</v>
          </cell>
          <cell r="K45">
            <v>234854951.18000001</v>
          </cell>
          <cell r="L45">
            <v>234854951.18000001</v>
          </cell>
          <cell r="M45">
            <v>234854951.18000001</v>
          </cell>
          <cell r="N45">
            <v>234854951.18000001</v>
          </cell>
        </row>
        <row r="46">
          <cell r="A46">
            <v>117235</v>
          </cell>
          <cell r="B46" t="str">
            <v>APORTES BANCO EXTERIOR DE ESPAÑA - ANDES (EXTEBANDES)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117240</v>
          </cell>
          <cell r="B47" t="str">
            <v>APORTES AGENCIA MULTILATERAL DE GARANTÍA E INVERSIÓN (MIGA)</v>
          </cell>
          <cell r="C47">
            <v>1063364.42</v>
          </cell>
          <cell r="D47">
            <v>1063364.42</v>
          </cell>
          <cell r="E47">
            <v>1063364.42</v>
          </cell>
          <cell r="F47">
            <v>1063364.42</v>
          </cell>
          <cell r="G47">
            <v>1063364.42</v>
          </cell>
          <cell r="H47">
            <v>1063364.42</v>
          </cell>
          <cell r="I47">
            <v>1063364.42</v>
          </cell>
          <cell r="J47">
            <v>1063364.42</v>
          </cell>
          <cell r="K47">
            <v>1305069.94</v>
          </cell>
          <cell r="L47">
            <v>1305069.94</v>
          </cell>
          <cell r="M47">
            <v>1305069.94</v>
          </cell>
          <cell r="N47">
            <v>1305069.94</v>
          </cell>
        </row>
        <row r="48">
          <cell r="A48">
            <v>117245</v>
          </cell>
          <cell r="B48" t="str">
            <v>APORTES CORPORACIÓN ANDINA DE FOMENTO (CAF)</v>
          </cell>
          <cell r="C48">
            <v>239062205.99000001</v>
          </cell>
          <cell r="D48">
            <v>239062205.99000001</v>
          </cell>
          <cell r="E48">
            <v>239062205.99000001</v>
          </cell>
          <cell r="F48">
            <v>239062205.99000001</v>
          </cell>
          <cell r="G48">
            <v>239062205.99000001</v>
          </cell>
          <cell r="H48">
            <v>239062205.99000001</v>
          </cell>
          <cell r="I48">
            <v>239062205.99000001</v>
          </cell>
          <cell r="J48">
            <v>239062205.99000001</v>
          </cell>
          <cell r="K48">
            <v>243630592.72999999</v>
          </cell>
          <cell r="L48">
            <v>243630592.72999999</v>
          </cell>
          <cell r="M48">
            <v>243630592.72999999</v>
          </cell>
          <cell r="N48">
            <v>243630592.72999999</v>
          </cell>
        </row>
        <row r="49">
          <cell r="A49">
            <v>117250</v>
          </cell>
          <cell r="B49" t="str">
            <v>APORTES CORPORACIÓN INTERAMERICANA DE INVERSIONES (CII)</v>
          </cell>
          <cell r="C49">
            <v>1501159.15</v>
          </cell>
          <cell r="D49">
            <v>1501159.15</v>
          </cell>
          <cell r="E49">
            <v>1501159.15</v>
          </cell>
          <cell r="F49">
            <v>1501159.15</v>
          </cell>
          <cell r="G49">
            <v>1501159.15</v>
          </cell>
          <cell r="H49">
            <v>1501159.15</v>
          </cell>
          <cell r="I49">
            <v>1501159.15</v>
          </cell>
          <cell r="J49">
            <v>1501159.15</v>
          </cell>
          <cell r="K49">
            <v>1411637.88</v>
          </cell>
          <cell r="L49">
            <v>1411637.88</v>
          </cell>
          <cell r="M49">
            <v>1411637.88</v>
          </cell>
          <cell r="N49">
            <v>1411637.88</v>
          </cell>
        </row>
        <row r="50">
          <cell r="A50">
            <v>1179</v>
          </cell>
          <cell r="B50" t="str">
            <v>(PROVISIÓN PARA PROTECCIÓN DE APORTES EN ORGANISMOS FINANCIEROS INTERNACIONALES)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118</v>
          </cell>
          <cell r="B51" t="str">
            <v>ACUERDOS DE PAGO Y CONVENIOS DE CRÉDITOS RECÍPROCOS</v>
          </cell>
          <cell r="C51">
            <v>999.8</v>
          </cell>
          <cell r="D51">
            <v>0</v>
          </cell>
          <cell r="E51">
            <v>0</v>
          </cell>
          <cell r="F51">
            <v>351.2</v>
          </cell>
          <cell r="G51">
            <v>848.6</v>
          </cell>
          <cell r="H51">
            <v>0</v>
          </cell>
          <cell r="I51">
            <v>45841.5</v>
          </cell>
          <cell r="J51">
            <v>0</v>
          </cell>
          <cell r="K51">
            <v>0</v>
          </cell>
          <cell r="L51">
            <v>0</v>
          </cell>
          <cell r="M51">
            <v>65820</v>
          </cell>
          <cell r="N51">
            <v>66974.48</v>
          </cell>
        </row>
        <row r="52">
          <cell r="A52">
            <v>1181</v>
          </cell>
          <cell r="B52" t="str">
            <v>ACUERDOS DE PAGO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1182</v>
          </cell>
          <cell r="B53" t="str">
            <v>CRÉDITOS RECÍPROCOS CUENTA "A"</v>
          </cell>
          <cell r="C53">
            <v>999.8</v>
          </cell>
          <cell r="D53">
            <v>0</v>
          </cell>
          <cell r="E53">
            <v>0</v>
          </cell>
          <cell r="F53">
            <v>351.2</v>
          </cell>
          <cell r="G53">
            <v>848.6</v>
          </cell>
          <cell r="H53">
            <v>0</v>
          </cell>
          <cell r="I53">
            <v>45841.5</v>
          </cell>
          <cell r="J53">
            <v>0</v>
          </cell>
          <cell r="K53">
            <v>0</v>
          </cell>
          <cell r="L53">
            <v>0</v>
          </cell>
          <cell r="M53">
            <v>65820</v>
          </cell>
          <cell r="N53">
            <v>66974.48</v>
          </cell>
        </row>
        <row r="54">
          <cell r="A54">
            <v>119</v>
          </cell>
          <cell r="B54" t="str">
            <v>OTROS ACTIVOS DE RESERVA</v>
          </cell>
          <cell r="C54">
            <v>1122223.29</v>
          </cell>
          <cell r="D54">
            <v>1353989.46</v>
          </cell>
          <cell r="E54">
            <v>1585691.21</v>
          </cell>
          <cell r="F54">
            <v>1921031.98</v>
          </cell>
          <cell r="G54">
            <v>1037770.11</v>
          </cell>
          <cell r="H54">
            <v>913708.04</v>
          </cell>
          <cell r="I54">
            <v>1128376.5</v>
          </cell>
          <cell r="J54">
            <v>305108.81</v>
          </cell>
          <cell r="K54">
            <v>591582.31999999995</v>
          </cell>
          <cell r="L54">
            <v>760810.99</v>
          </cell>
          <cell r="M54">
            <v>290494.65000000002</v>
          </cell>
          <cell r="N54">
            <v>971758.29</v>
          </cell>
        </row>
        <row r="55">
          <cell r="A55">
            <v>1191</v>
          </cell>
          <cell r="B55" t="str">
            <v>INTERESES POR COBRAR EN DIVISAS</v>
          </cell>
          <cell r="C55">
            <v>1095079.8700000001</v>
          </cell>
          <cell r="D55">
            <v>1327327.6000000001</v>
          </cell>
          <cell r="E55">
            <v>1558879.01</v>
          </cell>
          <cell r="F55">
            <v>1894606.86</v>
          </cell>
          <cell r="G55">
            <v>1012257.69</v>
          </cell>
          <cell r="H55">
            <v>888234.9</v>
          </cell>
          <cell r="I55">
            <v>1102844.45</v>
          </cell>
          <cell r="J55">
            <v>279789.5</v>
          </cell>
          <cell r="K55">
            <v>569173.79</v>
          </cell>
          <cell r="L55">
            <v>738955.49</v>
          </cell>
          <cell r="M55">
            <v>268658.45</v>
          </cell>
          <cell r="N55">
            <v>949678.87</v>
          </cell>
        </row>
        <row r="56">
          <cell r="A56">
            <v>1192</v>
          </cell>
          <cell r="B56" t="str">
            <v>INTERESES RECONOCIDOS POR RECUPERAR TÍTULOS COMPRADOS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>
            <v>1198</v>
          </cell>
          <cell r="B57" t="str">
            <v>OTROS ACTIVOS INTERNACIONALES DE RESERVA</v>
          </cell>
          <cell r="C57">
            <v>27143.42</v>
          </cell>
          <cell r="D57">
            <v>26661.86</v>
          </cell>
          <cell r="E57">
            <v>26812.2</v>
          </cell>
          <cell r="F57">
            <v>26425.119999999999</v>
          </cell>
          <cell r="G57">
            <v>25512.42</v>
          </cell>
          <cell r="H57">
            <v>25473.14</v>
          </cell>
          <cell r="I57">
            <v>25532.05</v>
          </cell>
          <cell r="J57">
            <v>25319.31</v>
          </cell>
          <cell r="K57">
            <v>22408.53</v>
          </cell>
          <cell r="L57">
            <v>21855.5</v>
          </cell>
          <cell r="M57">
            <v>21836.2</v>
          </cell>
          <cell r="N57">
            <v>22079.42</v>
          </cell>
        </row>
        <row r="58">
          <cell r="A58">
            <v>12</v>
          </cell>
          <cell r="B58" t="str">
            <v>FONDOS DISPONIBLES</v>
          </cell>
          <cell r="C58">
            <v>184308220.83000001</v>
          </cell>
          <cell r="D58">
            <v>211672588.36000001</v>
          </cell>
          <cell r="E58">
            <v>216475078.96000001</v>
          </cell>
          <cell r="F58">
            <v>228118023.55000001</v>
          </cell>
          <cell r="G58">
            <v>152737423.94</v>
          </cell>
          <cell r="H58">
            <v>190679805.80000001</v>
          </cell>
          <cell r="I58">
            <v>207201659.69999999</v>
          </cell>
          <cell r="J58">
            <v>191076625.78</v>
          </cell>
          <cell r="K58">
            <v>219824171.53999999</v>
          </cell>
          <cell r="L58">
            <v>224744435.68000001</v>
          </cell>
          <cell r="M58">
            <v>239780250.34</v>
          </cell>
          <cell r="N58">
            <v>142567710.91999999</v>
          </cell>
        </row>
        <row r="59">
          <cell r="A59">
            <v>121</v>
          </cell>
          <cell r="B59" t="str">
            <v>EMISIÓN Y CAJA</v>
          </cell>
          <cell r="C59">
            <v>5586441.4400000004</v>
          </cell>
          <cell r="D59">
            <v>5741423.1799999997</v>
          </cell>
          <cell r="E59">
            <v>5700526.4500000002</v>
          </cell>
          <cell r="F59">
            <v>6336033.3600000003</v>
          </cell>
          <cell r="G59">
            <v>6474172.5499999998</v>
          </cell>
          <cell r="H59">
            <v>6252493.75</v>
          </cell>
          <cell r="I59">
            <v>6223067.3499999996</v>
          </cell>
          <cell r="J59">
            <v>6219749.0099999998</v>
          </cell>
          <cell r="K59">
            <v>6619828.71</v>
          </cell>
          <cell r="L59">
            <v>7330397.5800000001</v>
          </cell>
          <cell r="M59">
            <v>6835341.2000000002</v>
          </cell>
          <cell r="N59">
            <v>6813719.5899999999</v>
          </cell>
        </row>
        <row r="60">
          <cell r="A60">
            <v>1211</v>
          </cell>
          <cell r="B60" t="str">
            <v>EMISIÓN</v>
          </cell>
          <cell r="C60">
            <v>5007406</v>
          </cell>
          <cell r="D60">
            <v>5022259</v>
          </cell>
          <cell r="E60">
            <v>4950382</v>
          </cell>
          <cell r="F60">
            <v>5636787</v>
          </cell>
          <cell r="G60">
            <v>5610223</v>
          </cell>
          <cell r="H60">
            <v>5568549</v>
          </cell>
          <cell r="I60">
            <v>5423349</v>
          </cell>
          <cell r="J60">
            <v>5586701</v>
          </cell>
          <cell r="K60">
            <v>6058847</v>
          </cell>
          <cell r="L60">
            <v>6961405</v>
          </cell>
          <cell r="M60">
            <v>6260532</v>
          </cell>
          <cell r="N60">
            <v>6450901</v>
          </cell>
        </row>
        <row r="61">
          <cell r="A61">
            <v>121105</v>
          </cell>
          <cell r="B61" t="str">
            <v>BILLETES EN EMISION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  <cell r="L61" t="e">
            <v>#N/A</v>
          </cell>
          <cell r="M61" t="e">
            <v>#N/A</v>
          </cell>
          <cell r="N61" t="e">
            <v>#N/A</v>
          </cell>
        </row>
        <row r="62">
          <cell r="A62">
            <v>121110</v>
          </cell>
          <cell r="B62" t="str">
            <v>MONEDAS EN EMISIÓN</v>
          </cell>
          <cell r="C62">
            <v>5007406</v>
          </cell>
          <cell r="D62">
            <v>5022259</v>
          </cell>
          <cell r="E62">
            <v>4950382</v>
          </cell>
          <cell r="F62">
            <v>5636787</v>
          </cell>
          <cell r="G62">
            <v>5610223</v>
          </cell>
          <cell r="H62">
            <v>5568549</v>
          </cell>
          <cell r="I62">
            <v>5423349</v>
          </cell>
          <cell r="J62">
            <v>5586701</v>
          </cell>
          <cell r="K62">
            <v>6058847</v>
          </cell>
          <cell r="L62">
            <v>6961405</v>
          </cell>
          <cell r="M62">
            <v>6260532</v>
          </cell>
          <cell r="N62">
            <v>6450901</v>
          </cell>
        </row>
        <row r="63">
          <cell r="A63">
            <v>1212</v>
          </cell>
          <cell r="B63" t="str">
            <v>CAJA</v>
          </cell>
          <cell r="C63">
            <v>519535.44</v>
          </cell>
          <cell r="D63">
            <v>719164.18</v>
          </cell>
          <cell r="E63">
            <v>750144.45</v>
          </cell>
          <cell r="F63">
            <v>699246.36</v>
          </cell>
          <cell r="G63">
            <v>863949.55</v>
          </cell>
          <cell r="H63">
            <v>683944.75</v>
          </cell>
          <cell r="I63">
            <v>799718.35</v>
          </cell>
          <cell r="J63">
            <v>633048.01</v>
          </cell>
          <cell r="K63">
            <v>560981.71</v>
          </cell>
          <cell r="L63">
            <v>368992.58</v>
          </cell>
          <cell r="M63">
            <v>574809.19999999995</v>
          </cell>
          <cell r="N63">
            <v>362818.59</v>
          </cell>
        </row>
        <row r="64">
          <cell r="A64">
            <v>1213</v>
          </cell>
          <cell r="B64" t="str">
            <v>REMESAS EN TRÁNSITO ESPECIES MONETARIAS</v>
          </cell>
          <cell r="C64">
            <v>59500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>
            <v>121305</v>
          </cell>
          <cell r="B65" t="str">
            <v>BILLETES EN TRANSITO</v>
          </cell>
          <cell r="C65" t="e">
            <v>#N/A</v>
          </cell>
          <cell r="D65" t="e">
            <v>#N/A</v>
          </cell>
          <cell r="E65" t="e">
            <v>#N/A</v>
          </cell>
          <cell r="F65" t="e">
            <v>#N/A</v>
          </cell>
          <cell r="G65" t="e">
            <v>#N/A</v>
          </cell>
          <cell r="H65" t="e">
            <v>#N/A</v>
          </cell>
          <cell r="I65" t="e">
            <v>#N/A</v>
          </cell>
          <cell r="J65" t="e">
            <v>#N/A</v>
          </cell>
          <cell r="K65" t="e">
            <v>#N/A</v>
          </cell>
          <cell r="L65" t="e">
            <v>#N/A</v>
          </cell>
          <cell r="M65" t="e">
            <v>#N/A</v>
          </cell>
          <cell r="N65" t="e">
            <v>#N/A</v>
          </cell>
        </row>
        <row r="66">
          <cell r="A66">
            <v>121310</v>
          </cell>
          <cell r="B66" t="str">
            <v>MONEDAS EN TRÁNSITO</v>
          </cell>
          <cell r="C66">
            <v>59500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>
            <v>1214</v>
          </cell>
          <cell r="B67" t="str">
            <v>BANCOS</v>
          </cell>
          <cell r="C67" t="e">
            <v>#N/A</v>
          </cell>
          <cell r="D67" t="e">
            <v>#N/A</v>
          </cell>
          <cell r="E67" t="e">
            <v>#N/A</v>
          </cell>
          <cell r="F67" t="e">
            <v>#N/A</v>
          </cell>
          <cell r="G67" t="e">
            <v>#N/A</v>
          </cell>
          <cell r="H67" t="e">
            <v>#N/A</v>
          </cell>
          <cell r="I67" t="e">
            <v>#N/A</v>
          </cell>
          <cell r="J67" t="e">
            <v>#N/A</v>
          </cell>
          <cell r="K67" t="e">
            <v>#N/A</v>
          </cell>
          <cell r="L67" t="e">
            <v>#N/A</v>
          </cell>
          <cell r="M67" t="e">
            <v>#N/A</v>
          </cell>
          <cell r="N67" t="e">
            <v>#N/A</v>
          </cell>
        </row>
        <row r="68">
          <cell r="A68">
            <v>122</v>
          </cell>
          <cell r="B68" t="str">
            <v>EFECTOS DE COBRO INMEDIATO</v>
          </cell>
          <cell r="C68">
            <v>659510.66</v>
          </cell>
          <cell r="D68">
            <v>584500.81999999995</v>
          </cell>
          <cell r="E68">
            <v>770079.25</v>
          </cell>
          <cell r="F68">
            <v>900823.56</v>
          </cell>
          <cell r="G68">
            <v>1138500.81</v>
          </cell>
          <cell r="H68">
            <v>615576.53</v>
          </cell>
          <cell r="I68">
            <v>354064.69</v>
          </cell>
          <cell r="J68">
            <v>458876.95</v>
          </cell>
          <cell r="K68">
            <v>432579.51</v>
          </cell>
          <cell r="L68">
            <v>578192.71</v>
          </cell>
          <cell r="M68">
            <v>664841.62</v>
          </cell>
          <cell r="N68">
            <v>1079274.82</v>
          </cell>
        </row>
        <row r="69">
          <cell r="A69">
            <v>123</v>
          </cell>
          <cell r="B69" t="str">
            <v>REMESAS AL COBRO DE CHEQUES Y VALOR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  <cell r="H69" t="e">
            <v>#N/A</v>
          </cell>
          <cell r="I69" t="e">
            <v>#N/A</v>
          </cell>
          <cell r="J69" t="e">
            <v>#N/A</v>
          </cell>
          <cell r="K69" t="e">
            <v>#N/A</v>
          </cell>
          <cell r="L69" t="e">
            <v>#N/A</v>
          </cell>
          <cell r="M69" t="e">
            <v>#N/A</v>
          </cell>
          <cell r="N69" t="e">
            <v>#N/A</v>
          </cell>
        </row>
        <row r="70">
          <cell r="A70">
            <v>1231</v>
          </cell>
          <cell r="B70" t="str">
            <v>CHEQUES DE OTRAS PLAZAS EN DEPOSITO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  <cell r="H70" t="e">
            <v>#N/A</v>
          </cell>
          <cell r="I70" t="e">
            <v>#N/A</v>
          </cell>
          <cell r="J70" t="e">
            <v>#N/A</v>
          </cell>
          <cell r="K70" t="e">
            <v>#N/A</v>
          </cell>
          <cell r="L70" t="e">
            <v>#N/A</v>
          </cell>
          <cell r="M70" t="e">
            <v>#N/A</v>
          </cell>
          <cell r="N70" t="e">
            <v>#N/A</v>
          </cell>
        </row>
        <row r="71">
          <cell r="A71">
            <v>1232</v>
          </cell>
          <cell r="B71" t="str">
            <v>CHEQUES AL COBRO OTRAS PLAZAS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 t="e">
            <v>#N/A</v>
          </cell>
          <cell r="N71" t="e">
            <v>#N/A</v>
          </cell>
        </row>
        <row r="72">
          <cell r="A72">
            <v>1233</v>
          </cell>
          <cell r="B72" t="str">
            <v>CHEQUES LOCALES RECIBIDOS EN REMESA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  <cell r="L72" t="e">
            <v>#N/A</v>
          </cell>
          <cell r="M72" t="e">
            <v>#N/A</v>
          </cell>
          <cell r="N72" t="e">
            <v>#N/A</v>
          </cell>
        </row>
        <row r="73">
          <cell r="A73">
            <v>124</v>
          </cell>
          <cell r="B73" t="str">
            <v>CAJA OPERACIONES B.C.E.</v>
          </cell>
          <cell r="C73">
            <v>178062268.72999999</v>
          </cell>
          <cell r="D73">
            <v>205346664.36000001</v>
          </cell>
          <cell r="E73">
            <v>210004473.25999999</v>
          </cell>
          <cell r="F73">
            <v>220881166.63</v>
          </cell>
          <cell r="G73">
            <v>145124750.58000001</v>
          </cell>
          <cell r="H73">
            <v>183811735.52000001</v>
          </cell>
          <cell r="I73">
            <v>200624527.66</v>
          </cell>
          <cell r="J73">
            <v>184397999.81999999</v>
          </cell>
          <cell r="K73">
            <v>212771763.31999999</v>
          </cell>
          <cell r="L73">
            <v>216835845.38999999</v>
          </cell>
          <cell r="M73">
            <v>232280067.52000001</v>
          </cell>
          <cell r="N73">
            <v>134674716.50999999</v>
          </cell>
        </row>
        <row r="74">
          <cell r="A74">
            <v>13</v>
          </cell>
          <cell r="B74" t="str">
            <v>INVERSIONES</v>
          </cell>
          <cell r="C74">
            <v>5137051869.3500004</v>
          </cell>
          <cell r="D74">
            <v>5125106681.1599998</v>
          </cell>
          <cell r="E74">
            <v>5137027693.6700001</v>
          </cell>
          <cell r="F74">
            <v>5133172780.29</v>
          </cell>
          <cell r="G74">
            <v>5132863071.5100002</v>
          </cell>
          <cell r="H74">
            <v>5126943294.29</v>
          </cell>
          <cell r="I74">
            <v>5122909419.2799997</v>
          </cell>
          <cell r="J74">
            <v>5134066473.8100004</v>
          </cell>
          <cell r="K74">
            <v>5131230666.4200001</v>
          </cell>
          <cell r="L74">
            <v>5082198057.3299999</v>
          </cell>
          <cell r="M74">
            <v>5140912439.7700005</v>
          </cell>
          <cell r="N74">
            <v>5139464493.6899996</v>
          </cell>
        </row>
        <row r="75">
          <cell r="A75">
            <v>131</v>
          </cell>
          <cell r="B75" t="str">
            <v>TÍTULOS OPERACIONES DE MERCADO ABIERTO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>
            <v>1311</v>
          </cell>
          <cell r="B76" t="str">
            <v>TÍTULOS DEL SISTEMA FINANCIERO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>
            <v>132</v>
          </cell>
          <cell r="B77" t="str">
            <v>TÍTULOS VALORES SECTOR PÚBLICO NO FINANCIERO</v>
          </cell>
          <cell r="C77">
            <v>2980606168.8299999</v>
          </cell>
          <cell r="D77">
            <v>2944048859.9000001</v>
          </cell>
          <cell r="E77">
            <v>2955441481.0900002</v>
          </cell>
          <cell r="F77">
            <v>2955323361.8200002</v>
          </cell>
          <cell r="G77">
            <v>2952354293.6799998</v>
          </cell>
          <cell r="H77">
            <v>2952354293.6799998</v>
          </cell>
          <cell r="I77">
            <v>2952354293.6799998</v>
          </cell>
          <cell r="J77">
            <v>2952340010.6700001</v>
          </cell>
          <cell r="K77">
            <v>2951996887.1500001</v>
          </cell>
          <cell r="L77">
            <v>2903951560.2600002</v>
          </cell>
          <cell r="M77">
            <v>2892970793.9000001</v>
          </cell>
          <cell r="N77">
            <v>2892970793.9000001</v>
          </cell>
        </row>
        <row r="78">
          <cell r="A78">
            <v>1321</v>
          </cell>
          <cell r="B78" t="str">
            <v>TÍTULOS VALORES GOBIERNO CENTRAL</v>
          </cell>
          <cell r="C78">
            <v>2980606168.8299999</v>
          </cell>
          <cell r="D78">
            <v>2944048859.9000001</v>
          </cell>
          <cell r="E78">
            <v>2955441481.0900002</v>
          </cell>
          <cell r="F78">
            <v>2955323361.8200002</v>
          </cell>
          <cell r="G78">
            <v>2952354293.6799998</v>
          </cell>
          <cell r="H78">
            <v>2952354293.6799998</v>
          </cell>
          <cell r="I78">
            <v>2952354293.6799998</v>
          </cell>
          <cell r="J78">
            <v>2952340010.6700001</v>
          </cell>
          <cell r="K78">
            <v>2951996887.1500001</v>
          </cell>
          <cell r="L78">
            <v>2903951560.2600002</v>
          </cell>
          <cell r="M78">
            <v>2892970793.9000001</v>
          </cell>
          <cell r="N78">
            <v>2892970793.9000001</v>
          </cell>
        </row>
        <row r="79">
          <cell r="A79">
            <v>132105</v>
          </cell>
          <cell r="B79" t="str">
            <v>PARA NEGOCIAR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>
            <v>132110</v>
          </cell>
          <cell r="B80" t="str">
            <v>DISPONIBLES PARA LA VENTA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>
            <v>132115</v>
          </cell>
          <cell r="B81" t="str">
            <v>MANTENIDAS HASTA EL VENCIMIENTO</v>
          </cell>
          <cell r="C81">
            <v>2980606168.8299999</v>
          </cell>
          <cell r="D81">
            <v>2944048859.9000001</v>
          </cell>
          <cell r="E81">
            <v>2955441481.0900002</v>
          </cell>
          <cell r="F81">
            <v>2955323361.8200002</v>
          </cell>
          <cell r="G81">
            <v>2952354293.6799998</v>
          </cell>
          <cell r="H81">
            <v>2952354293.6799998</v>
          </cell>
          <cell r="I81">
            <v>2952354293.6799998</v>
          </cell>
          <cell r="J81">
            <v>2952340010.6700001</v>
          </cell>
          <cell r="K81">
            <v>2951996887.1500001</v>
          </cell>
          <cell r="L81">
            <v>2903951560.2600002</v>
          </cell>
          <cell r="M81">
            <v>2892970793.9000001</v>
          </cell>
          <cell r="N81">
            <v>2892970793.9000001</v>
          </cell>
        </row>
        <row r="82">
          <cell r="A82">
            <v>133</v>
          </cell>
          <cell r="B82" t="str">
            <v>TÍTULOS VALORES SECTOR FINANCIERO</v>
          </cell>
          <cell r="C82">
            <v>2084794360.1700001</v>
          </cell>
          <cell r="D82">
            <v>2107603678.3399999</v>
          </cell>
          <cell r="E82">
            <v>2102157335.9200001</v>
          </cell>
          <cell r="F82">
            <v>2093774739.7</v>
          </cell>
          <cell r="G82">
            <v>2090562702.76</v>
          </cell>
          <cell r="H82">
            <v>2079936622.1700001</v>
          </cell>
          <cell r="I82">
            <v>2066907751.1199999</v>
          </cell>
          <cell r="J82">
            <v>2066046618.1199999</v>
          </cell>
          <cell r="K82">
            <v>2046227829.2</v>
          </cell>
          <cell r="L82">
            <v>2036132638.7</v>
          </cell>
          <cell r="M82">
            <v>2095950446.4400001</v>
          </cell>
          <cell r="N82">
            <v>2086011865.8499999</v>
          </cell>
        </row>
        <row r="83">
          <cell r="A83">
            <v>1331</v>
          </cell>
          <cell r="B83" t="str">
            <v>TÍTULOS VALORES BANCOS PRIVADOS</v>
          </cell>
          <cell r="C83">
            <v>51831946.5</v>
          </cell>
          <cell r="D83">
            <v>51831946.5</v>
          </cell>
          <cell r="E83">
            <v>51831946.5</v>
          </cell>
          <cell r="F83">
            <v>51831946.5</v>
          </cell>
          <cell r="G83">
            <v>51831946.5</v>
          </cell>
          <cell r="H83">
            <v>51831946.5</v>
          </cell>
          <cell r="I83">
            <v>51831946.5</v>
          </cell>
          <cell r="J83">
            <v>57906946.5</v>
          </cell>
          <cell r="K83">
            <v>57906946.5</v>
          </cell>
          <cell r="L83">
            <v>57906946.5</v>
          </cell>
          <cell r="M83">
            <v>118095146.5</v>
          </cell>
          <cell r="N83">
            <v>118095146.5</v>
          </cell>
        </row>
        <row r="84">
          <cell r="A84">
            <v>133105</v>
          </cell>
          <cell r="B84" t="str">
            <v>PARA NEGOCIAR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>
            <v>133110</v>
          </cell>
          <cell r="B85" t="str">
            <v>DISPONIBLES PARA LA VENTA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>
            <v>133115</v>
          </cell>
          <cell r="B86" t="str">
            <v>MANTENIDAS HASTA EL VENCIMIENTO</v>
          </cell>
          <cell r="C86">
            <v>51831946.5</v>
          </cell>
          <cell r="D86">
            <v>51831946.5</v>
          </cell>
          <cell r="E86">
            <v>51831946.5</v>
          </cell>
          <cell r="F86">
            <v>51831946.5</v>
          </cell>
          <cell r="G86">
            <v>51831946.5</v>
          </cell>
          <cell r="H86">
            <v>51831946.5</v>
          </cell>
          <cell r="I86">
            <v>51831946.5</v>
          </cell>
          <cell r="J86">
            <v>57906946.5</v>
          </cell>
          <cell r="K86">
            <v>57906946.5</v>
          </cell>
          <cell r="L86">
            <v>57906946.5</v>
          </cell>
          <cell r="M86">
            <v>118095146.5</v>
          </cell>
          <cell r="N86">
            <v>118095146.5</v>
          </cell>
        </row>
        <row r="87">
          <cell r="A87">
            <v>1333</v>
          </cell>
          <cell r="B87" t="str">
            <v>TÍTULOS VALORES INSTITUCIONES FINANCIERAS PÚBLICAS</v>
          </cell>
          <cell r="C87">
            <v>2032962413.6700001</v>
          </cell>
          <cell r="D87">
            <v>2055771731.8399999</v>
          </cell>
          <cell r="E87">
            <v>2050325389.4200001</v>
          </cell>
          <cell r="F87">
            <v>2041942793.2</v>
          </cell>
          <cell r="G87">
            <v>2038730756.26</v>
          </cell>
          <cell r="H87">
            <v>2028104675.6700001</v>
          </cell>
          <cell r="I87">
            <v>2015075804.6199999</v>
          </cell>
          <cell r="J87">
            <v>2008139671.6199999</v>
          </cell>
          <cell r="K87">
            <v>1988320882.7</v>
          </cell>
          <cell r="L87">
            <v>1978225692.2</v>
          </cell>
          <cell r="M87">
            <v>1977855299.9400001</v>
          </cell>
          <cell r="N87">
            <v>1967916719.3499999</v>
          </cell>
        </row>
        <row r="88">
          <cell r="A88">
            <v>133305</v>
          </cell>
          <cell r="B88" t="str">
            <v>PARA NEGOCIAR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>
            <v>133310</v>
          </cell>
          <cell r="B89" t="str">
            <v>DISPONIBLES PARA LA VENTA</v>
          </cell>
          <cell r="C89">
            <v>1009069.4</v>
          </cell>
          <cell r="D89">
            <v>1006603.9</v>
          </cell>
          <cell r="E89">
            <v>1004050.4</v>
          </cell>
          <cell r="F89">
            <v>1001496.9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A90">
            <v>133315</v>
          </cell>
          <cell r="B90" t="str">
            <v>MANTENIDAS HASTA EL VENCIMIENTO</v>
          </cell>
          <cell r="C90">
            <v>2031953344.27</v>
          </cell>
          <cell r="D90">
            <v>2054765127.9400001</v>
          </cell>
          <cell r="E90">
            <v>2049321339.02</v>
          </cell>
          <cell r="F90">
            <v>2040941296.3</v>
          </cell>
          <cell r="G90">
            <v>2038730756.26</v>
          </cell>
          <cell r="H90">
            <v>2028104675.6700001</v>
          </cell>
          <cell r="I90">
            <v>2015075804.6199999</v>
          </cell>
          <cell r="J90">
            <v>2008139671.6199999</v>
          </cell>
          <cell r="K90">
            <v>1988320882.7</v>
          </cell>
          <cell r="L90">
            <v>1978225692.2</v>
          </cell>
          <cell r="M90">
            <v>1977855299.9400001</v>
          </cell>
          <cell r="N90">
            <v>1967916719.3499999</v>
          </cell>
        </row>
        <row r="91">
          <cell r="A91">
            <v>1334</v>
          </cell>
          <cell r="B91" t="str">
            <v>TÍTULOS VALORES INSTITUCIONES DEL SISTEMA FINANCIERO PRIVADO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>
            <v>133405</v>
          </cell>
          <cell r="B92" t="str">
            <v>PARA NEGOCIAR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>
            <v>133410</v>
          </cell>
          <cell r="B93" t="str">
            <v>DISPONIBLES PARA LA VENTA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>
            <v>133415</v>
          </cell>
          <cell r="B94" t="str">
            <v>MANTENIDAS HASTA EL VENCIMIENTO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>
            <v>134</v>
          </cell>
          <cell r="B95" t="str">
            <v>TÍTULOS VALORES SECTOR PRIVADO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>
            <v>1341</v>
          </cell>
          <cell r="B96" t="str">
            <v>TÍTULOS VALORES SECTOR PRIVADO SOCIEDADES NO FINANCIERAS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>
            <v>134105</v>
          </cell>
          <cell r="B97" t="str">
            <v>DISPONIBLES PARA LA VENTA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>
            <v>134110</v>
          </cell>
          <cell r="B98" t="str">
            <v>MANTENIDAS HASTA EL VENCIMIENTO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>
            <v>1342</v>
          </cell>
          <cell r="B99" t="str">
            <v>TÍTULOS VALORES SECTOR PRIVADO OTROS SECTORES RESIDENTES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>
            <v>134205</v>
          </cell>
          <cell r="B100" t="str">
            <v>DISPONIBLES PARA LA VENTA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>
            <v>134210</v>
          </cell>
          <cell r="B101" t="str">
            <v>MANTENIDAS HASTA EL VENCIMIENTO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>
            <v>138</v>
          </cell>
          <cell r="B102" t="str">
            <v>INVERSIONES VARIAS</v>
          </cell>
          <cell r="C102">
            <v>71651340.349999994</v>
          </cell>
          <cell r="D102">
            <v>73454142.920000002</v>
          </cell>
          <cell r="E102">
            <v>79428876.659999996</v>
          </cell>
          <cell r="F102">
            <v>84074678.769999996</v>
          </cell>
          <cell r="G102">
            <v>89946075.069999993</v>
          </cell>
          <cell r="H102">
            <v>94652378.439999998</v>
          </cell>
          <cell r="I102">
            <v>103647374.48</v>
          </cell>
          <cell r="J102">
            <v>115679845.02</v>
          </cell>
          <cell r="K102">
            <v>133005950.06999999</v>
          </cell>
          <cell r="L102">
            <v>142113858.37</v>
          </cell>
          <cell r="M102">
            <v>151991199.43000001</v>
          </cell>
          <cell r="N102">
            <v>160481833.94</v>
          </cell>
        </row>
        <row r="103">
          <cell r="A103">
            <v>1381</v>
          </cell>
          <cell r="B103" t="str">
            <v>ORO NO MONETARIO</v>
          </cell>
          <cell r="C103">
            <v>71558025.230000004</v>
          </cell>
          <cell r="D103">
            <v>73360827.799999997</v>
          </cell>
          <cell r="E103">
            <v>79335561.540000007</v>
          </cell>
          <cell r="F103">
            <v>83981363.650000006</v>
          </cell>
          <cell r="G103">
            <v>89852759.950000003</v>
          </cell>
          <cell r="H103">
            <v>94559063.319999993</v>
          </cell>
          <cell r="I103">
            <v>103554059.36</v>
          </cell>
          <cell r="J103">
            <v>115586529.90000001</v>
          </cell>
          <cell r="K103">
            <v>132912634.95</v>
          </cell>
          <cell r="L103">
            <v>142020543.25</v>
          </cell>
          <cell r="M103">
            <v>151897884.31</v>
          </cell>
          <cell r="N103">
            <v>160388518.81999999</v>
          </cell>
        </row>
        <row r="104">
          <cell r="A104">
            <v>1382</v>
          </cell>
          <cell r="B104" t="str">
            <v>PLATA NO MONETARIA</v>
          </cell>
          <cell r="C104">
            <v>93315.12</v>
          </cell>
          <cell r="D104">
            <v>93315.12</v>
          </cell>
          <cell r="E104">
            <v>93315.12</v>
          </cell>
          <cell r="F104">
            <v>93315.12</v>
          </cell>
          <cell r="G104">
            <v>93315.12</v>
          </cell>
          <cell r="H104">
            <v>93315.12</v>
          </cell>
          <cell r="I104">
            <v>93315.12</v>
          </cell>
          <cell r="J104">
            <v>93315.12</v>
          </cell>
          <cell r="K104">
            <v>93315.12</v>
          </cell>
          <cell r="L104">
            <v>93315.12</v>
          </cell>
          <cell r="M104">
            <v>93315.12</v>
          </cell>
          <cell r="N104">
            <v>93315.12</v>
          </cell>
        </row>
        <row r="105">
          <cell r="A105">
            <v>1388</v>
          </cell>
          <cell r="B105" t="str">
            <v>OTRAS INVERSIONES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>
            <v>139</v>
          </cell>
          <cell r="B106" t="str">
            <v>(PROVISIÓN PARA PROTECCIÓN DE INVERSIONES)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>
            <v>14</v>
          </cell>
          <cell r="B107" t="str">
            <v>CRÉDITO INTERNO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>
            <v>141</v>
          </cell>
          <cell r="B108" t="str">
            <v>CREDITO INTERNO POR VENCER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>
            <v>1411</v>
          </cell>
          <cell r="B109" t="str">
            <v>CREDITO AL SECTOR PUBLICO NO FINAC.</v>
          </cell>
          <cell r="C109" t="e">
            <v>#N/A</v>
          </cell>
          <cell r="D109" t="e">
            <v>#N/A</v>
          </cell>
          <cell r="E109" t="e">
            <v>#N/A</v>
          </cell>
          <cell r="F109" t="e">
            <v>#N/A</v>
          </cell>
          <cell r="G109" t="e">
            <v>#N/A</v>
          </cell>
          <cell r="H109" t="e">
            <v>#N/A</v>
          </cell>
          <cell r="I109" t="e">
            <v>#N/A</v>
          </cell>
          <cell r="J109" t="e">
            <v>#N/A</v>
          </cell>
          <cell r="K109" t="e">
            <v>#N/A</v>
          </cell>
          <cell r="L109" t="e">
            <v>#N/A</v>
          </cell>
          <cell r="M109" t="e">
            <v>#N/A</v>
          </cell>
          <cell r="N109" t="e">
            <v>#N/A</v>
          </cell>
        </row>
        <row r="110">
          <cell r="A110">
            <v>141105</v>
          </cell>
          <cell r="B110" t="str">
            <v>CREDITO DE EMERGENCIA GOB.CENTRAL</v>
          </cell>
          <cell r="C110" t="e">
            <v>#N/A</v>
          </cell>
          <cell r="D110" t="e">
            <v>#N/A</v>
          </cell>
          <cell r="E110" t="e">
            <v>#N/A</v>
          </cell>
          <cell r="F110" t="e">
            <v>#N/A</v>
          </cell>
          <cell r="G110" t="e">
            <v>#N/A</v>
          </cell>
          <cell r="H110" t="e">
            <v>#N/A</v>
          </cell>
          <cell r="I110" t="e">
            <v>#N/A</v>
          </cell>
          <cell r="J110" t="e">
            <v>#N/A</v>
          </cell>
          <cell r="K110" t="e">
            <v>#N/A</v>
          </cell>
          <cell r="L110" t="e">
            <v>#N/A</v>
          </cell>
          <cell r="M110" t="e">
            <v>#N/A</v>
          </cell>
          <cell r="N110" t="e">
            <v>#N/A</v>
          </cell>
        </row>
        <row r="111">
          <cell r="A111">
            <v>141110</v>
          </cell>
          <cell r="B111" t="str">
            <v>EMPRESTITOS CONSOLIDADOS GNO.CENTRA</v>
          </cell>
          <cell r="C111" t="e">
            <v>#N/A</v>
          </cell>
          <cell r="D111" t="e">
            <v>#N/A</v>
          </cell>
          <cell r="E111" t="e">
            <v>#N/A</v>
          </cell>
          <cell r="F111" t="e">
            <v>#N/A</v>
          </cell>
          <cell r="G111" t="e">
            <v>#N/A</v>
          </cell>
          <cell r="H111" t="e">
            <v>#N/A</v>
          </cell>
          <cell r="I111" t="e">
            <v>#N/A</v>
          </cell>
          <cell r="J111" t="e">
            <v>#N/A</v>
          </cell>
          <cell r="K111" t="e">
            <v>#N/A</v>
          </cell>
          <cell r="L111" t="e">
            <v>#N/A</v>
          </cell>
          <cell r="M111" t="e">
            <v>#N/A</v>
          </cell>
          <cell r="N111" t="e">
            <v>#N/A</v>
          </cell>
        </row>
        <row r="112">
          <cell r="A112">
            <v>141115</v>
          </cell>
          <cell r="B112" t="str">
            <v>OTROS CREDITOS AL GOBIERNO CENTRAL</v>
          </cell>
          <cell r="C112" t="e">
            <v>#N/A</v>
          </cell>
          <cell r="D112" t="e">
            <v>#N/A</v>
          </cell>
          <cell r="E112" t="e">
            <v>#N/A</v>
          </cell>
          <cell r="F112" t="e">
            <v>#N/A</v>
          </cell>
          <cell r="G112" t="e">
            <v>#N/A</v>
          </cell>
          <cell r="H112" t="e">
            <v>#N/A</v>
          </cell>
          <cell r="I112" t="e">
            <v>#N/A</v>
          </cell>
          <cell r="J112" t="e">
            <v>#N/A</v>
          </cell>
          <cell r="K112" t="e">
            <v>#N/A</v>
          </cell>
          <cell r="L112" t="e">
            <v>#N/A</v>
          </cell>
          <cell r="M112" t="e">
            <v>#N/A</v>
          </cell>
          <cell r="N112" t="e">
            <v>#N/A</v>
          </cell>
        </row>
        <row r="113">
          <cell r="A113">
            <v>141120</v>
          </cell>
          <cell r="B113" t="str">
            <v>CRED.OTRAS ENTID.SEC.PUBL.NO FINANC</v>
          </cell>
          <cell r="C113" t="e">
            <v>#N/A</v>
          </cell>
          <cell r="D113" t="e">
            <v>#N/A</v>
          </cell>
          <cell r="E113" t="e">
            <v>#N/A</v>
          </cell>
          <cell r="F113" t="e">
            <v>#N/A</v>
          </cell>
          <cell r="G113" t="e">
            <v>#N/A</v>
          </cell>
          <cell r="H113" t="e">
            <v>#N/A</v>
          </cell>
          <cell r="I113" t="e">
            <v>#N/A</v>
          </cell>
          <cell r="J113" t="e">
            <v>#N/A</v>
          </cell>
          <cell r="K113" t="e">
            <v>#N/A</v>
          </cell>
          <cell r="L113" t="e">
            <v>#N/A</v>
          </cell>
          <cell r="M113" t="e">
            <v>#N/A</v>
          </cell>
          <cell r="N113" t="e">
            <v>#N/A</v>
          </cell>
        </row>
        <row r="114">
          <cell r="A114">
            <v>1412</v>
          </cell>
          <cell r="B114" t="str">
            <v>CREDITO AL SECTOR FINANCIERO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>
            <v>141205</v>
          </cell>
          <cell r="B115" t="str">
            <v>CREDITO DE LIQUIDEZ A BANCOS PRIVAD</v>
          </cell>
          <cell r="C115" t="e">
            <v>#N/A</v>
          </cell>
          <cell r="D115" t="e">
            <v>#N/A</v>
          </cell>
          <cell r="E115" t="e">
            <v>#N/A</v>
          </cell>
          <cell r="F115" t="e">
            <v>#N/A</v>
          </cell>
          <cell r="G115" t="e">
            <v>#N/A</v>
          </cell>
          <cell r="H115" t="e">
            <v>#N/A</v>
          </cell>
          <cell r="I115" t="e">
            <v>#N/A</v>
          </cell>
          <cell r="J115" t="e">
            <v>#N/A</v>
          </cell>
          <cell r="K115" t="e">
            <v>#N/A</v>
          </cell>
          <cell r="L115" t="e">
            <v>#N/A</v>
          </cell>
          <cell r="M115" t="e">
            <v>#N/A</v>
          </cell>
          <cell r="N115" t="e">
            <v>#N/A</v>
          </cell>
        </row>
        <row r="116">
          <cell r="A116">
            <v>141210</v>
          </cell>
          <cell r="B116" t="str">
            <v>PREST.POR RETIRO DEPOS.BCOS.PRIVADO</v>
          </cell>
          <cell r="C116" t="e">
            <v>#N/A</v>
          </cell>
          <cell r="D116" t="e">
            <v>#N/A</v>
          </cell>
          <cell r="E116" t="e">
            <v>#N/A</v>
          </cell>
          <cell r="F116" t="e">
            <v>#N/A</v>
          </cell>
          <cell r="G116" t="e">
            <v>#N/A</v>
          </cell>
          <cell r="H116" t="e">
            <v>#N/A</v>
          </cell>
          <cell r="I116" t="e">
            <v>#N/A</v>
          </cell>
          <cell r="J116" t="e">
            <v>#N/A</v>
          </cell>
          <cell r="K116" t="e">
            <v>#N/A</v>
          </cell>
          <cell r="L116" t="e">
            <v>#N/A</v>
          </cell>
          <cell r="M116" t="e">
            <v>#N/A</v>
          </cell>
          <cell r="N116" t="e">
            <v>#N/A</v>
          </cell>
        </row>
        <row r="117">
          <cell r="A117">
            <v>141215</v>
          </cell>
          <cell r="B117" t="str">
            <v>PTMO.SUBORDINADOS A BCOS PRIVADOS</v>
          </cell>
          <cell r="C117" t="e">
            <v>#N/A</v>
          </cell>
          <cell r="D117" t="e">
            <v>#N/A</v>
          </cell>
          <cell r="E117" t="e">
            <v>#N/A</v>
          </cell>
          <cell r="F117" t="e">
            <v>#N/A</v>
          </cell>
          <cell r="G117" t="e">
            <v>#N/A</v>
          </cell>
          <cell r="H117" t="e">
            <v>#N/A</v>
          </cell>
          <cell r="I117" t="e">
            <v>#N/A</v>
          </cell>
          <cell r="J117" t="e">
            <v>#N/A</v>
          </cell>
          <cell r="K117" t="e">
            <v>#N/A</v>
          </cell>
          <cell r="L117" t="e">
            <v>#N/A</v>
          </cell>
          <cell r="M117" t="e">
            <v>#N/A</v>
          </cell>
          <cell r="N117" t="e">
            <v>#N/A</v>
          </cell>
        </row>
        <row r="118">
          <cell r="A118">
            <v>141220</v>
          </cell>
          <cell r="B118" t="str">
            <v>OTROS CREDITOS A BANCOS PRIVADOS</v>
          </cell>
          <cell r="C118" t="e">
            <v>#N/A</v>
          </cell>
          <cell r="D118" t="e">
            <v>#N/A</v>
          </cell>
          <cell r="E118" t="e">
            <v>#N/A</v>
          </cell>
          <cell r="F118" t="e">
            <v>#N/A</v>
          </cell>
          <cell r="G118" t="e">
            <v>#N/A</v>
          </cell>
          <cell r="H118" t="e">
            <v>#N/A</v>
          </cell>
          <cell r="I118" t="e">
            <v>#N/A</v>
          </cell>
          <cell r="J118" t="e">
            <v>#N/A</v>
          </cell>
          <cell r="K118" t="e">
            <v>#N/A</v>
          </cell>
          <cell r="L118" t="e">
            <v>#N/A</v>
          </cell>
          <cell r="M118" t="e">
            <v>#N/A</v>
          </cell>
          <cell r="N118" t="e">
            <v>#N/A</v>
          </cell>
        </row>
        <row r="119">
          <cell r="A119">
            <v>141225</v>
          </cell>
          <cell r="B119" t="str">
            <v>PTMO.SUBORDINA.AL B.NAC.DE FOMENTO</v>
          </cell>
          <cell r="C119" t="e">
            <v>#N/A</v>
          </cell>
          <cell r="D119" t="e">
            <v>#N/A</v>
          </cell>
          <cell r="E119" t="e">
            <v>#N/A</v>
          </cell>
          <cell r="F119" t="e">
            <v>#N/A</v>
          </cell>
          <cell r="G119" t="e">
            <v>#N/A</v>
          </cell>
          <cell r="H119" t="e">
            <v>#N/A</v>
          </cell>
          <cell r="I119" t="e">
            <v>#N/A</v>
          </cell>
          <cell r="J119" t="e">
            <v>#N/A</v>
          </cell>
          <cell r="K119" t="e">
            <v>#N/A</v>
          </cell>
          <cell r="L119" t="e">
            <v>#N/A</v>
          </cell>
          <cell r="M119" t="e">
            <v>#N/A</v>
          </cell>
          <cell r="N119" t="e">
            <v>#N/A</v>
          </cell>
        </row>
        <row r="120">
          <cell r="A120">
            <v>141230</v>
          </cell>
          <cell r="B120" t="str">
            <v>OTROS CREDITOS AL BCO.NAC.FOMENTO</v>
          </cell>
          <cell r="C120" t="e">
            <v>#N/A</v>
          </cell>
          <cell r="D120" t="e">
            <v>#N/A</v>
          </cell>
          <cell r="E120" t="e">
            <v>#N/A</v>
          </cell>
          <cell r="F120" t="e">
            <v>#N/A</v>
          </cell>
          <cell r="G120" t="e">
            <v>#N/A</v>
          </cell>
          <cell r="H120" t="e">
            <v>#N/A</v>
          </cell>
          <cell r="I120" t="e">
            <v>#N/A</v>
          </cell>
          <cell r="J120" t="e">
            <v>#N/A</v>
          </cell>
          <cell r="K120" t="e">
            <v>#N/A</v>
          </cell>
          <cell r="L120" t="e">
            <v>#N/A</v>
          </cell>
          <cell r="M120" t="e">
            <v>#N/A</v>
          </cell>
          <cell r="N120" t="e">
            <v>#N/A</v>
          </cell>
        </row>
        <row r="121">
          <cell r="A121">
            <v>141235</v>
          </cell>
          <cell r="B121" t="str">
            <v>CRED.LIQ.INST.SIST.FINAN.PRIVADO</v>
          </cell>
          <cell r="C121" t="e">
            <v>#N/A</v>
          </cell>
          <cell r="D121" t="e">
            <v>#N/A</v>
          </cell>
          <cell r="E121" t="e">
            <v>#N/A</v>
          </cell>
          <cell r="F121" t="e">
            <v>#N/A</v>
          </cell>
          <cell r="G121" t="e">
            <v>#N/A</v>
          </cell>
          <cell r="H121" t="e">
            <v>#N/A</v>
          </cell>
          <cell r="I121" t="e">
            <v>#N/A</v>
          </cell>
          <cell r="J121" t="e">
            <v>#N/A</v>
          </cell>
          <cell r="K121" t="e">
            <v>#N/A</v>
          </cell>
          <cell r="L121" t="e">
            <v>#N/A</v>
          </cell>
          <cell r="M121" t="e">
            <v>#N/A</v>
          </cell>
          <cell r="N121" t="e">
            <v>#N/A</v>
          </cell>
        </row>
        <row r="122">
          <cell r="A122">
            <v>141240</v>
          </cell>
          <cell r="B122" t="str">
            <v>PTMO.RETIRO DEP.INST.SIST.FINAN.PRI</v>
          </cell>
          <cell r="C122" t="e">
            <v>#N/A</v>
          </cell>
          <cell r="D122" t="e">
            <v>#N/A</v>
          </cell>
          <cell r="E122" t="e">
            <v>#N/A</v>
          </cell>
          <cell r="F122" t="e">
            <v>#N/A</v>
          </cell>
          <cell r="G122" t="e">
            <v>#N/A</v>
          </cell>
          <cell r="H122" t="e">
            <v>#N/A</v>
          </cell>
          <cell r="I122" t="e">
            <v>#N/A</v>
          </cell>
          <cell r="J122" t="e">
            <v>#N/A</v>
          </cell>
          <cell r="K122" t="e">
            <v>#N/A</v>
          </cell>
          <cell r="L122" t="e">
            <v>#N/A</v>
          </cell>
          <cell r="M122" t="e">
            <v>#N/A</v>
          </cell>
          <cell r="N122" t="e">
            <v>#N/A</v>
          </cell>
        </row>
        <row r="123">
          <cell r="A123">
            <v>141245</v>
          </cell>
          <cell r="B123" t="str">
            <v>PTMO.SUBORD.INST.SIST.FINAN.PRIVADA</v>
          </cell>
          <cell r="C123" t="e">
            <v>#N/A</v>
          </cell>
          <cell r="D123" t="e">
            <v>#N/A</v>
          </cell>
          <cell r="E123" t="e">
            <v>#N/A</v>
          </cell>
          <cell r="F123" t="e">
            <v>#N/A</v>
          </cell>
          <cell r="G123" t="e">
            <v>#N/A</v>
          </cell>
          <cell r="H123" t="e">
            <v>#N/A</v>
          </cell>
          <cell r="I123" t="e">
            <v>#N/A</v>
          </cell>
          <cell r="J123" t="e">
            <v>#N/A</v>
          </cell>
          <cell r="K123" t="e">
            <v>#N/A</v>
          </cell>
          <cell r="L123" t="e">
            <v>#N/A</v>
          </cell>
          <cell r="M123" t="e">
            <v>#N/A</v>
          </cell>
          <cell r="N123" t="e">
            <v>#N/A</v>
          </cell>
        </row>
        <row r="124">
          <cell r="A124">
            <v>141250</v>
          </cell>
          <cell r="B124" t="str">
            <v>OTROS CRED.INST.SIST.FINAN.PRIVADO</v>
          </cell>
          <cell r="C124" t="e">
            <v>#N/A</v>
          </cell>
          <cell r="D124" t="e">
            <v>#N/A</v>
          </cell>
          <cell r="E124" t="e">
            <v>#N/A</v>
          </cell>
          <cell r="F124" t="e">
            <v>#N/A</v>
          </cell>
          <cell r="G124" t="e">
            <v>#N/A</v>
          </cell>
          <cell r="H124" t="e">
            <v>#N/A</v>
          </cell>
          <cell r="I124" t="e">
            <v>#N/A</v>
          </cell>
          <cell r="J124" t="e">
            <v>#N/A</v>
          </cell>
          <cell r="K124" t="e">
            <v>#N/A</v>
          </cell>
          <cell r="L124" t="e">
            <v>#N/A</v>
          </cell>
          <cell r="M124" t="e">
            <v>#N/A</v>
          </cell>
          <cell r="N124" t="e">
            <v>#N/A</v>
          </cell>
        </row>
        <row r="125">
          <cell r="A125">
            <v>141255</v>
          </cell>
          <cell r="B125" t="str">
            <v>CREDITO REDESCUENTO BANCOS PRIVADOS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>
            <v>141260</v>
          </cell>
          <cell r="B126" t="str">
            <v>CREDITO REDESCUENTO OTRAS INSTITUCIONES SISTEMA FINANCIERO PRIVADO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>
            <v>141265</v>
          </cell>
          <cell r="B127" t="str">
            <v>CREDITO REDESCUENTO INSTITUCIONES SISTEMA FINANCIERO POPULAR Y SOLIDARIO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>
            <v>142</v>
          </cell>
          <cell r="B128" t="str">
            <v>CRÉDITO INTERNO VENCIDO</v>
          </cell>
          <cell r="C128">
            <v>242275.81</v>
          </cell>
          <cell r="D128">
            <v>242275.81</v>
          </cell>
          <cell r="E128">
            <v>242275.81</v>
          </cell>
          <cell r="F128">
            <v>242275.81</v>
          </cell>
          <cell r="G128">
            <v>242275.81</v>
          </cell>
          <cell r="H128">
            <v>242275.81</v>
          </cell>
          <cell r="I128">
            <v>242275.81</v>
          </cell>
          <cell r="J128">
            <v>242275.81</v>
          </cell>
          <cell r="K128">
            <v>242275.81</v>
          </cell>
          <cell r="L128">
            <v>242275.81</v>
          </cell>
          <cell r="M128">
            <v>242275.81</v>
          </cell>
          <cell r="N128">
            <v>242275.81</v>
          </cell>
        </row>
        <row r="129">
          <cell r="A129">
            <v>1421</v>
          </cell>
          <cell r="B129" t="str">
            <v>CRÉDITOS VENCIDOS AL SECTOR PÚBLICO NO FINANCIERO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>
            <v>142105</v>
          </cell>
          <cell r="B130" t="str">
            <v>CRÉDITOS VENCIDOS GOBIERNO CENTRAL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>
            <v>142110</v>
          </cell>
          <cell r="B131" t="str">
            <v>CRÉDITOS VENCIDOS OTRAS ENTIDADES DEL SECTOR PÚBLICO NO FINANCIERO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>
            <v>1422</v>
          </cell>
          <cell r="B132" t="str">
            <v>CRÉDITOS VENCIDOS AL SECTOR FINANCIERO</v>
          </cell>
          <cell r="C132">
            <v>242275.81</v>
          </cell>
          <cell r="D132">
            <v>242275.81</v>
          </cell>
          <cell r="E132">
            <v>242275.81</v>
          </cell>
          <cell r="F132">
            <v>242275.81</v>
          </cell>
          <cell r="G132">
            <v>242275.81</v>
          </cell>
          <cell r="H132">
            <v>242275.81</v>
          </cell>
          <cell r="I132">
            <v>242275.81</v>
          </cell>
          <cell r="J132">
            <v>242275.81</v>
          </cell>
          <cell r="K132">
            <v>242275.81</v>
          </cell>
          <cell r="L132">
            <v>242275.81</v>
          </cell>
          <cell r="M132">
            <v>242275.81</v>
          </cell>
          <cell r="N132">
            <v>242275.81</v>
          </cell>
        </row>
        <row r="133">
          <cell r="A133">
            <v>142205</v>
          </cell>
          <cell r="B133" t="str">
            <v>CRÉDITOS VENCIDOS DE BANCOS PRIVADOS</v>
          </cell>
          <cell r="C133">
            <v>25104.13</v>
          </cell>
          <cell r="D133">
            <v>25104.13</v>
          </cell>
          <cell r="E133">
            <v>25104.13</v>
          </cell>
          <cell r="F133">
            <v>25104.13</v>
          </cell>
          <cell r="G133">
            <v>25104.13</v>
          </cell>
          <cell r="H133">
            <v>25104.13</v>
          </cell>
          <cell r="I133">
            <v>25104.13</v>
          </cell>
          <cell r="J133">
            <v>25104.13</v>
          </cell>
          <cell r="K133">
            <v>25104.13</v>
          </cell>
          <cell r="L133">
            <v>25104.13</v>
          </cell>
          <cell r="M133">
            <v>25104.13</v>
          </cell>
          <cell r="N133">
            <v>25104.13</v>
          </cell>
        </row>
        <row r="134">
          <cell r="A134">
            <v>142210</v>
          </cell>
          <cell r="B134" t="str">
            <v>CRÉDITOS VENCIDOS DE BANCO NACIONAL DE FOMENTO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>
            <v>142215</v>
          </cell>
          <cell r="B135" t="str">
            <v>CRÉDITOS VENCIDOS DE INSTITUCIONES DEL SISTEMA FINANCIERO PRIVADO</v>
          </cell>
          <cell r="C135">
            <v>217171.68</v>
          </cell>
          <cell r="D135">
            <v>217171.68</v>
          </cell>
          <cell r="E135">
            <v>217171.68</v>
          </cell>
          <cell r="F135">
            <v>217171.68</v>
          </cell>
          <cell r="G135">
            <v>217171.68</v>
          </cell>
          <cell r="H135">
            <v>217171.68</v>
          </cell>
          <cell r="I135">
            <v>217171.68</v>
          </cell>
          <cell r="J135">
            <v>217171.68</v>
          </cell>
          <cell r="K135">
            <v>217171.68</v>
          </cell>
          <cell r="L135">
            <v>217171.68</v>
          </cell>
          <cell r="M135">
            <v>217171.68</v>
          </cell>
          <cell r="N135">
            <v>217171.68</v>
          </cell>
        </row>
        <row r="136">
          <cell r="A136">
            <v>142220</v>
          </cell>
          <cell r="B136" t="str">
            <v>CREDITO REDESCUENTO VENCIDO BANCOS PRIVADOS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>
            <v>142225</v>
          </cell>
          <cell r="B137" t="str">
            <v>CREDITO REDESCUENTO VENCIDO OTRAS INSTITUCIONES SISTEMA FINANCIERO PRIVADO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>
            <v>142230</v>
          </cell>
          <cell r="B138" t="str">
            <v>CREDITO REDESCUENTO VENCIDO INSTITUCIONES SISTEMA FINANCIERO POPULAR Y SOLIDARIO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A139">
            <v>145</v>
          </cell>
          <cell r="B139" t="str">
            <v>CREDITO INTERNO QUE NO DEVENGA INTE</v>
          </cell>
          <cell r="C139" t="e">
            <v>#N/A</v>
          </cell>
          <cell r="D139" t="e">
            <v>#N/A</v>
          </cell>
          <cell r="E139" t="e">
            <v>#N/A</v>
          </cell>
          <cell r="F139" t="e">
            <v>#N/A</v>
          </cell>
          <cell r="G139" t="e">
            <v>#N/A</v>
          </cell>
          <cell r="H139" t="e">
            <v>#N/A</v>
          </cell>
          <cell r="I139" t="e">
            <v>#N/A</v>
          </cell>
          <cell r="J139" t="e">
            <v>#N/A</v>
          </cell>
          <cell r="K139" t="e">
            <v>#N/A</v>
          </cell>
          <cell r="L139" t="e">
            <v>#N/A</v>
          </cell>
          <cell r="M139" t="e">
            <v>#N/A</v>
          </cell>
          <cell r="N139" t="e">
            <v>#N/A</v>
          </cell>
        </row>
        <row r="140">
          <cell r="A140">
            <v>1451</v>
          </cell>
          <cell r="B140" t="str">
            <v>CREDITOS AL SECTOR PUBLICO NO FINAC</v>
          </cell>
          <cell r="C140" t="e">
            <v>#N/A</v>
          </cell>
          <cell r="D140" t="e">
            <v>#N/A</v>
          </cell>
          <cell r="E140" t="e">
            <v>#N/A</v>
          </cell>
          <cell r="F140" t="e">
            <v>#N/A</v>
          </cell>
          <cell r="G140" t="e">
            <v>#N/A</v>
          </cell>
          <cell r="H140" t="e">
            <v>#N/A</v>
          </cell>
          <cell r="I140" t="e">
            <v>#N/A</v>
          </cell>
          <cell r="J140" t="e">
            <v>#N/A</v>
          </cell>
          <cell r="K140" t="e">
            <v>#N/A</v>
          </cell>
          <cell r="L140" t="e">
            <v>#N/A</v>
          </cell>
          <cell r="M140" t="e">
            <v>#N/A</v>
          </cell>
          <cell r="N140" t="e">
            <v>#N/A</v>
          </cell>
        </row>
        <row r="141">
          <cell r="A141">
            <v>145105</v>
          </cell>
          <cell r="B141" t="str">
            <v>CREDITOS AL GOBIERNO CENTRAL</v>
          </cell>
          <cell r="C141" t="e">
            <v>#N/A</v>
          </cell>
          <cell r="D141" t="e">
            <v>#N/A</v>
          </cell>
          <cell r="E141" t="e">
            <v>#N/A</v>
          </cell>
          <cell r="F141" t="e">
            <v>#N/A</v>
          </cell>
          <cell r="G141" t="e">
            <v>#N/A</v>
          </cell>
          <cell r="H141" t="e">
            <v>#N/A</v>
          </cell>
          <cell r="I141" t="e">
            <v>#N/A</v>
          </cell>
          <cell r="J141" t="e">
            <v>#N/A</v>
          </cell>
          <cell r="K141" t="e">
            <v>#N/A</v>
          </cell>
          <cell r="L141" t="e">
            <v>#N/A</v>
          </cell>
          <cell r="M141" t="e">
            <v>#N/A</v>
          </cell>
          <cell r="N141" t="e">
            <v>#N/A</v>
          </cell>
        </row>
        <row r="142">
          <cell r="A142">
            <v>145110</v>
          </cell>
          <cell r="B142" t="str">
            <v>CREDITOS OTRAS ENT.SEC.PUB.NO FINAN</v>
          </cell>
          <cell r="C142" t="e">
            <v>#N/A</v>
          </cell>
          <cell r="D142" t="e">
            <v>#N/A</v>
          </cell>
          <cell r="E142" t="e">
            <v>#N/A</v>
          </cell>
          <cell r="F142" t="e">
            <v>#N/A</v>
          </cell>
          <cell r="G142" t="e">
            <v>#N/A</v>
          </cell>
          <cell r="H142" t="e">
            <v>#N/A</v>
          </cell>
          <cell r="I142" t="e">
            <v>#N/A</v>
          </cell>
          <cell r="J142" t="e">
            <v>#N/A</v>
          </cell>
          <cell r="K142" t="e">
            <v>#N/A</v>
          </cell>
          <cell r="L142" t="e">
            <v>#N/A</v>
          </cell>
          <cell r="M142" t="e">
            <v>#N/A</v>
          </cell>
          <cell r="N142" t="e">
            <v>#N/A</v>
          </cell>
        </row>
        <row r="143">
          <cell r="A143">
            <v>1452</v>
          </cell>
          <cell r="B143" t="str">
            <v>CREDITOS AL SECTOR FINANCIERO</v>
          </cell>
          <cell r="C143" t="e">
            <v>#N/A</v>
          </cell>
          <cell r="D143" t="e">
            <v>#N/A</v>
          </cell>
          <cell r="E143" t="e">
            <v>#N/A</v>
          </cell>
          <cell r="F143" t="e">
            <v>#N/A</v>
          </cell>
          <cell r="G143" t="e">
            <v>#N/A</v>
          </cell>
          <cell r="H143" t="e">
            <v>#N/A</v>
          </cell>
          <cell r="I143" t="e">
            <v>#N/A</v>
          </cell>
          <cell r="J143" t="e">
            <v>#N/A</v>
          </cell>
          <cell r="K143" t="e">
            <v>#N/A</v>
          </cell>
          <cell r="L143" t="e">
            <v>#N/A</v>
          </cell>
          <cell r="M143" t="e">
            <v>#N/A</v>
          </cell>
          <cell r="N143" t="e">
            <v>#N/A</v>
          </cell>
        </row>
        <row r="144">
          <cell r="A144">
            <v>145205</v>
          </cell>
          <cell r="B144" t="str">
            <v>CREDITOS A BANCOS PRIVADOS</v>
          </cell>
          <cell r="C144" t="e">
            <v>#N/A</v>
          </cell>
          <cell r="D144" t="e">
            <v>#N/A</v>
          </cell>
          <cell r="E144" t="e">
            <v>#N/A</v>
          </cell>
          <cell r="F144" t="e">
            <v>#N/A</v>
          </cell>
          <cell r="G144" t="e">
            <v>#N/A</v>
          </cell>
          <cell r="H144" t="e">
            <v>#N/A</v>
          </cell>
          <cell r="I144" t="e">
            <v>#N/A</v>
          </cell>
          <cell r="J144" t="e">
            <v>#N/A</v>
          </cell>
          <cell r="K144" t="e">
            <v>#N/A</v>
          </cell>
          <cell r="L144" t="e">
            <v>#N/A</v>
          </cell>
          <cell r="M144" t="e">
            <v>#N/A</v>
          </cell>
          <cell r="N144" t="e">
            <v>#N/A</v>
          </cell>
        </row>
        <row r="145">
          <cell r="A145">
            <v>145210</v>
          </cell>
          <cell r="B145" t="str">
            <v>CREDITOS AL BCO.NACIONAL DE FOMENTO</v>
          </cell>
          <cell r="C145" t="e">
            <v>#N/A</v>
          </cell>
          <cell r="D145" t="e">
            <v>#N/A</v>
          </cell>
          <cell r="E145" t="e">
            <v>#N/A</v>
          </cell>
          <cell r="F145" t="e">
            <v>#N/A</v>
          </cell>
          <cell r="G145" t="e">
            <v>#N/A</v>
          </cell>
          <cell r="H145" t="e">
            <v>#N/A</v>
          </cell>
          <cell r="I145" t="e">
            <v>#N/A</v>
          </cell>
          <cell r="J145" t="e">
            <v>#N/A</v>
          </cell>
          <cell r="K145" t="e">
            <v>#N/A</v>
          </cell>
          <cell r="L145" t="e">
            <v>#N/A</v>
          </cell>
          <cell r="M145" t="e">
            <v>#N/A</v>
          </cell>
          <cell r="N145" t="e">
            <v>#N/A</v>
          </cell>
        </row>
        <row r="146">
          <cell r="A146">
            <v>145215</v>
          </cell>
          <cell r="B146" t="str">
            <v>CREDITOS A INST.SIST.FINAN.PRIVADO</v>
          </cell>
          <cell r="C146" t="e">
            <v>#N/A</v>
          </cell>
          <cell r="D146" t="e">
            <v>#N/A</v>
          </cell>
          <cell r="E146" t="e">
            <v>#N/A</v>
          </cell>
          <cell r="F146" t="e">
            <v>#N/A</v>
          </cell>
          <cell r="G146" t="e">
            <v>#N/A</v>
          </cell>
          <cell r="H146" t="e">
            <v>#N/A</v>
          </cell>
          <cell r="I146" t="e">
            <v>#N/A</v>
          </cell>
          <cell r="J146" t="e">
            <v>#N/A</v>
          </cell>
          <cell r="K146" t="e">
            <v>#N/A</v>
          </cell>
          <cell r="L146" t="e">
            <v>#N/A</v>
          </cell>
          <cell r="M146" t="e">
            <v>#N/A</v>
          </cell>
          <cell r="N146" t="e">
            <v>#N/A</v>
          </cell>
        </row>
        <row r="147">
          <cell r="A147">
            <v>149</v>
          </cell>
          <cell r="B147" t="str">
            <v>(PROVISIÓN CRÉDITOS INCOBRABLES)</v>
          </cell>
          <cell r="C147">
            <v>-242275.81</v>
          </cell>
          <cell r="D147">
            <v>-242275.81</v>
          </cell>
          <cell r="E147">
            <v>-242275.81</v>
          </cell>
          <cell r="F147">
            <v>-242275.81</v>
          </cell>
          <cell r="G147">
            <v>-242275.81</v>
          </cell>
          <cell r="H147">
            <v>-242275.81</v>
          </cell>
          <cell r="I147">
            <v>-242275.81</v>
          </cell>
          <cell r="J147">
            <v>-242275.81</v>
          </cell>
          <cell r="K147">
            <v>-242275.81</v>
          </cell>
          <cell r="L147">
            <v>-242275.81</v>
          </cell>
          <cell r="M147">
            <v>-242275.81</v>
          </cell>
          <cell r="N147">
            <v>-242275.81</v>
          </cell>
        </row>
        <row r="148">
          <cell r="A148">
            <v>15</v>
          </cell>
          <cell r="B148" t="str">
            <v>ACTIVO</v>
          </cell>
          <cell r="C148" t="e">
            <v>#N/A</v>
          </cell>
          <cell r="D148" t="e">
            <v>#N/A</v>
          </cell>
          <cell r="E148" t="e">
            <v>#N/A</v>
          </cell>
          <cell r="F148" t="e">
            <v>#N/A</v>
          </cell>
          <cell r="G148" t="e">
            <v>#N/A</v>
          </cell>
          <cell r="H148" t="e">
            <v>#N/A</v>
          </cell>
          <cell r="I148" t="e">
            <v>#N/A</v>
          </cell>
          <cell r="J148" t="e">
            <v>#N/A</v>
          </cell>
          <cell r="K148" t="e">
            <v>#N/A</v>
          </cell>
          <cell r="L148" t="e">
            <v>#N/A</v>
          </cell>
          <cell r="M148" t="e">
            <v>#N/A</v>
          </cell>
          <cell r="N148" t="e">
            <v>#N/A</v>
          </cell>
        </row>
        <row r="149">
          <cell r="A149">
            <v>151</v>
          </cell>
          <cell r="B149" t="str">
            <v>SISTEMAS CONTABLES</v>
          </cell>
          <cell r="C149" t="e">
            <v>#N/A</v>
          </cell>
          <cell r="D149" t="e">
            <v>#N/A</v>
          </cell>
          <cell r="E149" t="e">
            <v>#N/A</v>
          </cell>
          <cell r="F149" t="e">
            <v>#N/A</v>
          </cell>
          <cell r="G149" t="e">
            <v>#N/A</v>
          </cell>
          <cell r="H149" t="e">
            <v>#N/A</v>
          </cell>
          <cell r="I149" t="e">
            <v>#N/A</v>
          </cell>
          <cell r="J149" t="e">
            <v>#N/A</v>
          </cell>
          <cell r="K149" t="e">
            <v>#N/A</v>
          </cell>
          <cell r="L149" t="e">
            <v>#N/A</v>
          </cell>
          <cell r="M149" t="e">
            <v>#N/A</v>
          </cell>
          <cell r="N149" t="e">
            <v>#N/A</v>
          </cell>
        </row>
        <row r="150">
          <cell r="A150">
            <v>1511</v>
          </cell>
          <cell r="B150" t="str">
            <v>SISTEMA DE CANJE</v>
          </cell>
          <cell r="C150" t="e">
            <v>#N/A</v>
          </cell>
          <cell r="D150" t="e">
            <v>#N/A</v>
          </cell>
          <cell r="E150" t="e">
            <v>#N/A</v>
          </cell>
          <cell r="F150" t="e">
            <v>#N/A</v>
          </cell>
          <cell r="G150" t="e">
            <v>#N/A</v>
          </cell>
          <cell r="H150" t="e">
            <v>#N/A</v>
          </cell>
          <cell r="I150" t="e">
            <v>#N/A</v>
          </cell>
          <cell r="J150" t="e">
            <v>#N/A</v>
          </cell>
          <cell r="K150" t="e">
            <v>#N/A</v>
          </cell>
          <cell r="L150" t="e">
            <v>#N/A</v>
          </cell>
          <cell r="M150" t="e">
            <v>#N/A</v>
          </cell>
          <cell r="N150" t="e">
            <v>#N/A</v>
          </cell>
        </row>
        <row r="151">
          <cell r="A151">
            <v>151101</v>
          </cell>
          <cell r="B151" t="str">
            <v>CAJA EN DIVISAS</v>
          </cell>
          <cell r="C151" t="e">
            <v>#N/A</v>
          </cell>
          <cell r="D151" t="e">
            <v>#N/A</v>
          </cell>
          <cell r="E151" t="e">
            <v>#N/A</v>
          </cell>
          <cell r="F151" t="e">
            <v>#N/A</v>
          </cell>
          <cell r="G151" t="e">
            <v>#N/A</v>
          </cell>
          <cell r="H151" t="e">
            <v>#N/A</v>
          </cell>
          <cell r="I151" t="e">
            <v>#N/A</v>
          </cell>
          <cell r="J151" t="e">
            <v>#N/A</v>
          </cell>
          <cell r="K151" t="e">
            <v>#N/A</v>
          </cell>
          <cell r="L151" t="e">
            <v>#N/A</v>
          </cell>
          <cell r="M151" t="e">
            <v>#N/A</v>
          </cell>
          <cell r="N151" t="e">
            <v>#N/A</v>
          </cell>
        </row>
        <row r="152">
          <cell r="A152">
            <v>151102</v>
          </cell>
          <cell r="B152" t="str">
            <v>BANCOS E INSTITUCIONES FINANCIERAS EXTERIOR</v>
          </cell>
          <cell r="C152" t="e">
            <v>#N/A</v>
          </cell>
          <cell r="D152" t="e">
            <v>#N/A</v>
          </cell>
          <cell r="E152" t="e">
            <v>#N/A</v>
          </cell>
          <cell r="F152" t="e">
            <v>#N/A</v>
          </cell>
          <cell r="G152" t="e">
            <v>#N/A</v>
          </cell>
          <cell r="H152" t="e">
            <v>#N/A</v>
          </cell>
          <cell r="I152" t="e">
            <v>#N/A</v>
          </cell>
          <cell r="J152" t="e">
            <v>#N/A</v>
          </cell>
          <cell r="K152" t="e">
            <v>#N/A</v>
          </cell>
          <cell r="L152" t="e">
            <v>#N/A</v>
          </cell>
          <cell r="M152" t="e">
            <v>#N/A</v>
          </cell>
          <cell r="N152" t="e">
            <v>#N/A</v>
          </cell>
        </row>
        <row r="153">
          <cell r="A153">
            <v>151103</v>
          </cell>
          <cell r="B153" t="str">
            <v>REMESAS CHEQUES Y VALORES</v>
          </cell>
          <cell r="C153" t="e">
            <v>#N/A</v>
          </cell>
          <cell r="D153" t="e">
            <v>#N/A</v>
          </cell>
          <cell r="E153" t="e">
            <v>#N/A</v>
          </cell>
          <cell r="F153" t="e">
            <v>#N/A</v>
          </cell>
          <cell r="G153" t="e">
            <v>#N/A</v>
          </cell>
          <cell r="H153" t="e">
            <v>#N/A</v>
          </cell>
          <cell r="I153" t="e">
            <v>#N/A</v>
          </cell>
          <cell r="J153" t="e">
            <v>#N/A</v>
          </cell>
          <cell r="K153" t="e">
            <v>#N/A</v>
          </cell>
          <cell r="L153" t="e">
            <v>#N/A</v>
          </cell>
          <cell r="M153" t="e">
            <v>#N/A</v>
          </cell>
          <cell r="N153" t="e">
            <v>#N/A</v>
          </cell>
        </row>
        <row r="154">
          <cell r="A154">
            <v>151104</v>
          </cell>
          <cell r="B154" t="str">
            <v>ORO</v>
          </cell>
          <cell r="C154" t="e">
            <v>#N/A</v>
          </cell>
          <cell r="D154" t="e">
            <v>#N/A</v>
          </cell>
          <cell r="E154" t="e">
            <v>#N/A</v>
          </cell>
          <cell r="F154" t="e">
            <v>#N/A</v>
          </cell>
          <cell r="G154" t="e">
            <v>#N/A</v>
          </cell>
          <cell r="H154" t="e">
            <v>#N/A</v>
          </cell>
          <cell r="I154" t="e">
            <v>#N/A</v>
          </cell>
          <cell r="J154" t="e">
            <v>#N/A</v>
          </cell>
          <cell r="K154" t="e">
            <v>#N/A</v>
          </cell>
          <cell r="L154" t="e">
            <v>#N/A</v>
          </cell>
          <cell r="M154" t="e">
            <v>#N/A</v>
          </cell>
          <cell r="N154" t="e">
            <v>#N/A</v>
          </cell>
        </row>
        <row r="155">
          <cell r="A155">
            <v>151105</v>
          </cell>
          <cell r="B155" t="str">
            <v>INVERSIONES EN EL EXTERIOR</v>
          </cell>
          <cell r="C155" t="e">
            <v>#N/A</v>
          </cell>
          <cell r="D155" t="e">
            <v>#N/A</v>
          </cell>
          <cell r="E155" t="e">
            <v>#N/A</v>
          </cell>
          <cell r="F155" t="e">
            <v>#N/A</v>
          </cell>
          <cell r="G155" t="e">
            <v>#N/A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 t="e">
            <v>#N/A</v>
          </cell>
          <cell r="N155" t="e">
            <v>#N/A</v>
          </cell>
        </row>
        <row r="156">
          <cell r="A156">
            <v>151106</v>
          </cell>
          <cell r="B156" t="str">
            <v>TENENCIAS ORGANISMOS FINANCIEROS INTERNACIONALES</v>
          </cell>
          <cell r="C156" t="e">
            <v>#N/A</v>
          </cell>
          <cell r="D156" t="e">
            <v>#N/A</v>
          </cell>
          <cell r="E156" t="e">
            <v>#N/A</v>
          </cell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 t="e">
            <v>#N/A</v>
          </cell>
        </row>
        <row r="157">
          <cell r="A157">
            <v>151107</v>
          </cell>
          <cell r="B157" t="str">
            <v>PARTICIPACION ORGANISMOS FINANCIEROS</v>
          </cell>
          <cell r="C157" t="e">
            <v>#N/A</v>
          </cell>
          <cell r="D157" t="e">
            <v>#N/A</v>
          </cell>
          <cell r="E157" t="e">
            <v>#N/A</v>
          </cell>
          <cell r="F157" t="e">
            <v>#N/A</v>
          </cell>
          <cell r="G157" t="e">
            <v>#N/A</v>
          </cell>
          <cell r="H157" t="e">
            <v>#N/A</v>
          </cell>
          <cell r="I157" t="e">
            <v>#N/A</v>
          </cell>
          <cell r="J157" t="e">
            <v>#N/A</v>
          </cell>
          <cell r="K157" t="e">
            <v>#N/A</v>
          </cell>
          <cell r="L157" t="e">
            <v>#N/A</v>
          </cell>
          <cell r="M157" t="e">
            <v>#N/A</v>
          </cell>
          <cell r="N157" t="e">
            <v>#N/A</v>
          </cell>
        </row>
        <row r="158">
          <cell r="A158">
            <v>151108</v>
          </cell>
          <cell r="B158" t="str">
            <v>ACUERDOS DE PAGO Y CREDITOS RECIPROCOS</v>
          </cell>
          <cell r="C158" t="e">
            <v>#N/A</v>
          </cell>
          <cell r="D158" t="e">
            <v>#N/A</v>
          </cell>
          <cell r="E158" t="e">
            <v>#N/A</v>
          </cell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 t="e">
            <v>#N/A</v>
          </cell>
        </row>
        <row r="159">
          <cell r="A159">
            <v>1512</v>
          </cell>
          <cell r="B159" t="str">
            <v>SISTEMA DE RESERVAS FINANCIERAS</v>
          </cell>
          <cell r="C159" t="e">
            <v>#N/A</v>
          </cell>
          <cell r="D159" t="e">
            <v>#N/A</v>
          </cell>
          <cell r="E159" t="e">
            <v>#N/A</v>
          </cell>
          <cell r="F159" t="e">
            <v>#N/A</v>
          </cell>
          <cell r="G159" t="e">
            <v>#N/A</v>
          </cell>
          <cell r="H159" t="e">
            <v>#N/A</v>
          </cell>
          <cell r="I159" t="e">
            <v>#N/A</v>
          </cell>
          <cell r="J159" t="e">
            <v>#N/A</v>
          </cell>
          <cell r="K159" t="e">
            <v>#N/A</v>
          </cell>
          <cell r="L159" t="e">
            <v>#N/A</v>
          </cell>
          <cell r="M159" t="e">
            <v>#N/A</v>
          </cell>
          <cell r="N159" t="e">
            <v>#N/A</v>
          </cell>
        </row>
        <row r="160">
          <cell r="A160">
            <v>151201</v>
          </cell>
          <cell r="B160" t="str">
            <v>CAJA EN DIVISAS</v>
          </cell>
          <cell r="C160" t="e">
            <v>#N/A</v>
          </cell>
          <cell r="D160" t="e">
            <v>#N/A</v>
          </cell>
          <cell r="E160" t="e">
            <v>#N/A</v>
          </cell>
          <cell r="F160" t="e">
            <v>#N/A</v>
          </cell>
          <cell r="G160" t="e">
            <v>#N/A</v>
          </cell>
          <cell r="H160" t="e">
            <v>#N/A</v>
          </cell>
          <cell r="I160" t="e">
            <v>#N/A</v>
          </cell>
          <cell r="J160" t="e">
            <v>#N/A</v>
          </cell>
          <cell r="K160" t="e">
            <v>#N/A</v>
          </cell>
          <cell r="L160" t="e">
            <v>#N/A</v>
          </cell>
          <cell r="M160" t="e">
            <v>#N/A</v>
          </cell>
          <cell r="N160" t="e">
            <v>#N/A</v>
          </cell>
        </row>
        <row r="161">
          <cell r="A161">
            <v>151202</v>
          </cell>
          <cell r="B161" t="str">
            <v>BANCOS E INSTITUCIONES FINANCIERAS EXTERIOR</v>
          </cell>
          <cell r="C161" t="e">
            <v>#N/A</v>
          </cell>
          <cell r="D161" t="e">
            <v>#N/A</v>
          </cell>
          <cell r="E161" t="e">
            <v>#N/A</v>
          </cell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 t="e">
            <v>#N/A</v>
          </cell>
        </row>
        <row r="162">
          <cell r="A162">
            <v>151203</v>
          </cell>
          <cell r="B162" t="str">
            <v>REMESAS CHEQUES Y VALORES</v>
          </cell>
          <cell r="C162" t="e">
            <v>#N/A</v>
          </cell>
          <cell r="D162" t="e">
            <v>#N/A</v>
          </cell>
          <cell r="E162" t="e">
            <v>#N/A</v>
          </cell>
          <cell r="F162" t="e">
            <v>#N/A</v>
          </cell>
          <cell r="G162" t="e">
            <v>#N/A</v>
          </cell>
          <cell r="H162" t="e">
            <v>#N/A</v>
          </cell>
          <cell r="I162" t="e">
            <v>#N/A</v>
          </cell>
          <cell r="J162" t="e">
            <v>#N/A</v>
          </cell>
          <cell r="K162" t="e">
            <v>#N/A</v>
          </cell>
          <cell r="L162" t="e">
            <v>#N/A</v>
          </cell>
          <cell r="M162" t="e">
            <v>#N/A</v>
          </cell>
          <cell r="N162" t="e">
            <v>#N/A</v>
          </cell>
        </row>
        <row r="163">
          <cell r="A163">
            <v>151204</v>
          </cell>
          <cell r="B163" t="str">
            <v>ORO</v>
          </cell>
          <cell r="C163" t="e">
            <v>#N/A</v>
          </cell>
          <cell r="D163" t="e">
            <v>#N/A</v>
          </cell>
          <cell r="E163" t="e">
            <v>#N/A</v>
          </cell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 t="e">
            <v>#N/A</v>
          </cell>
        </row>
        <row r="164">
          <cell r="A164">
            <v>151205</v>
          </cell>
          <cell r="B164" t="str">
            <v>INVERSIONES EN EL EXTERIOR</v>
          </cell>
          <cell r="C164" t="e">
            <v>#N/A</v>
          </cell>
          <cell r="D164" t="e">
            <v>#N/A</v>
          </cell>
          <cell r="E164" t="e">
            <v>#N/A</v>
          </cell>
          <cell r="F164" t="e">
            <v>#N/A</v>
          </cell>
          <cell r="G164" t="e">
            <v>#N/A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 t="e">
            <v>#N/A</v>
          </cell>
          <cell r="N164" t="e">
            <v>#N/A</v>
          </cell>
        </row>
        <row r="165">
          <cell r="A165">
            <v>151206</v>
          </cell>
          <cell r="B165" t="str">
            <v>TENENCIAS ORGANISMOS  FINANCIEROS INTERNACIONALES</v>
          </cell>
          <cell r="C165" t="e">
            <v>#N/A</v>
          </cell>
          <cell r="D165" t="e">
            <v>#N/A</v>
          </cell>
          <cell r="E165" t="e">
            <v>#N/A</v>
          </cell>
          <cell r="F165" t="e">
            <v>#N/A</v>
          </cell>
          <cell r="G165" t="e">
            <v>#N/A</v>
          </cell>
          <cell r="H165" t="e">
            <v>#N/A</v>
          </cell>
          <cell r="I165" t="e">
            <v>#N/A</v>
          </cell>
          <cell r="J165" t="e">
            <v>#N/A</v>
          </cell>
          <cell r="K165" t="e">
            <v>#N/A</v>
          </cell>
          <cell r="L165" t="e">
            <v>#N/A</v>
          </cell>
          <cell r="M165" t="e">
            <v>#N/A</v>
          </cell>
          <cell r="N165" t="e">
            <v>#N/A</v>
          </cell>
        </row>
        <row r="166">
          <cell r="A166">
            <v>151207</v>
          </cell>
          <cell r="B166" t="str">
            <v>PARTICIPACION ORGANISMOS FINANCIEROS</v>
          </cell>
          <cell r="C166" t="e">
            <v>#N/A</v>
          </cell>
          <cell r="D166" t="e">
            <v>#N/A</v>
          </cell>
          <cell r="E166" t="e">
            <v>#N/A</v>
          </cell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 t="e">
            <v>#N/A</v>
          </cell>
        </row>
        <row r="167">
          <cell r="A167">
            <v>151208</v>
          </cell>
          <cell r="B167" t="str">
            <v>ACUERDOS DE PAGO Y CREDITOS RECIPROCOS</v>
          </cell>
          <cell r="C167" t="e">
            <v>#N/A</v>
          </cell>
          <cell r="D167" t="e">
            <v>#N/A</v>
          </cell>
          <cell r="E167" t="e">
            <v>#N/A</v>
          </cell>
          <cell r="F167" t="e">
            <v>#N/A</v>
          </cell>
          <cell r="G167" t="e">
            <v>#N/A</v>
          </cell>
          <cell r="H167" t="e">
            <v>#N/A</v>
          </cell>
          <cell r="I167" t="e">
            <v>#N/A</v>
          </cell>
          <cell r="J167" t="e">
            <v>#N/A</v>
          </cell>
          <cell r="K167" t="e">
            <v>#N/A</v>
          </cell>
          <cell r="L167" t="e">
            <v>#N/A</v>
          </cell>
          <cell r="M167" t="e">
            <v>#N/A</v>
          </cell>
          <cell r="N167" t="e">
            <v>#N/A</v>
          </cell>
        </row>
        <row r="168">
          <cell r="A168">
            <v>1513</v>
          </cell>
          <cell r="B168" t="str">
            <v>SISTEMA DE OPERACIONES</v>
          </cell>
          <cell r="C168" t="e">
            <v>#N/A</v>
          </cell>
          <cell r="D168" t="e">
            <v>#N/A</v>
          </cell>
          <cell r="E168" t="e">
            <v>#N/A</v>
          </cell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 t="e">
            <v>#N/A</v>
          </cell>
        </row>
        <row r="169">
          <cell r="A169">
            <v>151301</v>
          </cell>
          <cell r="B169" t="str">
            <v>CAJA EN DIVISAS</v>
          </cell>
          <cell r="C169" t="e">
            <v>#N/A</v>
          </cell>
          <cell r="D169" t="e">
            <v>#N/A</v>
          </cell>
          <cell r="E169" t="e">
            <v>#N/A</v>
          </cell>
          <cell r="F169" t="e">
            <v>#N/A</v>
          </cell>
          <cell r="G169" t="e">
            <v>#N/A</v>
          </cell>
          <cell r="H169" t="e">
            <v>#N/A</v>
          </cell>
          <cell r="I169" t="e">
            <v>#N/A</v>
          </cell>
          <cell r="J169" t="e">
            <v>#N/A</v>
          </cell>
          <cell r="K169" t="e">
            <v>#N/A</v>
          </cell>
          <cell r="L169" t="e">
            <v>#N/A</v>
          </cell>
          <cell r="M169" t="e">
            <v>#N/A</v>
          </cell>
          <cell r="N169" t="e">
            <v>#N/A</v>
          </cell>
        </row>
        <row r="170">
          <cell r="A170">
            <v>151302</v>
          </cell>
          <cell r="B170" t="str">
            <v>BANCOS E INSTITUCIONES FINANCIERAS EXTERIOR</v>
          </cell>
          <cell r="C170" t="e">
            <v>#N/A</v>
          </cell>
          <cell r="D170" t="e">
            <v>#N/A</v>
          </cell>
          <cell r="E170" t="e">
            <v>#N/A</v>
          </cell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 t="e">
            <v>#N/A</v>
          </cell>
        </row>
        <row r="171">
          <cell r="A171">
            <v>151303</v>
          </cell>
          <cell r="B171" t="str">
            <v>REMESAS CHEQUES Y VALORES</v>
          </cell>
          <cell r="C171" t="e">
            <v>#N/A</v>
          </cell>
          <cell r="D171" t="e">
            <v>#N/A</v>
          </cell>
          <cell r="E171" t="e">
            <v>#N/A</v>
          </cell>
          <cell r="F171" t="e">
            <v>#N/A</v>
          </cell>
          <cell r="G171" t="e">
            <v>#N/A</v>
          </cell>
          <cell r="H171" t="e">
            <v>#N/A</v>
          </cell>
          <cell r="I171" t="e">
            <v>#N/A</v>
          </cell>
          <cell r="J171" t="e">
            <v>#N/A</v>
          </cell>
          <cell r="K171" t="e">
            <v>#N/A</v>
          </cell>
          <cell r="L171" t="e">
            <v>#N/A</v>
          </cell>
          <cell r="M171" t="e">
            <v>#N/A</v>
          </cell>
          <cell r="N171" t="e">
            <v>#N/A</v>
          </cell>
        </row>
        <row r="172">
          <cell r="A172">
            <v>151304</v>
          </cell>
          <cell r="B172" t="str">
            <v>ORO</v>
          </cell>
          <cell r="C172" t="e">
            <v>#N/A</v>
          </cell>
          <cell r="D172" t="e">
            <v>#N/A</v>
          </cell>
          <cell r="E172" t="e">
            <v>#N/A</v>
          </cell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 t="e">
            <v>#N/A</v>
          </cell>
        </row>
        <row r="173">
          <cell r="A173">
            <v>151305</v>
          </cell>
          <cell r="B173" t="str">
            <v>INVERSIONES EN EL EXTERIOR</v>
          </cell>
          <cell r="C173" t="e">
            <v>#N/A</v>
          </cell>
          <cell r="D173" t="e">
            <v>#N/A</v>
          </cell>
          <cell r="E173" t="e">
            <v>#N/A</v>
          </cell>
          <cell r="F173" t="e">
            <v>#N/A</v>
          </cell>
          <cell r="G173" t="e">
            <v>#N/A</v>
          </cell>
          <cell r="H173" t="e">
            <v>#N/A</v>
          </cell>
          <cell r="I173" t="e">
            <v>#N/A</v>
          </cell>
          <cell r="J173" t="e">
            <v>#N/A</v>
          </cell>
          <cell r="K173" t="e">
            <v>#N/A</v>
          </cell>
          <cell r="L173" t="e">
            <v>#N/A</v>
          </cell>
          <cell r="M173" t="e">
            <v>#N/A</v>
          </cell>
          <cell r="N173" t="e">
            <v>#N/A</v>
          </cell>
        </row>
        <row r="174">
          <cell r="A174">
            <v>151306</v>
          </cell>
          <cell r="B174" t="str">
            <v>TENENCIAS ORGANISMOS FINANCIEROS INTERNACIONALES</v>
          </cell>
          <cell r="C174" t="e">
            <v>#N/A</v>
          </cell>
          <cell r="D174" t="e">
            <v>#N/A</v>
          </cell>
          <cell r="E174" t="e">
            <v>#N/A</v>
          </cell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 t="e">
            <v>#N/A</v>
          </cell>
        </row>
        <row r="175">
          <cell r="A175">
            <v>151307</v>
          </cell>
          <cell r="B175" t="str">
            <v>PARTICIPACION ORGANISMOS FINANCIEROS</v>
          </cell>
          <cell r="C175" t="e">
            <v>#N/A</v>
          </cell>
          <cell r="D175" t="e">
            <v>#N/A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K175" t="e">
            <v>#N/A</v>
          </cell>
          <cell r="L175" t="e">
            <v>#N/A</v>
          </cell>
          <cell r="M175" t="e">
            <v>#N/A</v>
          </cell>
          <cell r="N175" t="e">
            <v>#N/A</v>
          </cell>
        </row>
        <row r="176">
          <cell r="A176">
            <v>151308</v>
          </cell>
          <cell r="B176" t="str">
            <v>ACUERDOS DE PAGO Y CREDITOS RECIPROCOS</v>
          </cell>
          <cell r="C176" t="e">
            <v>#N/A</v>
          </cell>
          <cell r="D176" t="e">
            <v>#N/A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 t="e">
            <v>#N/A</v>
          </cell>
        </row>
        <row r="177">
          <cell r="A177">
            <v>151309</v>
          </cell>
          <cell r="B177" t="str">
            <v>OPERACIONES DE REPORTO</v>
          </cell>
          <cell r="C177" t="e">
            <v>#N/A</v>
          </cell>
          <cell r="D177" t="e">
            <v>#N/A</v>
          </cell>
          <cell r="E177" t="e">
            <v>#N/A</v>
          </cell>
          <cell r="F177" t="e">
            <v>#N/A</v>
          </cell>
          <cell r="G177" t="e">
            <v>#N/A</v>
          </cell>
          <cell r="H177" t="e">
            <v>#N/A</v>
          </cell>
          <cell r="I177" t="e">
            <v>#N/A</v>
          </cell>
          <cell r="J177" t="e">
            <v>#N/A</v>
          </cell>
          <cell r="K177" t="e">
            <v>#N/A</v>
          </cell>
          <cell r="L177" t="e">
            <v>#N/A</v>
          </cell>
          <cell r="M177" t="e">
            <v>#N/A</v>
          </cell>
          <cell r="N177" t="e">
            <v>#N/A</v>
          </cell>
        </row>
        <row r="178">
          <cell r="A178">
            <v>151310</v>
          </cell>
          <cell r="B178" t="str">
            <v>TITULOS DEL GOBIERNO</v>
          </cell>
          <cell r="C178" t="e">
            <v>#N/A</v>
          </cell>
          <cell r="D178" t="e">
            <v>#N/A</v>
          </cell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 t="e">
            <v>#N/A</v>
          </cell>
        </row>
        <row r="179">
          <cell r="A179">
            <v>151311</v>
          </cell>
          <cell r="B179" t="str">
            <v>INVERSIONES EN RESIDENTES</v>
          </cell>
          <cell r="C179" t="e">
            <v>#N/A</v>
          </cell>
          <cell r="D179" t="e">
            <v>#N/A</v>
          </cell>
          <cell r="E179" t="e">
            <v>#N/A</v>
          </cell>
          <cell r="F179" t="e">
            <v>#N/A</v>
          </cell>
          <cell r="G179" t="e">
            <v>#N/A</v>
          </cell>
          <cell r="H179" t="e">
            <v>#N/A</v>
          </cell>
          <cell r="I179" t="e">
            <v>#N/A</v>
          </cell>
          <cell r="J179" t="e">
            <v>#N/A</v>
          </cell>
          <cell r="K179" t="e">
            <v>#N/A</v>
          </cell>
          <cell r="L179" t="e">
            <v>#N/A</v>
          </cell>
          <cell r="M179" t="e">
            <v>#N/A</v>
          </cell>
          <cell r="N179" t="e">
            <v>#N/A</v>
          </cell>
        </row>
        <row r="180">
          <cell r="A180">
            <v>151312</v>
          </cell>
          <cell r="B180" t="str">
            <v>APORTES EN ORGANISMOS INTERNACIONALES</v>
          </cell>
          <cell r="C180" t="e">
            <v>#N/A</v>
          </cell>
          <cell r="D180" t="e">
            <v>#N/A</v>
          </cell>
          <cell r="E180" t="e">
            <v>#N/A</v>
          </cell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 t="e">
            <v>#N/A</v>
          </cell>
        </row>
        <row r="181">
          <cell r="A181">
            <v>1514</v>
          </cell>
          <cell r="B181" t="str">
            <v>SISTEMA DE OTRAS OPERACIONES DEL BCE</v>
          </cell>
          <cell r="C181" t="e">
            <v>#N/A</v>
          </cell>
          <cell r="D181" t="e">
            <v>#N/A</v>
          </cell>
          <cell r="E181" t="e">
            <v>#N/A</v>
          </cell>
          <cell r="F181" t="e">
            <v>#N/A</v>
          </cell>
          <cell r="G181" t="e">
            <v>#N/A</v>
          </cell>
          <cell r="H181" t="e">
            <v>#N/A</v>
          </cell>
          <cell r="I181" t="e">
            <v>#N/A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 t="e">
            <v>#N/A</v>
          </cell>
        </row>
        <row r="182">
          <cell r="A182">
            <v>151401</v>
          </cell>
          <cell r="B182" t="str">
            <v>CAJA</v>
          </cell>
          <cell r="C182" t="e">
            <v>#N/A</v>
          </cell>
          <cell r="D182" t="e">
            <v>#N/A</v>
          </cell>
          <cell r="E182" t="e">
            <v>#N/A</v>
          </cell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 t="e">
            <v>#N/A</v>
          </cell>
        </row>
        <row r="183">
          <cell r="A183">
            <v>151402</v>
          </cell>
          <cell r="B183" t="str">
            <v>ACTIVOS EXTERNOS</v>
          </cell>
          <cell r="C183" t="e">
            <v>#N/A</v>
          </cell>
          <cell r="D183" t="e">
            <v>#N/A</v>
          </cell>
          <cell r="E183" t="e">
            <v>#N/A</v>
          </cell>
          <cell r="F183" t="e">
            <v>#N/A</v>
          </cell>
          <cell r="G183" t="e">
            <v>#N/A</v>
          </cell>
          <cell r="H183" t="e">
            <v>#N/A</v>
          </cell>
          <cell r="I183" t="e">
            <v>#N/A</v>
          </cell>
          <cell r="J183" t="e">
            <v>#N/A</v>
          </cell>
          <cell r="K183" t="e">
            <v>#N/A</v>
          </cell>
          <cell r="L183" t="e">
            <v>#N/A</v>
          </cell>
          <cell r="M183" t="e">
            <v>#N/A</v>
          </cell>
          <cell r="N183" t="e">
            <v>#N/A</v>
          </cell>
        </row>
        <row r="184">
          <cell r="A184">
            <v>151403</v>
          </cell>
          <cell r="B184" t="str">
            <v>EFECTOS DE COBRO INMEDIATO</v>
          </cell>
          <cell r="C184" t="e">
            <v>#N/A</v>
          </cell>
          <cell r="D184" t="e">
            <v>#N/A</v>
          </cell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 t="e">
            <v>#N/A</v>
          </cell>
        </row>
        <row r="185">
          <cell r="A185">
            <v>151404</v>
          </cell>
          <cell r="B185" t="str">
            <v>REMESAS AL COBRO DE CHEQUES Y VALORES</v>
          </cell>
          <cell r="C185" t="e">
            <v>#N/A</v>
          </cell>
          <cell r="D185" t="e">
            <v>#N/A</v>
          </cell>
          <cell r="E185" t="e">
            <v>#N/A</v>
          </cell>
          <cell r="F185" t="e">
            <v>#N/A</v>
          </cell>
          <cell r="G185" t="e">
            <v>#N/A</v>
          </cell>
          <cell r="H185" t="e">
            <v>#N/A</v>
          </cell>
          <cell r="I185" t="e">
            <v>#N/A</v>
          </cell>
          <cell r="J185" t="e">
            <v>#N/A</v>
          </cell>
          <cell r="K185" t="e">
            <v>#N/A</v>
          </cell>
          <cell r="L185" t="e">
            <v>#N/A</v>
          </cell>
          <cell r="M185" t="e">
            <v>#N/A</v>
          </cell>
          <cell r="N185" t="e">
            <v>#N/A</v>
          </cell>
        </row>
        <row r="186">
          <cell r="A186">
            <v>151405</v>
          </cell>
          <cell r="B186" t="str">
            <v>INVERSIONES</v>
          </cell>
          <cell r="C186" t="e">
            <v>#N/A</v>
          </cell>
          <cell r="D186" t="e">
            <v>#N/A</v>
          </cell>
          <cell r="E186" t="e">
            <v>#N/A</v>
          </cell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 t="e">
            <v>#N/A</v>
          </cell>
        </row>
        <row r="187">
          <cell r="A187">
            <v>151406</v>
          </cell>
          <cell r="B187" t="str">
            <v>CREDITO INTERNO</v>
          </cell>
          <cell r="C187" t="e">
            <v>#N/A</v>
          </cell>
          <cell r="D187" t="e">
            <v>#N/A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  <cell r="L187" t="e">
            <v>#N/A</v>
          </cell>
          <cell r="M187" t="e">
            <v>#N/A</v>
          </cell>
          <cell r="N187" t="e">
            <v>#N/A</v>
          </cell>
        </row>
        <row r="188">
          <cell r="A188">
            <v>151407</v>
          </cell>
          <cell r="B188" t="str">
            <v>CUENTAS POR COBRAR</v>
          </cell>
          <cell r="C188" t="e">
            <v>#N/A</v>
          </cell>
          <cell r="D188" t="e">
            <v>#N/A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 t="e">
            <v>#N/A</v>
          </cell>
        </row>
        <row r="189">
          <cell r="A189">
            <v>151408</v>
          </cell>
          <cell r="B189" t="str">
            <v>BIENES ADJUDICADOS EN DACION EN PAGO</v>
          </cell>
          <cell r="C189" t="e">
            <v>#N/A</v>
          </cell>
          <cell r="D189" t="e">
            <v>#N/A</v>
          </cell>
          <cell r="E189" t="e">
            <v>#N/A</v>
          </cell>
          <cell r="F189" t="e">
            <v>#N/A</v>
          </cell>
          <cell r="G189" t="e">
            <v>#N/A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  <cell r="L189" t="e">
            <v>#N/A</v>
          </cell>
          <cell r="M189" t="e">
            <v>#N/A</v>
          </cell>
          <cell r="N189" t="e">
            <v>#N/A</v>
          </cell>
        </row>
        <row r="190">
          <cell r="A190">
            <v>151409</v>
          </cell>
          <cell r="B190" t="str">
            <v>ACTIVOS FIJOS</v>
          </cell>
          <cell r="C190" t="e">
            <v>#N/A</v>
          </cell>
          <cell r="D190" t="e">
            <v>#N/A</v>
          </cell>
          <cell r="E190" t="e">
            <v>#N/A</v>
          </cell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  <cell r="L190" t="e">
            <v>#N/A</v>
          </cell>
          <cell r="M190" t="e">
            <v>#N/A</v>
          </cell>
          <cell r="N190" t="e">
            <v>#N/A</v>
          </cell>
        </row>
        <row r="191">
          <cell r="A191">
            <v>151410</v>
          </cell>
          <cell r="B191" t="str">
            <v>OTROS ACTIVOS</v>
          </cell>
          <cell r="C191" t="e">
            <v>#N/A</v>
          </cell>
          <cell r="D191" t="e">
            <v>#N/A</v>
          </cell>
          <cell r="E191" t="e">
            <v>#N/A</v>
          </cell>
          <cell r="F191" t="e">
            <v>#N/A</v>
          </cell>
          <cell r="G191" t="e">
            <v>#N/A</v>
          </cell>
          <cell r="H191" t="e">
            <v>#N/A</v>
          </cell>
          <cell r="I191" t="e">
            <v>#N/A</v>
          </cell>
          <cell r="J191" t="e">
            <v>#N/A</v>
          </cell>
          <cell r="K191" t="e">
            <v>#N/A</v>
          </cell>
          <cell r="L191" t="e">
            <v>#N/A</v>
          </cell>
          <cell r="M191" t="e">
            <v>#N/A</v>
          </cell>
          <cell r="N191" t="e">
            <v>#N/A</v>
          </cell>
        </row>
        <row r="192">
          <cell r="A192">
            <v>151411</v>
          </cell>
          <cell r="B192" t="str">
            <v>GASTOS</v>
          </cell>
          <cell r="C192" t="e">
            <v>#N/A</v>
          </cell>
          <cell r="D192" t="e">
            <v>#N/A</v>
          </cell>
          <cell r="E192" t="e">
            <v>#N/A</v>
          </cell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  <cell r="L192" t="e">
            <v>#N/A</v>
          </cell>
          <cell r="M192" t="e">
            <v>#N/A</v>
          </cell>
          <cell r="N192" t="e">
            <v>#N/A</v>
          </cell>
        </row>
        <row r="193">
          <cell r="A193">
            <v>16</v>
          </cell>
          <cell r="B193" t="str">
            <v>CUENTAS POR COBRAR</v>
          </cell>
          <cell r="C193">
            <v>6423824.1500000004</v>
          </cell>
          <cell r="D193">
            <v>6296490.1399999997</v>
          </cell>
          <cell r="E193">
            <v>5924725.2599999998</v>
          </cell>
          <cell r="F193">
            <v>5938354.46</v>
          </cell>
          <cell r="G193">
            <v>5766453.6900000004</v>
          </cell>
          <cell r="H193">
            <v>5580751.3600000003</v>
          </cell>
          <cell r="I193">
            <v>4812383</v>
          </cell>
          <cell r="J193">
            <v>5118964.97</v>
          </cell>
          <cell r="K193">
            <v>4857924.8899999997</v>
          </cell>
          <cell r="L193">
            <v>4545820.2300000004</v>
          </cell>
          <cell r="M193">
            <v>4345995.3899999997</v>
          </cell>
          <cell r="N193">
            <v>105747347.15000001</v>
          </cell>
        </row>
        <row r="194">
          <cell r="A194">
            <v>161</v>
          </cell>
          <cell r="B194" t="str">
            <v>DIVIDENDOS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162</v>
          </cell>
          <cell r="B195" t="str">
            <v>ANTICIPOS A EMPLEADOS</v>
          </cell>
          <cell r="C195">
            <v>1225864.23</v>
          </cell>
          <cell r="D195">
            <v>1313233.47</v>
          </cell>
          <cell r="E195">
            <v>1252188.97</v>
          </cell>
          <cell r="F195">
            <v>1181919.44</v>
          </cell>
          <cell r="G195">
            <v>1111053.49</v>
          </cell>
          <cell r="H195">
            <v>1015460.17</v>
          </cell>
          <cell r="I195">
            <v>909995.43</v>
          </cell>
          <cell r="J195">
            <v>801717.75</v>
          </cell>
          <cell r="K195">
            <v>698163.91</v>
          </cell>
          <cell r="L195">
            <v>580797.02</v>
          </cell>
          <cell r="M195">
            <v>307106.40999999997</v>
          </cell>
          <cell r="N195">
            <v>164089.29</v>
          </cell>
        </row>
        <row r="196">
          <cell r="A196">
            <v>168</v>
          </cell>
          <cell r="B196" t="str">
            <v>VARIOS DEUDORES</v>
          </cell>
          <cell r="C196">
            <v>69093614.670000002</v>
          </cell>
          <cell r="D196">
            <v>68760292.109999999</v>
          </cell>
          <cell r="E196">
            <v>68366175.390000001</v>
          </cell>
          <cell r="F196">
            <v>68380001.890000001</v>
          </cell>
          <cell r="G196">
            <v>67922673.709999993</v>
          </cell>
          <cell r="H196">
            <v>67760923.900000006</v>
          </cell>
          <cell r="I196">
            <v>66605681.979999997</v>
          </cell>
          <cell r="J196">
            <v>67277054.719999999</v>
          </cell>
          <cell r="K196">
            <v>66846528.369999997</v>
          </cell>
          <cell r="L196">
            <v>66600799.490000002</v>
          </cell>
          <cell r="M196">
            <v>66634476.030000001</v>
          </cell>
          <cell r="N196">
            <v>168179997.28</v>
          </cell>
        </row>
        <row r="197">
          <cell r="A197">
            <v>169</v>
          </cell>
          <cell r="B197" t="str">
            <v>(PROVISIÓN PARA PROTECCIÓN DE CUENTAS POR COBRAR)</v>
          </cell>
          <cell r="C197">
            <v>-63895654.75</v>
          </cell>
          <cell r="D197">
            <v>-63777035.439999998</v>
          </cell>
          <cell r="E197">
            <v>-63693639.100000001</v>
          </cell>
          <cell r="F197">
            <v>-63623566.869999997</v>
          </cell>
          <cell r="G197">
            <v>-63267273.509999998</v>
          </cell>
          <cell r="H197">
            <v>-63195632.710000001</v>
          </cell>
          <cell r="I197">
            <v>-62703294.409999996</v>
          </cell>
          <cell r="J197">
            <v>-62959807.5</v>
          </cell>
          <cell r="K197">
            <v>-62686767.390000001</v>
          </cell>
          <cell r="L197">
            <v>-62635776.280000001</v>
          </cell>
          <cell r="M197">
            <v>-62595587.049999997</v>
          </cell>
          <cell r="N197">
            <v>-62596739.420000002</v>
          </cell>
        </row>
        <row r="198">
          <cell r="A198">
            <v>17</v>
          </cell>
          <cell r="B198" t="str">
            <v>BIENES ADJUDICADOS POR DACIÓN EN PAGO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171</v>
          </cell>
          <cell r="B199" t="str">
            <v>TERRENOS</v>
          </cell>
          <cell r="C199">
            <v>9379245.2699999996</v>
          </cell>
          <cell r="D199">
            <v>9379245.2699999996</v>
          </cell>
          <cell r="E199">
            <v>9379245.2699999996</v>
          </cell>
          <cell r="F199">
            <v>9379245.2699999996</v>
          </cell>
          <cell r="G199">
            <v>9379245.2699999996</v>
          </cell>
          <cell r="H199">
            <v>9379245.2699999996</v>
          </cell>
          <cell r="I199">
            <v>9379245.2699999996</v>
          </cell>
          <cell r="J199">
            <v>9379245.2699999996</v>
          </cell>
          <cell r="K199">
            <v>9379245.2699999996</v>
          </cell>
          <cell r="L199">
            <v>9379245.2699999996</v>
          </cell>
          <cell r="M199">
            <v>9379245.2699999996</v>
          </cell>
          <cell r="N199">
            <v>9379245.2699999996</v>
          </cell>
        </row>
        <row r="200">
          <cell r="A200">
            <v>172</v>
          </cell>
          <cell r="B200" t="str">
            <v>EDIFICIOS Y OTROS LOCALES</v>
          </cell>
          <cell r="C200">
            <v>23823517.52</v>
          </cell>
          <cell r="D200">
            <v>23823517.52</v>
          </cell>
          <cell r="E200">
            <v>23823517.52</v>
          </cell>
          <cell r="F200">
            <v>23823517.52</v>
          </cell>
          <cell r="G200">
            <v>23823517.52</v>
          </cell>
          <cell r="H200">
            <v>23823517.52</v>
          </cell>
          <cell r="I200">
            <v>23823517.52</v>
          </cell>
          <cell r="J200">
            <v>23823517.52</v>
          </cell>
          <cell r="K200">
            <v>23823517.52</v>
          </cell>
          <cell r="L200">
            <v>23823517.52</v>
          </cell>
          <cell r="M200">
            <v>23823517.52</v>
          </cell>
          <cell r="N200">
            <v>23823517.52</v>
          </cell>
        </row>
        <row r="201">
          <cell r="A201">
            <v>173</v>
          </cell>
          <cell r="B201" t="str">
            <v>MOBILIARIO, MAQUINARIA Y EQUIPO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174</v>
          </cell>
          <cell r="B202" t="str">
            <v>UNIDADES DE TRANSPORTE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175</v>
          </cell>
          <cell r="B203" t="str">
            <v>TÍTULOS VALORES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178</v>
          </cell>
          <cell r="B204" t="str">
            <v>OTROS BIENES ADJUDICADOS</v>
          </cell>
          <cell r="C204">
            <v>6888398.8300000001</v>
          </cell>
          <cell r="D204">
            <v>6888398.8300000001</v>
          </cell>
          <cell r="E204">
            <v>6888398.8300000001</v>
          </cell>
          <cell r="F204">
            <v>6888398.8300000001</v>
          </cell>
          <cell r="G204">
            <v>6888398.8300000001</v>
          </cell>
          <cell r="H204">
            <v>6888398.8300000001</v>
          </cell>
          <cell r="I204">
            <v>6888398.8300000001</v>
          </cell>
          <cell r="J204">
            <v>6888398.8300000001</v>
          </cell>
          <cell r="K204">
            <v>6888398.8300000001</v>
          </cell>
          <cell r="L204">
            <v>6878357.5599999996</v>
          </cell>
          <cell r="M204">
            <v>6841930.8099999996</v>
          </cell>
          <cell r="N204">
            <v>6203253.0099999998</v>
          </cell>
        </row>
        <row r="205">
          <cell r="A205">
            <v>179</v>
          </cell>
          <cell r="B205" t="str">
            <v>(PROVISIÓN PARA PROTECCIÓN DE BIENES ADJUDICADOS)</v>
          </cell>
          <cell r="C205">
            <v>-40091161.619999997</v>
          </cell>
          <cell r="D205">
            <v>-40091161.619999997</v>
          </cell>
          <cell r="E205">
            <v>-40091161.619999997</v>
          </cell>
          <cell r="F205">
            <v>-40091161.619999997</v>
          </cell>
          <cell r="G205">
            <v>-40091161.619999997</v>
          </cell>
          <cell r="H205">
            <v>-40091161.619999997</v>
          </cell>
          <cell r="I205">
            <v>-40091161.619999997</v>
          </cell>
          <cell r="J205">
            <v>-40091161.619999997</v>
          </cell>
          <cell r="K205">
            <v>-40091161.619999997</v>
          </cell>
          <cell r="L205">
            <v>-40081120.350000001</v>
          </cell>
          <cell r="M205">
            <v>-40044693.600000001</v>
          </cell>
          <cell r="N205">
            <v>-39406015.799999997</v>
          </cell>
        </row>
        <row r="206">
          <cell r="A206">
            <v>18</v>
          </cell>
          <cell r="B206" t="str">
            <v>PROPIEDADES, PLANTA Y EQUIPO</v>
          </cell>
          <cell r="C206">
            <v>48896407.649999999</v>
          </cell>
          <cell r="D206">
            <v>48530349.229999997</v>
          </cell>
          <cell r="E206">
            <v>48054709.799999997</v>
          </cell>
          <cell r="F206">
            <v>45414027.219999999</v>
          </cell>
          <cell r="G206">
            <v>45016035.710000001</v>
          </cell>
          <cell r="H206">
            <v>43422188.299999997</v>
          </cell>
          <cell r="I206">
            <v>42040834</v>
          </cell>
          <cell r="J206">
            <v>42443636.75</v>
          </cell>
          <cell r="K206">
            <v>42085355.240000002</v>
          </cell>
          <cell r="L206">
            <v>41632527.25</v>
          </cell>
          <cell r="M206">
            <v>41124197.890000001</v>
          </cell>
          <cell r="N206">
            <v>40778732.329999998</v>
          </cell>
        </row>
        <row r="207">
          <cell r="A207">
            <v>181</v>
          </cell>
          <cell r="B207" t="str">
            <v>TERRENOS</v>
          </cell>
          <cell r="C207">
            <v>24952375.399999999</v>
          </cell>
          <cell r="D207">
            <v>24952375.399999999</v>
          </cell>
          <cell r="E207">
            <v>24952375.399999999</v>
          </cell>
          <cell r="F207">
            <v>22588170.399999999</v>
          </cell>
          <cell r="G207">
            <v>22588170.399999999</v>
          </cell>
          <cell r="H207">
            <v>22141885.760000002</v>
          </cell>
          <cell r="I207">
            <v>22141885.760000002</v>
          </cell>
          <cell r="J207">
            <v>22141885.760000002</v>
          </cell>
          <cell r="K207">
            <v>22141885.760000002</v>
          </cell>
          <cell r="L207">
            <v>22141885.760000002</v>
          </cell>
          <cell r="M207">
            <v>22141885.760000002</v>
          </cell>
          <cell r="N207">
            <v>22141885.760000002</v>
          </cell>
        </row>
        <row r="208">
          <cell r="A208">
            <v>1811</v>
          </cell>
          <cell r="B208" t="str">
            <v>UTILIZADOS POR LA ENTIDAD</v>
          </cell>
          <cell r="C208">
            <v>15109055.720000001</v>
          </cell>
          <cell r="D208">
            <v>15109055.720000001</v>
          </cell>
          <cell r="E208">
            <v>15109055.720000001</v>
          </cell>
          <cell r="F208">
            <v>15109055.720000001</v>
          </cell>
          <cell r="G208">
            <v>15109055.720000001</v>
          </cell>
          <cell r="H208">
            <v>15109055.720000001</v>
          </cell>
          <cell r="I208">
            <v>15109055.720000001</v>
          </cell>
          <cell r="J208">
            <v>15109055.720000001</v>
          </cell>
          <cell r="K208">
            <v>15109055.720000001</v>
          </cell>
          <cell r="L208">
            <v>15109055.720000001</v>
          </cell>
          <cell r="M208">
            <v>15109055.720000001</v>
          </cell>
          <cell r="N208">
            <v>15109055.720000001</v>
          </cell>
        </row>
        <row r="209">
          <cell r="A209">
            <v>1812</v>
          </cell>
          <cell r="B209" t="str">
            <v>NO UTILIZADOS POR LA ENTIDAD</v>
          </cell>
          <cell r="C209">
            <v>9843319.6799999997</v>
          </cell>
          <cell r="D209">
            <v>9843319.6799999997</v>
          </cell>
          <cell r="E209">
            <v>9843319.6799999997</v>
          </cell>
          <cell r="F209">
            <v>7479114.6799999997</v>
          </cell>
          <cell r="G209">
            <v>7479114.6799999997</v>
          </cell>
          <cell r="H209">
            <v>7032830.04</v>
          </cell>
          <cell r="I209">
            <v>7032830.04</v>
          </cell>
          <cell r="J209">
            <v>7032830.04</v>
          </cell>
          <cell r="K209">
            <v>7032830.04</v>
          </cell>
          <cell r="L209">
            <v>7032830.04</v>
          </cell>
          <cell r="M209">
            <v>7032830.04</v>
          </cell>
          <cell r="N209">
            <v>7032830.04</v>
          </cell>
        </row>
        <row r="210">
          <cell r="A210">
            <v>182</v>
          </cell>
          <cell r="B210" t="str">
            <v>EDIFICIOS Y OTROS LOCALES</v>
          </cell>
          <cell r="C210">
            <v>51386934.5</v>
          </cell>
          <cell r="D210">
            <v>51386934.5</v>
          </cell>
          <cell r="E210">
            <v>51386934.5</v>
          </cell>
          <cell r="F210">
            <v>51386934.5</v>
          </cell>
          <cell r="G210">
            <v>51386934.5</v>
          </cell>
          <cell r="H210">
            <v>49587543.210000001</v>
          </cell>
          <cell r="I210">
            <v>47793899.829999998</v>
          </cell>
          <cell r="J210">
            <v>47793899.829999998</v>
          </cell>
          <cell r="K210">
            <v>47793899.829999998</v>
          </cell>
          <cell r="L210">
            <v>47793899.829999998</v>
          </cell>
          <cell r="M210">
            <v>47563852.829999998</v>
          </cell>
          <cell r="N210">
            <v>47563852.829999998</v>
          </cell>
        </row>
        <row r="211">
          <cell r="A211">
            <v>1821</v>
          </cell>
          <cell r="B211" t="str">
            <v>UTILIZADOS POR LA ENTIDAD</v>
          </cell>
          <cell r="C211">
            <v>37096355.68</v>
          </cell>
          <cell r="D211">
            <v>37096355.68</v>
          </cell>
          <cell r="E211">
            <v>37096355.68</v>
          </cell>
          <cell r="F211">
            <v>37096355.68</v>
          </cell>
          <cell r="G211">
            <v>37096355.68</v>
          </cell>
          <cell r="H211">
            <v>37096355.68</v>
          </cell>
          <cell r="I211">
            <v>37096355.68</v>
          </cell>
          <cell r="J211">
            <v>37096355.68</v>
          </cell>
          <cell r="K211">
            <v>37096355.68</v>
          </cell>
          <cell r="L211">
            <v>37096355.68</v>
          </cell>
          <cell r="M211">
            <v>37154113.270000003</v>
          </cell>
          <cell r="N211">
            <v>37154113.270000003</v>
          </cell>
        </row>
        <row r="212">
          <cell r="A212">
            <v>1822</v>
          </cell>
          <cell r="B212" t="str">
            <v>NO UTILIZADOS POR LA ENTIDAD</v>
          </cell>
          <cell r="C212">
            <v>14290578.82</v>
          </cell>
          <cell r="D212">
            <v>14290578.82</v>
          </cell>
          <cell r="E212">
            <v>14290578.82</v>
          </cell>
          <cell r="F212">
            <v>14290578.82</v>
          </cell>
          <cell r="G212">
            <v>14290578.82</v>
          </cell>
          <cell r="H212">
            <v>12491187.529999999</v>
          </cell>
          <cell r="I212">
            <v>10697544.15</v>
          </cell>
          <cell r="J212">
            <v>10697544.15</v>
          </cell>
          <cell r="K212">
            <v>10697544.15</v>
          </cell>
          <cell r="L212">
            <v>10697544.15</v>
          </cell>
          <cell r="M212">
            <v>10409739.560000001</v>
          </cell>
          <cell r="N212">
            <v>10409739.560000001</v>
          </cell>
        </row>
        <row r="213">
          <cell r="A213">
            <v>183</v>
          </cell>
          <cell r="B213" t="str">
            <v>OBRAS EN CONSTRUCCIÓN</v>
          </cell>
          <cell r="C213">
            <v>2515750.65</v>
          </cell>
          <cell r="D213">
            <v>2515750.65</v>
          </cell>
          <cell r="E213">
            <v>2515750.65</v>
          </cell>
          <cell r="F213">
            <v>2515750.65</v>
          </cell>
          <cell r="G213">
            <v>2515750.65</v>
          </cell>
          <cell r="H213">
            <v>2515750.65</v>
          </cell>
          <cell r="I213">
            <v>2515750.65</v>
          </cell>
          <cell r="J213">
            <v>2515750.65</v>
          </cell>
          <cell r="K213">
            <v>2515750.65</v>
          </cell>
          <cell r="L213">
            <v>2515750.65</v>
          </cell>
          <cell r="M213">
            <v>2515750.65</v>
          </cell>
          <cell r="N213">
            <v>2515750.65</v>
          </cell>
        </row>
        <row r="214">
          <cell r="A214">
            <v>1831</v>
          </cell>
          <cell r="B214" t="str">
            <v>CONSTRUCCIONES</v>
          </cell>
          <cell r="C214">
            <v>3109.33</v>
          </cell>
          <cell r="D214">
            <v>3109.33</v>
          </cell>
          <cell r="E214">
            <v>3109.33</v>
          </cell>
          <cell r="F214">
            <v>3109.33</v>
          </cell>
          <cell r="G214">
            <v>3109.33</v>
          </cell>
          <cell r="H214">
            <v>3109.33</v>
          </cell>
          <cell r="I214">
            <v>3109.33</v>
          </cell>
          <cell r="J214">
            <v>3109.33</v>
          </cell>
          <cell r="K214">
            <v>3109.33</v>
          </cell>
          <cell r="L214">
            <v>3109.33</v>
          </cell>
          <cell r="M214">
            <v>3109.33</v>
          </cell>
          <cell r="N214">
            <v>3109.33</v>
          </cell>
        </row>
        <row r="215">
          <cell r="A215">
            <v>1832</v>
          </cell>
          <cell r="B215" t="str">
            <v>REMODELACIONES</v>
          </cell>
          <cell r="C215">
            <v>2512641.3199999998</v>
          </cell>
          <cell r="D215">
            <v>2512641.3199999998</v>
          </cell>
          <cell r="E215">
            <v>2512641.3199999998</v>
          </cell>
          <cell r="F215">
            <v>2512641.3199999998</v>
          </cell>
          <cell r="G215">
            <v>2512641.3199999998</v>
          </cell>
          <cell r="H215">
            <v>2512641.3199999998</v>
          </cell>
          <cell r="I215">
            <v>2512641.3199999998</v>
          </cell>
          <cell r="J215">
            <v>2512641.3199999998</v>
          </cell>
          <cell r="K215">
            <v>2512641.3199999998</v>
          </cell>
          <cell r="L215">
            <v>2512641.3199999998</v>
          </cell>
          <cell r="M215">
            <v>2512641.3199999998</v>
          </cell>
          <cell r="N215">
            <v>2512641.3199999998</v>
          </cell>
        </row>
        <row r="216">
          <cell r="A216">
            <v>184</v>
          </cell>
          <cell r="B216" t="str">
            <v>MOBILIARIO, EQUIPO Y VEHÍCULOS</v>
          </cell>
          <cell r="C216">
            <v>53293167.159999996</v>
          </cell>
          <cell r="D216">
            <v>53293167.159999996</v>
          </cell>
          <cell r="E216">
            <v>45717078.960000001</v>
          </cell>
          <cell r="F216">
            <v>45824714.340000004</v>
          </cell>
          <cell r="G216">
            <v>45824714.340000004</v>
          </cell>
          <cell r="H216">
            <v>45883166.57</v>
          </cell>
          <cell r="I216">
            <v>45894263.82</v>
          </cell>
          <cell r="J216">
            <v>46655474.07</v>
          </cell>
          <cell r="K216">
            <v>46308054.539999999</v>
          </cell>
          <cell r="L216">
            <v>46201580.109999999</v>
          </cell>
          <cell r="M216">
            <v>46214058.299999997</v>
          </cell>
          <cell r="N216">
            <v>46238539.850000001</v>
          </cell>
        </row>
        <row r="217">
          <cell r="A217">
            <v>1841</v>
          </cell>
          <cell r="B217" t="str">
            <v>MUEBLES DE OFICINA</v>
          </cell>
          <cell r="C217">
            <v>3020783.38</v>
          </cell>
          <cell r="D217">
            <v>3032452.04</v>
          </cell>
          <cell r="E217">
            <v>2525611.4300000002</v>
          </cell>
          <cell r="F217">
            <v>2526012.2200000002</v>
          </cell>
          <cell r="G217">
            <v>2524785.8199999998</v>
          </cell>
          <cell r="H217">
            <v>2539740.5699999998</v>
          </cell>
          <cell r="I217">
            <v>2542620.52</v>
          </cell>
          <cell r="J217">
            <v>2565581.15</v>
          </cell>
          <cell r="K217">
            <v>2551154.84</v>
          </cell>
          <cell r="L217">
            <v>2553479.84</v>
          </cell>
          <cell r="M217">
            <v>2554302.9300000002</v>
          </cell>
          <cell r="N217">
            <v>2554711.73</v>
          </cell>
        </row>
        <row r="218">
          <cell r="A218">
            <v>1842</v>
          </cell>
          <cell r="B218" t="str">
            <v>EQUIPOS</v>
          </cell>
          <cell r="C218">
            <v>24470473.109999999</v>
          </cell>
          <cell r="D218">
            <v>24469571.59</v>
          </cell>
          <cell r="E218">
            <v>18428548.780000001</v>
          </cell>
          <cell r="F218">
            <v>18429673.460000001</v>
          </cell>
          <cell r="G218">
            <v>18439366.34</v>
          </cell>
          <cell r="H218">
            <v>18488107.670000002</v>
          </cell>
          <cell r="I218">
            <v>18540220.399999999</v>
          </cell>
          <cell r="J218">
            <v>18651777.379999999</v>
          </cell>
          <cell r="K218">
            <v>18392054.289999999</v>
          </cell>
          <cell r="L218">
            <v>18282479.550000001</v>
          </cell>
          <cell r="M218">
            <v>18311403.059999999</v>
          </cell>
          <cell r="N218">
            <v>18331969.32</v>
          </cell>
        </row>
        <row r="219">
          <cell r="A219">
            <v>1843</v>
          </cell>
          <cell r="B219" t="str">
            <v>ENSERES DE OFICINA</v>
          </cell>
          <cell r="C219">
            <v>42705.35</v>
          </cell>
          <cell r="D219">
            <v>42705.35</v>
          </cell>
          <cell r="E219">
            <v>42464.160000000003</v>
          </cell>
          <cell r="F219">
            <v>42464.160000000003</v>
          </cell>
          <cell r="G219">
            <v>42464.160000000003</v>
          </cell>
          <cell r="H219">
            <v>42464.160000000003</v>
          </cell>
          <cell r="I219">
            <v>42464.160000000003</v>
          </cell>
          <cell r="J219">
            <v>42464.160000000003</v>
          </cell>
          <cell r="K219">
            <v>42464.160000000003</v>
          </cell>
          <cell r="L219">
            <v>42464.160000000003</v>
          </cell>
          <cell r="M219">
            <v>42428.58</v>
          </cell>
          <cell r="N219">
            <v>42428.58</v>
          </cell>
        </row>
        <row r="220">
          <cell r="A220">
            <v>1844</v>
          </cell>
          <cell r="B220" t="str">
            <v>VEHÍCULOS Y UNIDADES DE TRANSPORTE</v>
          </cell>
          <cell r="C220">
            <v>4041223.24</v>
          </cell>
          <cell r="D220">
            <v>4041223.24</v>
          </cell>
          <cell r="E220">
            <v>4035957.15</v>
          </cell>
          <cell r="F220">
            <v>4035957.15</v>
          </cell>
          <cell r="G220">
            <v>4035957.15</v>
          </cell>
          <cell r="H220">
            <v>4035957.15</v>
          </cell>
          <cell r="I220">
            <v>4035957.15</v>
          </cell>
          <cell r="J220">
            <v>4035957.15</v>
          </cell>
          <cell r="K220">
            <v>3954563.77</v>
          </cell>
          <cell r="L220">
            <v>3954563.77</v>
          </cell>
          <cell r="M220">
            <v>3954563.77</v>
          </cell>
          <cell r="N220">
            <v>3954563.77</v>
          </cell>
        </row>
        <row r="221">
          <cell r="A221">
            <v>1845</v>
          </cell>
          <cell r="B221" t="str">
            <v>EQUIPO DE COMPUTACIÓN</v>
          </cell>
          <cell r="C221">
            <v>12031172.310000001</v>
          </cell>
          <cell r="D221">
            <v>12020405.17</v>
          </cell>
          <cell r="E221">
            <v>11022754.369999999</v>
          </cell>
          <cell r="F221">
            <v>11128864.279999999</v>
          </cell>
          <cell r="G221">
            <v>11120397.800000001</v>
          </cell>
          <cell r="H221">
            <v>11068253.220000001</v>
          </cell>
          <cell r="I221">
            <v>11018387.68</v>
          </cell>
          <cell r="J221">
            <v>11635327.359999999</v>
          </cell>
          <cell r="K221">
            <v>11636845.59</v>
          </cell>
          <cell r="L221">
            <v>11630256.9</v>
          </cell>
          <cell r="M221">
            <v>11615883.380000001</v>
          </cell>
          <cell r="N221">
            <v>11619381.550000001</v>
          </cell>
        </row>
        <row r="222">
          <cell r="A222">
            <v>1846</v>
          </cell>
          <cell r="B222" t="str">
            <v>MAQUINARIA</v>
          </cell>
          <cell r="C222">
            <v>9037521.3499999996</v>
          </cell>
          <cell r="D222">
            <v>9037521.3499999996</v>
          </cell>
          <cell r="E222">
            <v>9048982.3399999999</v>
          </cell>
          <cell r="F222">
            <v>9048982.3399999999</v>
          </cell>
          <cell r="G222">
            <v>9048982.3399999999</v>
          </cell>
          <cell r="H222">
            <v>9100488.2599999998</v>
          </cell>
          <cell r="I222">
            <v>9106458.3699999992</v>
          </cell>
          <cell r="J222">
            <v>9116211.3300000001</v>
          </cell>
          <cell r="K222">
            <v>9122830.5299999993</v>
          </cell>
          <cell r="L222">
            <v>9122830.5299999993</v>
          </cell>
          <cell r="M222">
            <v>9122830.5299999993</v>
          </cell>
          <cell r="N222">
            <v>9122830.5299999993</v>
          </cell>
        </row>
        <row r="223">
          <cell r="A223">
            <v>1848</v>
          </cell>
          <cell r="B223" t="str">
            <v>OTROS BIENES</v>
          </cell>
          <cell r="C223">
            <v>649288.42000000004</v>
          </cell>
          <cell r="D223">
            <v>649288.42000000004</v>
          </cell>
          <cell r="E223">
            <v>612760.73</v>
          </cell>
          <cell r="F223">
            <v>612760.73</v>
          </cell>
          <cell r="G223">
            <v>612760.73</v>
          </cell>
          <cell r="H223">
            <v>608155.54</v>
          </cell>
          <cell r="I223">
            <v>608155.54</v>
          </cell>
          <cell r="J223">
            <v>608155.54</v>
          </cell>
          <cell r="K223">
            <v>608141.36</v>
          </cell>
          <cell r="L223">
            <v>615505.36</v>
          </cell>
          <cell r="M223">
            <v>612646.05000000005</v>
          </cell>
          <cell r="N223">
            <v>612654.37</v>
          </cell>
        </row>
        <row r="224">
          <cell r="A224">
            <v>185</v>
          </cell>
          <cell r="B224" t="str">
            <v>BIBLIOTECA, MUSEO NUMISMÁTICO Y ARCHIVOS HISTÓRICOS</v>
          </cell>
          <cell r="C224">
            <v>3563912.19</v>
          </cell>
          <cell r="D224">
            <v>3563912.19</v>
          </cell>
          <cell r="E224">
            <v>3563912.19</v>
          </cell>
          <cell r="F224">
            <v>3563912.19</v>
          </cell>
          <cell r="G224">
            <v>3563912.19</v>
          </cell>
          <cell r="H224">
            <v>3563912.19</v>
          </cell>
          <cell r="I224">
            <v>3563912.19</v>
          </cell>
          <cell r="J224">
            <v>3563528.88</v>
          </cell>
          <cell r="K224">
            <v>3563528.88</v>
          </cell>
          <cell r="L224">
            <v>3563528.88</v>
          </cell>
          <cell r="M224">
            <v>3562995.9</v>
          </cell>
          <cell r="N224">
            <v>3562995.9</v>
          </cell>
        </row>
        <row r="225">
          <cell r="A225">
            <v>1851</v>
          </cell>
          <cell r="B225" t="str">
            <v>BIBLIOTECA</v>
          </cell>
          <cell r="C225">
            <v>324451.84000000003</v>
          </cell>
          <cell r="D225">
            <v>324451.84000000003</v>
          </cell>
          <cell r="E225">
            <v>324451.84000000003</v>
          </cell>
          <cell r="F225">
            <v>324451.84000000003</v>
          </cell>
          <cell r="G225">
            <v>324451.84000000003</v>
          </cell>
          <cell r="H225">
            <v>324451.84000000003</v>
          </cell>
          <cell r="I225">
            <v>324451.84000000003</v>
          </cell>
          <cell r="J225">
            <v>324068.53000000003</v>
          </cell>
          <cell r="K225">
            <v>324068.53000000003</v>
          </cell>
          <cell r="L225">
            <v>324068.53000000003</v>
          </cell>
          <cell r="M225">
            <v>323535.55</v>
          </cell>
          <cell r="N225">
            <v>323535.55</v>
          </cell>
        </row>
        <row r="226">
          <cell r="A226">
            <v>1852</v>
          </cell>
          <cell r="B226" t="str">
            <v>MUSEO NUMISMÁTICO</v>
          </cell>
          <cell r="C226">
            <v>3239460.35</v>
          </cell>
          <cell r="D226">
            <v>3239460.35</v>
          </cell>
          <cell r="E226">
            <v>3239460.35</v>
          </cell>
          <cell r="F226">
            <v>3239460.35</v>
          </cell>
          <cell r="G226">
            <v>3239460.35</v>
          </cell>
          <cell r="H226">
            <v>3239460.35</v>
          </cell>
          <cell r="I226">
            <v>3239460.35</v>
          </cell>
          <cell r="J226">
            <v>3239460.35</v>
          </cell>
          <cell r="K226">
            <v>3239460.35</v>
          </cell>
          <cell r="L226">
            <v>3239460.35</v>
          </cell>
          <cell r="M226">
            <v>3239460.35</v>
          </cell>
          <cell r="N226">
            <v>3239460.35</v>
          </cell>
        </row>
        <row r="227">
          <cell r="A227">
            <v>1853</v>
          </cell>
          <cell r="B227" t="str">
            <v>ARCHIVOS HISTORICOS</v>
          </cell>
          <cell r="C227" t="e">
            <v>#N/A</v>
          </cell>
          <cell r="D227" t="e">
            <v>#N/A</v>
          </cell>
          <cell r="E227" t="e">
            <v>#N/A</v>
          </cell>
          <cell r="F227" t="e">
            <v>#N/A</v>
          </cell>
          <cell r="G227" t="e">
            <v>#N/A</v>
          </cell>
          <cell r="H227" t="e">
            <v>#N/A</v>
          </cell>
          <cell r="I227" t="e">
            <v>#N/A</v>
          </cell>
          <cell r="J227" t="e">
            <v>#N/A</v>
          </cell>
          <cell r="K227" t="e">
            <v>#N/A</v>
          </cell>
          <cell r="L227" t="e">
            <v>#N/A</v>
          </cell>
          <cell r="M227" t="e">
            <v>#N/A</v>
          </cell>
          <cell r="N227" t="e">
            <v>#N/A</v>
          </cell>
        </row>
        <row r="228">
          <cell r="A228">
            <v>189</v>
          </cell>
          <cell r="B228" t="str">
            <v>(DEPRECIACIÓN ACUMULADA)</v>
          </cell>
          <cell r="C228">
            <v>-86815732.25</v>
          </cell>
          <cell r="D228">
            <v>-87181790.670000002</v>
          </cell>
          <cell r="E228">
            <v>-80081341.900000006</v>
          </cell>
          <cell r="F228">
            <v>-80465454.859999999</v>
          </cell>
          <cell r="G228">
            <v>-80863446.370000005</v>
          </cell>
          <cell r="H228">
            <v>-80270070.079999998</v>
          </cell>
          <cell r="I228">
            <v>-79868878.25</v>
          </cell>
          <cell r="J228">
            <v>-80226902.439999998</v>
          </cell>
          <cell r="K228">
            <v>-80237764.420000002</v>
          </cell>
          <cell r="L228">
            <v>-80584117.980000004</v>
          </cell>
          <cell r="M228">
            <v>-80874345.549999997</v>
          </cell>
          <cell r="N228">
            <v>-81244292.659999996</v>
          </cell>
        </row>
        <row r="229">
          <cell r="A229">
            <v>1891</v>
          </cell>
          <cell r="B229" t="str">
            <v>(EDIFICIOS Y OTROS LOCALES)</v>
          </cell>
          <cell r="C229">
            <v>-46483167.579999998</v>
          </cell>
          <cell r="D229">
            <v>-46546553.140000001</v>
          </cell>
          <cell r="E229">
            <v>-46616610.859999999</v>
          </cell>
          <cell r="F229">
            <v>-46685000.549999997</v>
          </cell>
          <cell r="G229">
            <v>-46755058.270000003</v>
          </cell>
          <cell r="H229">
            <v>-45854380.159999996</v>
          </cell>
          <cell r="I229">
            <v>-45151824.350000001</v>
          </cell>
          <cell r="J229">
            <v>-45210283.140000001</v>
          </cell>
          <cell r="K229">
            <v>-45267350.049999997</v>
          </cell>
          <cell r="L229">
            <v>-45325808.840000004</v>
          </cell>
          <cell r="M229">
            <v>-45312987.390000001</v>
          </cell>
          <cell r="N229">
            <v>-45370479.979999997</v>
          </cell>
        </row>
        <row r="230">
          <cell r="A230">
            <v>1892</v>
          </cell>
          <cell r="B230" t="str">
            <v>(MOBILIARIO Y EQUIPO)</v>
          </cell>
          <cell r="C230">
            <v>-40332564.670000002</v>
          </cell>
          <cell r="D230">
            <v>-40635237.530000001</v>
          </cell>
          <cell r="E230">
            <v>-33464731.039999999</v>
          </cell>
          <cell r="F230">
            <v>-33780454.310000002</v>
          </cell>
          <cell r="G230">
            <v>-34108388.100000001</v>
          </cell>
          <cell r="H230">
            <v>-34415689.920000002</v>
          </cell>
          <cell r="I230">
            <v>-34717053.899999999</v>
          </cell>
          <cell r="J230">
            <v>-35016619.299999997</v>
          </cell>
          <cell r="K230">
            <v>-34970414.369999997</v>
          </cell>
          <cell r="L230">
            <v>-35258309.140000001</v>
          </cell>
          <cell r="M230">
            <v>-35561358.159999996</v>
          </cell>
          <cell r="N230">
            <v>-35873812.68</v>
          </cell>
        </row>
        <row r="231">
          <cell r="A231">
            <v>19</v>
          </cell>
          <cell r="B231" t="str">
            <v>OTROS ACTIVOS</v>
          </cell>
          <cell r="C231">
            <v>2489583544.8499999</v>
          </cell>
          <cell r="D231">
            <v>2475850005.4699998</v>
          </cell>
          <cell r="E231">
            <v>2555221364.6999998</v>
          </cell>
          <cell r="F231">
            <v>2564062594.2600002</v>
          </cell>
          <cell r="G231">
            <v>2563572980.73</v>
          </cell>
          <cell r="H231">
            <v>2577901518.52</v>
          </cell>
          <cell r="I231">
            <v>2591565216.52</v>
          </cell>
          <cell r="J231">
            <v>2566970331.7199998</v>
          </cell>
          <cell r="K231">
            <v>2556470488.4299998</v>
          </cell>
          <cell r="L231">
            <v>2559777303.96</v>
          </cell>
          <cell r="M231">
            <v>2491069064.7399998</v>
          </cell>
          <cell r="N231">
            <v>2517113392.1500001</v>
          </cell>
        </row>
        <row r="232">
          <cell r="A232">
            <v>191</v>
          </cell>
          <cell r="B232" t="str">
            <v>ACTIVOS DIFERIDOS</v>
          </cell>
          <cell r="C232">
            <v>6939399.04</v>
          </cell>
          <cell r="D232">
            <v>7990701.6399999997</v>
          </cell>
          <cell r="E232">
            <v>7542270.96</v>
          </cell>
          <cell r="F232">
            <v>7402523.1399999997</v>
          </cell>
          <cell r="G232">
            <v>7090703.4100000001</v>
          </cell>
          <cell r="H232">
            <v>6955377.3399999999</v>
          </cell>
          <cell r="I232">
            <v>7466007.8499999996</v>
          </cell>
          <cell r="J232">
            <v>7283311.3799999999</v>
          </cell>
          <cell r="K232">
            <v>7091789.8099999996</v>
          </cell>
          <cell r="L232">
            <v>7023187.1100000003</v>
          </cell>
          <cell r="M232">
            <v>6738045.7699999996</v>
          </cell>
          <cell r="N232">
            <v>6867231.4000000004</v>
          </cell>
        </row>
        <row r="233">
          <cell r="A233">
            <v>1911</v>
          </cell>
          <cell r="B233" t="str">
            <v>PAGOS ANTICIPADOS</v>
          </cell>
          <cell r="C233">
            <v>1297478.23</v>
          </cell>
          <cell r="D233">
            <v>2496902.06</v>
          </cell>
          <cell r="E233">
            <v>2072457.46</v>
          </cell>
          <cell r="F233">
            <v>1993761.68</v>
          </cell>
          <cell r="G233">
            <v>1855192.49</v>
          </cell>
          <cell r="H233">
            <v>1874161.36</v>
          </cell>
          <cell r="I233">
            <v>1380206.34</v>
          </cell>
          <cell r="J233">
            <v>1191487.1599999999</v>
          </cell>
          <cell r="K233">
            <v>1097737.95</v>
          </cell>
          <cell r="L233">
            <v>944712.4</v>
          </cell>
          <cell r="M233">
            <v>735769.31</v>
          </cell>
          <cell r="N233">
            <v>659773.59</v>
          </cell>
        </row>
        <row r="234">
          <cell r="A234">
            <v>191105</v>
          </cell>
          <cell r="B234" t="str">
            <v>INTERESES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191110</v>
          </cell>
          <cell r="B235" t="str">
            <v>ARRIENDOS</v>
          </cell>
          <cell r="C235">
            <v>0</v>
          </cell>
          <cell r="D235">
            <v>0</v>
          </cell>
          <cell r="E235">
            <v>0</v>
          </cell>
          <cell r="F235">
            <v>40.32</v>
          </cell>
          <cell r="G235">
            <v>41.44</v>
          </cell>
          <cell r="H235">
            <v>13.44</v>
          </cell>
          <cell r="I235">
            <v>13.44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>
            <v>191115</v>
          </cell>
          <cell r="B236" t="str">
            <v>MANTENIMIENTO</v>
          </cell>
          <cell r="C236">
            <v>266923.96999999997</v>
          </cell>
          <cell r="D236">
            <v>307337.99</v>
          </cell>
          <cell r="E236">
            <v>267846.83</v>
          </cell>
          <cell r="F236">
            <v>213200.77</v>
          </cell>
          <cell r="G236">
            <v>196722.03</v>
          </cell>
          <cell r="H236">
            <v>248903.51</v>
          </cell>
          <cell r="I236">
            <v>447562.52</v>
          </cell>
          <cell r="J236">
            <v>365882.29</v>
          </cell>
          <cell r="K236">
            <v>368696.17</v>
          </cell>
          <cell r="L236">
            <v>387352.14</v>
          </cell>
          <cell r="M236">
            <v>296852.13</v>
          </cell>
          <cell r="N236">
            <v>303619.83</v>
          </cell>
        </row>
        <row r="237">
          <cell r="A237">
            <v>191120</v>
          </cell>
          <cell r="B237" t="str">
            <v>PRIMAS DE SEGUROS</v>
          </cell>
          <cell r="C237">
            <v>0</v>
          </cell>
          <cell r="D237">
            <v>1135514.1599999999</v>
          </cell>
          <cell r="E237">
            <v>1020478.4</v>
          </cell>
          <cell r="F237">
            <v>938706.39</v>
          </cell>
          <cell r="G237">
            <v>814453.82</v>
          </cell>
          <cell r="H237">
            <v>699223.54</v>
          </cell>
          <cell r="I237">
            <v>578720.94999999995</v>
          </cell>
          <cell r="J237">
            <v>457696.44</v>
          </cell>
          <cell r="K237">
            <v>341041.01</v>
          </cell>
          <cell r="L237">
            <v>221615.53</v>
          </cell>
          <cell r="M237">
            <v>106042.52</v>
          </cell>
          <cell r="N237">
            <v>0</v>
          </cell>
        </row>
        <row r="238">
          <cell r="A238">
            <v>191190</v>
          </cell>
          <cell r="B238" t="str">
            <v>OTROS PAGOS ANTICIPADOS</v>
          </cell>
          <cell r="C238">
            <v>1030554.26</v>
          </cell>
          <cell r="D238">
            <v>1054049.9099999999</v>
          </cell>
          <cell r="E238">
            <v>784132.23</v>
          </cell>
          <cell r="F238">
            <v>841814.2</v>
          </cell>
          <cell r="G238">
            <v>843975.2</v>
          </cell>
          <cell r="H238">
            <v>926020.87</v>
          </cell>
          <cell r="I238">
            <v>353909.43</v>
          </cell>
          <cell r="J238">
            <v>367908.43</v>
          </cell>
          <cell r="K238">
            <v>388000.77</v>
          </cell>
          <cell r="L238">
            <v>335744.73</v>
          </cell>
          <cell r="M238">
            <v>332874.65999999997</v>
          </cell>
          <cell r="N238">
            <v>356153.76</v>
          </cell>
        </row>
        <row r="239">
          <cell r="A239">
            <v>1912</v>
          </cell>
          <cell r="B239" t="str">
            <v>GASTOS DIFERIDOS</v>
          </cell>
          <cell r="C239">
            <v>3937320.59</v>
          </cell>
          <cell r="D239">
            <v>3805670.9</v>
          </cell>
          <cell r="E239">
            <v>3837294.01</v>
          </cell>
          <cell r="F239">
            <v>3846528.47</v>
          </cell>
          <cell r="G239">
            <v>3713157.1200000001</v>
          </cell>
          <cell r="H239">
            <v>3579785.77</v>
          </cell>
          <cell r="I239">
            <v>4608178.25</v>
          </cell>
          <cell r="J239">
            <v>4618260.82</v>
          </cell>
          <cell r="K239">
            <v>4520952.68</v>
          </cell>
          <cell r="L239">
            <v>4423644.54</v>
          </cell>
          <cell r="M239">
            <v>4326336.4000000004</v>
          </cell>
          <cell r="N239">
            <v>4229028.26</v>
          </cell>
        </row>
        <row r="240">
          <cell r="A240">
            <v>191205</v>
          </cell>
          <cell r="B240" t="str">
            <v>PROGRAMAS INFORMÁTICOS</v>
          </cell>
          <cell r="C240">
            <v>3937320.59</v>
          </cell>
          <cell r="D240">
            <v>3805670.9</v>
          </cell>
          <cell r="E240">
            <v>3837294.01</v>
          </cell>
          <cell r="F240">
            <v>3846528.47</v>
          </cell>
          <cell r="G240">
            <v>3713157.1200000001</v>
          </cell>
          <cell r="H240">
            <v>3579785.77</v>
          </cell>
          <cell r="I240">
            <v>3455045.97</v>
          </cell>
          <cell r="J240">
            <v>3465128.54</v>
          </cell>
          <cell r="K240">
            <v>3367820.4</v>
          </cell>
          <cell r="L240">
            <v>3270512.26</v>
          </cell>
          <cell r="M240">
            <v>3173204.12</v>
          </cell>
          <cell r="N240">
            <v>3075895.98</v>
          </cell>
        </row>
        <row r="241">
          <cell r="A241">
            <v>191210</v>
          </cell>
          <cell r="B241" t="str">
            <v>ESTUDIOS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191290</v>
          </cell>
          <cell r="B242" t="str">
            <v>OTROS GASTOS DIFERIDOS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1153132.28</v>
          </cell>
          <cell r="J242">
            <v>1153132.28</v>
          </cell>
          <cell r="K242">
            <v>1153132.28</v>
          </cell>
          <cell r="L242">
            <v>1153132.28</v>
          </cell>
          <cell r="M242">
            <v>1153132.28</v>
          </cell>
          <cell r="N242">
            <v>1153132.28</v>
          </cell>
        </row>
        <row r="243">
          <cell r="A243">
            <v>1913</v>
          </cell>
          <cell r="B243" t="str">
            <v>INVENTARIO DE ESPECIES MONETARIAS</v>
          </cell>
          <cell r="C243">
            <v>236.4</v>
          </cell>
          <cell r="D243">
            <v>236.4</v>
          </cell>
          <cell r="E243">
            <v>236.4</v>
          </cell>
          <cell r="F243">
            <v>236.4</v>
          </cell>
          <cell r="G243">
            <v>236.4</v>
          </cell>
          <cell r="H243">
            <v>236.4</v>
          </cell>
          <cell r="I243">
            <v>236.4</v>
          </cell>
          <cell r="J243">
            <v>236.4</v>
          </cell>
          <cell r="K243">
            <v>236.4</v>
          </cell>
          <cell r="L243">
            <v>236.4</v>
          </cell>
          <cell r="M243">
            <v>236.4</v>
          </cell>
          <cell r="N243">
            <v>236.4</v>
          </cell>
        </row>
        <row r="244">
          <cell r="A244">
            <v>191305</v>
          </cell>
          <cell r="B244" t="str">
            <v>BILLETES TERMINADOS</v>
          </cell>
          <cell r="C244" t="e">
            <v>#N/A</v>
          </cell>
          <cell r="D244" t="e">
            <v>#N/A</v>
          </cell>
          <cell r="E244" t="e">
            <v>#N/A</v>
          </cell>
          <cell r="F244" t="e">
            <v>#N/A</v>
          </cell>
          <cell r="G244" t="e">
            <v>#N/A</v>
          </cell>
          <cell r="H244" t="e">
            <v>#N/A</v>
          </cell>
          <cell r="I244" t="e">
            <v>#N/A</v>
          </cell>
          <cell r="J244" t="e">
            <v>#N/A</v>
          </cell>
          <cell r="K244" t="e">
            <v>#N/A</v>
          </cell>
          <cell r="L244" t="e">
            <v>#N/A</v>
          </cell>
          <cell r="M244" t="e">
            <v>#N/A</v>
          </cell>
          <cell r="N244" t="e">
            <v>#N/A</v>
          </cell>
        </row>
        <row r="245">
          <cell r="A245">
            <v>191310</v>
          </cell>
          <cell r="B245" t="str">
            <v>BILLETES SEMITERMINADOS</v>
          </cell>
          <cell r="C245" t="e">
            <v>#N/A</v>
          </cell>
          <cell r="D245" t="e">
            <v>#N/A</v>
          </cell>
          <cell r="E245" t="e">
            <v>#N/A</v>
          </cell>
          <cell r="F245" t="e">
            <v>#N/A</v>
          </cell>
          <cell r="G245" t="e">
            <v>#N/A</v>
          </cell>
          <cell r="H245" t="e">
            <v>#N/A</v>
          </cell>
          <cell r="I245" t="e">
            <v>#N/A</v>
          </cell>
          <cell r="J245" t="e">
            <v>#N/A</v>
          </cell>
          <cell r="K245" t="e">
            <v>#N/A</v>
          </cell>
          <cell r="L245" t="e">
            <v>#N/A</v>
          </cell>
          <cell r="M245" t="e">
            <v>#N/A</v>
          </cell>
          <cell r="N245" t="e">
            <v>#N/A</v>
          </cell>
        </row>
        <row r="246">
          <cell r="A246">
            <v>191315</v>
          </cell>
          <cell r="B246" t="str">
            <v>MONEDAS</v>
          </cell>
          <cell r="C246">
            <v>236.4</v>
          </cell>
          <cell r="D246">
            <v>236.4</v>
          </cell>
          <cell r="E246">
            <v>236.4</v>
          </cell>
          <cell r="F246">
            <v>236.4</v>
          </cell>
          <cell r="G246">
            <v>236.4</v>
          </cell>
          <cell r="H246">
            <v>236.4</v>
          </cell>
          <cell r="I246">
            <v>236.4</v>
          </cell>
          <cell r="J246">
            <v>236.4</v>
          </cell>
          <cell r="K246">
            <v>236.4</v>
          </cell>
          <cell r="L246">
            <v>236.4</v>
          </cell>
          <cell r="M246">
            <v>236.4</v>
          </cell>
          <cell r="N246">
            <v>236.4</v>
          </cell>
        </row>
        <row r="247">
          <cell r="A247">
            <v>1914</v>
          </cell>
          <cell r="B247" t="str">
            <v>PROVEEDURÍA</v>
          </cell>
          <cell r="C247">
            <v>1704363.82</v>
          </cell>
          <cell r="D247">
            <v>1687892.28</v>
          </cell>
          <cell r="E247">
            <v>1632283.09</v>
          </cell>
          <cell r="F247">
            <v>1561996.59</v>
          </cell>
          <cell r="G247">
            <v>1522117.4</v>
          </cell>
          <cell r="H247">
            <v>1501193.81</v>
          </cell>
          <cell r="I247">
            <v>1477386.86</v>
          </cell>
          <cell r="J247">
            <v>1473327</v>
          </cell>
          <cell r="K247">
            <v>1472862.78</v>
          </cell>
          <cell r="L247">
            <v>1654593.77</v>
          </cell>
          <cell r="M247">
            <v>1675703.66</v>
          </cell>
          <cell r="N247">
            <v>1978193.15</v>
          </cell>
        </row>
        <row r="248">
          <cell r="A248">
            <v>191405</v>
          </cell>
          <cell r="B248" t="str">
            <v>BIENES, PIEZAS Y PARTES</v>
          </cell>
          <cell r="C248">
            <v>852669.58</v>
          </cell>
          <cell r="D248">
            <v>852500.11</v>
          </cell>
          <cell r="E248">
            <v>838774.22</v>
          </cell>
          <cell r="F248">
            <v>806092.01</v>
          </cell>
          <cell r="G248">
            <v>781541.52</v>
          </cell>
          <cell r="H248">
            <v>780381.4</v>
          </cell>
          <cell r="I248">
            <v>778259.32</v>
          </cell>
          <cell r="J248">
            <v>776362.3</v>
          </cell>
          <cell r="K248">
            <v>785269.5</v>
          </cell>
          <cell r="L248">
            <v>936919.39</v>
          </cell>
          <cell r="M248">
            <v>973966.62</v>
          </cell>
          <cell r="N248">
            <v>1102270.3400000001</v>
          </cell>
        </row>
        <row r="249">
          <cell r="A249">
            <v>191410</v>
          </cell>
          <cell r="B249" t="str">
            <v>ESPECIES VALORADAS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191415</v>
          </cell>
          <cell r="B250" t="str">
            <v>FORMULARIOS Y MATERIALES</v>
          </cell>
          <cell r="C250">
            <v>850741.77</v>
          </cell>
          <cell r="D250">
            <v>834439.7</v>
          </cell>
          <cell r="E250">
            <v>792556.4</v>
          </cell>
          <cell r="F250">
            <v>754952.11</v>
          </cell>
          <cell r="G250">
            <v>739623.41</v>
          </cell>
          <cell r="H250">
            <v>719859.94</v>
          </cell>
          <cell r="I250">
            <v>698175.07</v>
          </cell>
          <cell r="J250">
            <v>696012.23</v>
          </cell>
          <cell r="K250">
            <v>686640.81</v>
          </cell>
          <cell r="L250">
            <v>716721.91</v>
          </cell>
          <cell r="M250">
            <v>700784.57</v>
          </cell>
          <cell r="N250">
            <v>874970.34</v>
          </cell>
        </row>
        <row r="251">
          <cell r="A251">
            <v>191490</v>
          </cell>
          <cell r="B251" t="str">
            <v>OTROS INSUMOS</v>
          </cell>
          <cell r="C251">
            <v>952.47</v>
          </cell>
          <cell r="D251">
            <v>952.47</v>
          </cell>
          <cell r="E251">
            <v>952.47</v>
          </cell>
          <cell r="F251">
            <v>952.47</v>
          </cell>
          <cell r="G251">
            <v>952.47</v>
          </cell>
          <cell r="H251">
            <v>952.47</v>
          </cell>
          <cell r="I251">
            <v>952.47</v>
          </cell>
          <cell r="J251">
            <v>952.47</v>
          </cell>
          <cell r="K251">
            <v>952.47</v>
          </cell>
          <cell r="L251">
            <v>952.47</v>
          </cell>
          <cell r="M251">
            <v>952.47</v>
          </cell>
          <cell r="N251">
            <v>952.47</v>
          </cell>
        </row>
        <row r="252">
          <cell r="A252">
            <v>192</v>
          </cell>
          <cell r="B252" t="str">
            <v>PARTICIPACION EN ORG.FINAN.INTERNC.</v>
          </cell>
          <cell r="C252" t="e">
            <v>#N/A</v>
          </cell>
          <cell r="D252" t="e">
            <v>#N/A</v>
          </cell>
          <cell r="E252" t="e">
            <v>#N/A</v>
          </cell>
          <cell r="F252" t="e">
            <v>#N/A</v>
          </cell>
          <cell r="G252" t="e">
            <v>#N/A</v>
          </cell>
          <cell r="H252" t="e">
            <v>#N/A</v>
          </cell>
          <cell r="I252" t="e">
            <v>#N/A</v>
          </cell>
          <cell r="J252" t="e">
            <v>#N/A</v>
          </cell>
          <cell r="K252" t="e">
            <v>#N/A</v>
          </cell>
          <cell r="L252" t="e">
            <v>#N/A</v>
          </cell>
          <cell r="M252" t="e">
            <v>#N/A</v>
          </cell>
          <cell r="N252" t="e">
            <v>#N/A</v>
          </cell>
        </row>
        <row r="253">
          <cell r="A253">
            <v>1921</v>
          </cell>
          <cell r="B253" t="str">
            <v>AP.B.INTER.RECONST.Y FMTO. (BIRF)</v>
          </cell>
          <cell r="C253" t="e">
            <v>#N/A</v>
          </cell>
          <cell r="D253" t="e">
            <v>#N/A</v>
          </cell>
          <cell r="E253" t="e">
            <v>#N/A</v>
          </cell>
          <cell r="F253" t="e">
            <v>#N/A</v>
          </cell>
          <cell r="G253" t="e">
            <v>#N/A</v>
          </cell>
          <cell r="H253" t="e">
            <v>#N/A</v>
          </cell>
          <cell r="I253" t="e">
            <v>#N/A</v>
          </cell>
          <cell r="J253" t="e">
            <v>#N/A</v>
          </cell>
          <cell r="K253" t="e">
            <v>#N/A</v>
          </cell>
          <cell r="L253" t="e">
            <v>#N/A</v>
          </cell>
          <cell r="M253" t="e">
            <v>#N/A</v>
          </cell>
          <cell r="N253" t="e">
            <v>#N/A</v>
          </cell>
        </row>
        <row r="254">
          <cell r="A254">
            <v>1922</v>
          </cell>
          <cell r="B254" t="str">
            <v>AP.ASOC.INTERNAC. DE FOMENTO (AIF)</v>
          </cell>
          <cell r="C254" t="e">
            <v>#N/A</v>
          </cell>
          <cell r="D254" t="e">
            <v>#N/A</v>
          </cell>
          <cell r="E254" t="e">
            <v>#N/A</v>
          </cell>
          <cell r="F254" t="e">
            <v>#N/A</v>
          </cell>
          <cell r="G254" t="e">
            <v>#N/A</v>
          </cell>
          <cell r="H254" t="e">
            <v>#N/A</v>
          </cell>
          <cell r="I254" t="e">
            <v>#N/A</v>
          </cell>
          <cell r="J254" t="e">
            <v>#N/A</v>
          </cell>
          <cell r="K254" t="e">
            <v>#N/A</v>
          </cell>
          <cell r="L254" t="e">
            <v>#N/A</v>
          </cell>
          <cell r="M254" t="e">
            <v>#N/A</v>
          </cell>
          <cell r="N254" t="e">
            <v>#N/A</v>
          </cell>
        </row>
        <row r="255">
          <cell r="A255">
            <v>1923</v>
          </cell>
          <cell r="B255" t="str">
            <v>AP.B.INTERAMERIC.DESARROLLO (BID)</v>
          </cell>
          <cell r="C255" t="e">
            <v>#N/A</v>
          </cell>
          <cell r="D255" t="e">
            <v>#N/A</v>
          </cell>
          <cell r="E255" t="e">
            <v>#N/A</v>
          </cell>
          <cell r="F255" t="e">
            <v>#N/A</v>
          </cell>
          <cell r="G255" t="e">
            <v>#N/A</v>
          </cell>
          <cell r="H255" t="e">
            <v>#N/A</v>
          </cell>
          <cell r="I255" t="e">
            <v>#N/A</v>
          </cell>
          <cell r="J255" t="e">
            <v>#N/A</v>
          </cell>
          <cell r="K255" t="e">
            <v>#N/A</v>
          </cell>
          <cell r="L255" t="e">
            <v>#N/A</v>
          </cell>
          <cell r="M255" t="e">
            <v>#N/A</v>
          </cell>
          <cell r="N255" t="e">
            <v>#N/A</v>
          </cell>
        </row>
        <row r="256">
          <cell r="A256">
            <v>1924</v>
          </cell>
          <cell r="B256" t="str">
            <v>AP. AGENCIA MULTI GART E INV.(MIGA)</v>
          </cell>
          <cell r="C256" t="e">
            <v>#N/A</v>
          </cell>
          <cell r="D256" t="e">
            <v>#N/A</v>
          </cell>
          <cell r="E256" t="e">
            <v>#N/A</v>
          </cell>
          <cell r="F256" t="e">
            <v>#N/A</v>
          </cell>
          <cell r="G256" t="e">
            <v>#N/A</v>
          </cell>
          <cell r="H256" t="e">
            <v>#N/A</v>
          </cell>
          <cell r="I256" t="e">
            <v>#N/A</v>
          </cell>
          <cell r="J256" t="e">
            <v>#N/A</v>
          </cell>
          <cell r="K256" t="e">
            <v>#N/A</v>
          </cell>
          <cell r="L256" t="e">
            <v>#N/A</v>
          </cell>
          <cell r="M256" t="e">
            <v>#N/A</v>
          </cell>
          <cell r="N256" t="e">
            <v>#N/A</v>
          </cell>
        </row>
        <row r="257">
          <cell r="A257">
            <v>193</v>
          </cell>
          <cell r="B257" t="str">
            <v>VALORES ACUMULADOS POR COBRAR</v>
          </cell>
          <cell r="C257">
            <v>53010045.659999996</v>
          </cell>
          <cell r="D257">
            <v>37546902.93</v>
          </cell>
          <cell r="E257">
            <v>28294824.780000001</v>
          </cell>
          <cell r="F257">
            <v>36428201.82</v>
          </cell>
          <cell r="G257">
            <v>37153291.670000002</v>
          </cell>
          <cell r="H257">
            <v>50718431.780000001</v>
          </cell>
          <cell r="I257">
            <v>56005890.350000001</v>
          </cell>
          <cell r="J257">
            <v>42250940.18</v>
          </cell>
          <cell r="K257">
            <v>32408942.710000001</v>
          </cell>
          <cell r="L257">
            <v>39025164.979999997</v>
          </cell>
          <cell r="M257">
            <v>36075560.670000002</v>
          </cell>
          <cell r="N257">
            <v>47256530.869999997</v>
          </cell>
        </row>
        <row r="258">
          <cell r="A258">
            <v>1931</v>
          </cell>
          <cell r="B258" t="str">
            <v>INTERESES POR COBRAR EN DEPÓSITOS EN BANCOS Y OTRAS INSTITUCIONES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1932</v>
          </cell>
          <cell r="B259" t="str">
            <v>INTER.POR.COB.EN OPERAC.DE CREDITO</v>
          </cell>
          <cell r="C259" t="e">
            <v>#N/A</v>
          </cell>
          <cell r="D259" t="e">
            <v>#N/A</v>
          </cell>
          <cell r="E259" t="e">
            <v>#N/A</v>
          </cell>
          <cell r="F259" t="e">
            <v>#N/A</v>
          </cell>
          <cell r="G259" t="e">
            <v>#N/A</v>
          </cell>
          <cell r="H259" t="e">
            <v>#N/A</v>
          </cell>
          <cell r="I259" t="e">
            <v>#N/A</v>
          </cell>
          <cell r="J259" t="e">
            <v>#N/A</v>
          </cell>
          <cell r="K259" t="e">
            <v>#N/A</v>
          </cell>
          <cell r="L259" t="e">
            <v>#N/A</v>
          </cell>
          <cell r="M259" t="e">
            <v>#N/A</v>
          </cell>
          <cell r="N259" t="e">
            <v>#N/A</v>
          </cell>
        </row>
        <row r="260">
          <cell r="A260">
            <v>1933</v>
          </cell>
          <cell r="B260" t="str">
            <v>INTERESES POR COBRAR EN INVERSIONES</v>
          </cell>
          <cell r="C260">
            <v>52688823.939999998</v>
          </cell>
          <cell r="D260">
            <v>37175648.409999996</v>
          </cell>
          <cell r="E260">
            <v>27978284.780000001</v>
          </cell>
          <cell r="F260">
            <v>36110249.170000002</v>
          </cell>
          <cell r="G260">
            <v>36799979.210000001</v>
          </cell>
          <cell r="H260">
            <v>50355718.770000003</v>
          </cell>
          <cell r="I260">
            <v>55816357.229999997</v>
          </cell>
          <cell r="J260">
            <v>41920964.890000001</v>
          </cell>
          <cell r="K260">
            <v>32059776.649999999</v>
          </cell>
          <cell r="L260">
            <v>38645444.420000002</v>
          </cell>
          <cell r="M260">
            <v>35676397.579999998</v>
          </cell>
          <cell r="N260">
            <v>46949741.380000003</v>
          </cell>
        </row>
        <row r="261">
          <cell r="A261">
            <v>1934</v>
          </cell>
          <cell r="B261" t="str">
            <v>INTERESES POR COBRAR ACUERDOS DE PAGO Y CONVENIOS DE CRÉDITOS RECÍPROCOS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1938</v>
          </cell>
          <cell r="B262" t="str">
            <v>OTROS INTERESES POR COBRAR</v>
          </cell>
          <cell r="C262">
            <v>321221.71999999997</v>
          </cell>
          <cell r="D262">
            <v>371254.52</v>
          </cell>
          <cell r="E262">
            <v>316540</v>
          </cell>
          <cell r="F262">
            <v>317952.65000000002</v>
          </cell>
          <cell r="G262">
            <v>353312.46</v>
          </cell>
          <cell r="H262">
            <v>362713.01</v>
          </cell>
          <cell r="I262">
            <v>189533.12</v>
          </cell>
          <cell r="J262">
            <v>329975.28999999998</v>
          </cell>
          <cell r="K262">
            <v>349166.06</v>
          </cell>
          <cell r="L262">
            <v>379720.56</v>
          </cell>
          <cell r="M262">
            <v>399163.09</v>
          </cell>
          <cell r="N262">
            <v>306789.49</v>
          </cell>
        </row>
        <row r="263">
          <cell r="A263">
            <v>194</v>
          </cell>
          <cell r="B263" t="str">
            <v>DERECHOS FIDUCIARIOS</v>
          </cell>
          <cell r="C263">
            <v>86906082.540000007</v>
          </cell>
          <cell r="D263">
            <v>86906082.540000007</v>
          </cell>
          <cell r="E263">
            <v>86906082.540000007</v>
          </cell>
          <cell r="F263">
            <v>86906082.540000007</v>
          </cell>
          <cell r="G263">
            <v>86906082.540000007</v>
          </cell>
          <cell r="H263">
            <v>86906082.540000007</v>
          </cell>
          <cell r="I263">
            <v>133156082.54000001</v>
          </cell>
          <cell r="J263">
            <v>127081082.54000001</v>
          </cell>
          <cell r="K263">
            <v>127081082.54000001</v>
          </cell>
          <cell r="L263">
            <v>127081082.54000001</v>
          </cell>
          <cell r="M263">
            <v>66892882.539999999</v>
          </cell>
          <cell r="N263">
            <v>66892882.539999999</v>
          </cell>
        </row>
        <row r="264">
          <cell r="A264">
            <v>195</v>
          </cell>
          <cell r="B264" t="str">
            <v>RESULTADOS EFECTIVOS DE POLIT.MONET</v>
          </cell>
          <cell r="C264">
            <v>2269015258.6700001</v>
          </cell>
          <cell r="D264">
            <v>2269471436.5599999</v>
          </cell>
          <cell r="E264">
            <v>2358917477.1599998</v>
          </cell>
          <cell r="F264">
            <v>2360175182.98</v>
          </cell>
          <cell r="G264">
            <v>2359358536.25</v>
          </cell>
          <cell r="H264">
            <v>2360407024.4299998</v>
          </cell>
          <cell r="I264">
            <v>2323531956.8899999</v>
          </cell>
          <cell r="J264">
            <v>2319218815.0999999</v>
          </cell>
          <cell r="K264">
            <v>2318704972.4899998</v>
          </cell>
          <cell r="L264">
            <v>2315542364.5799999</v>
          </cell>
          <cell r="M264">
            <v>2310222587.5799999</v>
          </cell>
          <cell r="N264">
            <v>2320564125.6199999</v>
          </cell>
        </row>
        <row r="265">
          <cell r="A265">
            <v>1951</v>
          </cell>
          <cell r="B265" t="str">
            <v>GASTOS EMISION DE TITULOS</v>
          </cell>
          <cell r="C265" t="e">
            <v>#N/A</v>
          </cell>
          <cell r="D265" t="e">
            <v>#N/A</v>
          </cell>
          <cell r="E265" t="e">
            <v>#N/A</v>
          </cell>
          <cell r="F265" t="e">
            <v>#N/A</v>
          </cell>
          <cell r="G265" t="e">
            <v>#N/A</v>
          </cell>
          <cell r="H265" t="e">
            <v>#N/A</v>
          </cell>
          <cell r="I265" t="e">
            <v>#N/A</v>
          </cell>
          <cell r="J265" t="e">
            <v>#N/A</v>
          </cell>
          <cell r="K265" t="e">
            <v>#N/A</v>
          </cell>
          <cell r="L265" t="e">
            <v>#N/A</v>
          </cell>
          <cell r="M265" t="e">
            <v>#N/A</v>
          </cell>
          <cell r="N265" t="e">
            <v>#N/A</v>
          </cell>
        </row>
        <row r="266">
          <cell r="A266">
            <v>1952</v>
          </cell>
          <cell r="B266" t="str">
            <v>PERDIDAS EN MESA DE DINERO</v>
          </cell>
          <cell r="C266" t="e">
            <v>#N/A</v>
          </cell>
          <cell r="D266" t="e">
            <v>#N/A</v>
          </cell>
          <cell r="E266" t="e">
            <v>#N/A</v>
          </cell>
          <cell r="F266" t="e">
            <v>#N/A</v>
          </cell>
          <cell r="G266" t="e">
            <v>#N/A</v>
          </cell>
          <cell r="H266" t="e">
            <v>#N/A</v>
          </cell>
          <cell r="I266" t="e">
            <v>#N/A</v>
          </cell>
          <cell r="J266" t="e">
            <v>#N/A</v>
          </cell>
          <cell r="K266" t="e">
            <v>#N/A</v>
          </cell>
          <cell r="L266" t="e">
            <v>#N/A</v>
          </cell>
          <cell r="M266" t="e">
            <v>#N/A</v>
          </cell>
          <cell r="N266" t="e">
            <v>#N/A</v>
          </cell>
        </row>
        <row r="267">
          <cell r="A267">
            <v>1953</v>
          </cell>
          <cell r="B267" t="str">
            <v>PERDIDAS EN MESA DE CAMBIOS</v>
          </cell>
          <cell r="C267" t="e">
            <v>#N/A</v>
          </cell>
          <cell r="D267" t="e">
            <v>#N/A</v>
          </cell>
          <cell r="E267" t="e">
            <v>#N/A</v>
          </cell>
          <cell r="F267" t="e">
            <v>#N/A</v>
          </cell>
          <cell r="G267" t="e">
            <v>#N/A</v>
          </cell>
          <cell r="H267" t="e">
            <v>#N/A</v>
          </cell>
          <cell r="I267" t="e">
            <v>#N/A</v>
          </cell>
          <cell r="J267" t="e">
            <v>#N/A</v>
          </cell>
          <cell r="K267" t="e">
            <v>#N/A</v>
          </cell>
          <cell r="L267" t="e">
            <v>#N/A</v>
          </cell>
          <cell r="M267" t="e">
            <v>#N/A</v>
          </cell>
          <cell r="N267" t="e">
            <v>#N/A</v>
          </cell>
        </row>
        <row r="268">
          <cell r="A268">
            <v>1954</v>
          </cell>
          <cell r="B268" t="str">
            <v>GASTOS EMISION ESPECIES MONETARIAS</v>
          </cell>
          <cell r="C268" t="e">
            <v>#N/A</v>
          </cell>
          <cell r="D268" t="e">
            <v>#N/A</v>
          </cell>
          <cell r="E268" t="e">
            <v>#N/A</v>
          </cell>
          <cell r="F268" t="e">
            <v>#N/A</v>
          </cell>
          <cell r="G268" t="e">
            <v>#N/A</v>
          </cell>
          <cell r="H268" t="e">
            <v>#N/A</v>
          </cell>
          <cell r="I268" t="e">
            <v>#N/A</v>
          </cell>
          <cell r="J268" t="e">
            <v>#N/A</v>
          </cell>
          <cell r="K268" t="e">
            <v>#N/A</v>
          </cell>
          <cell r="L268" t="e">
            <v>#N/A</v>
          </cell>
          <cell r="M268" t="e">
            <v>#N/A</v>
          </cell>
          <cell r="N268" t="e">
            <v>#N/A</v>
          </cell>
        </row>
        <row r="269">
          <cell r="A269">
            <v>1955</v>
          </cell>
          <cell r="B269" t="str">
            <v>DIFERENCIAS EFECTIVAS EN CAMBIOS</v>
          </cell>
          <cell r="C269" t="e">
            <v>#N/A</v>
          </cell>
          <cell r="D269" t="e">
            <v>#N/A</v>
          </cell>
          <cell r="E269" t="e">
            <v>#N/A</v>
          </cell>
          <cell r="F269" t="e">
            <v>#N/A</v>
          </cell>
          <cell r="G269" t="e">
            <v>#N/A</v>
          </cell>
          <cell r="H269" t="e">
            <v>#N/A</v>
          </cell>
          <cell r="I269" t="e">
            <v>#N/A</v>
          </cell>
          <cell r="J269" t="e">
            <v>#N/A</v>
          </cell>
          <cell r="K269" t="e">
            <v>#N/A</v>
          </cell>
          <cell r="L269" t="e">
            <v>#N/A</v>
          </cell>
          <cell r="M269" t="e">
            <v>#N/A</v>
          </cell>
          <cell r="N269" t="e">
            <v>#N/A</v>
          </cell>
        </row>
        <row r="270">
          <cell r="A270">
            <v>1958</v>
          </cell>
          <cell r="B270" t="str">
            <v>OTROS GASTOS DE POLITICA MONETARIA</v>
          </cell>
          <cell r="C270" t="e">
            <v>#N/A</v>
          </cell>
          <cell r="D270" t="e">
            <v>#N/A</v>
          </cell>
          <cell r="E270" t="e">
            <v>#N/A</v>
          </cell>
          <cell r="F270" t="e">
            <v>#N/A</v>
          </cell>
          <cell r="G270" t="e">
            <v>#N/A</v>
          </cell>
          <cell r="H270" t="e">
            <v>#N/A</v>
          </cell>
          <cell r="I270" t="e">
            <v>#N/A</v>
          </cell>
          <cell r="J270" t="e">
            <v>#N/A</v>
          </cell>
          <cell r="K270" t="e">
            <v>#N/A</v>
          </cell>
          <cell r="L270" t="e">
            <v>#N/A</v>
          </cell>
          <cell r="M270" t="e">
            <v>#N/A</v>
          </cell>
          <cell r="N270" t="e">
            <v>#N/A</v>
          </cell>
        </row>
        <row r="271">
          <cell r="A271">
            <v>197</v>
          </cell>
          <cell r="B271" t="str">
            <v>ADQUISICIONES EN TRÁNSITO</v>
          </cell>
          <cell r="C271">
            <v>2424973.1800000002</v>
          </cell>
          <cell r="D271">
            <v>2601448.83</v>
          </cell>
          <cell r="E271">
            <v>2285992.1</v>
          </cell>
          <cell r="F271">
            <v>1942672.19</v>
          </cell>
          <cell r="G271">
            <v>1952121.94</v>
          </cell>
          <cell r="H271">
            <v>1934442.95</v>
          </cell>
          <cell r="I271">
            <v>684932.22</v>
          </cell>
          <cell r="J271">
            <v>533545.6</v>
          </cell>
          <cell r="K271">
            <v>568029.56000000006</v>
          </cell>
          <cell r="L271">
            <v>565135.75</v>
          </cell>
          <cell r="M271">
            <v>601654.37</v>
          </cell>
          <cell r="N271">
            <v>1120875.82</v>
          </cell>
        </row>
        <row r="272">
          <cell r="A272">
            <v>1971</v>
          </cell>
          <cell r="B272" t="str">
            <v>IMPORTACIONES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197105</v>
          </cell>
          <cell r="B273" t="str">
            <v>MONEDAS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197110</v>
          </cell>
          <cell r="B274" t="str">
            <v>LIBROS, REVISTAS Y SUSCRIPCIONES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197189</v>
          </cell>
          <cell r="B275" t="str">
            <v>OTROS BIENES IMPORTADOS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1972</v>
          </cell>
          <cell r="B276" t="str">
            <v>LOCALES</v>
          </cell>
          <cell r="C276">
            <v>2424973.1800000002</v>
          </cell>
          <cell r="D276">
            <v>2601448.83</v>
          </cell>
          <cell r="E276">
            <v>2285992.1</v>
          </cell>
          <cell r="F276">
            <v>1942672.19</v>
          </cell>
          <cell r="G276">
            <v>1952121.94</v>
          </cell>
          <cell r="H276">
            <v>1934442.95</v>
          </cell>
          <cell r="I276">
            <v>684932.22</v>
          </cell>
          <cell r="J276">
            <v>533545.6</v>
          </cell>
          <cell r="K276">
            <v>568029.56000000006</v>
          </cell>
          <cell r="L276">
            <v>565135.75</v>
          </cell>
          <cell r="M276">
            <v>601654.37</v>
          </cell>
          <cell r="N276">
            <v>1120875.82</v>
          </cell>
        </row>
        <row r="277">
          <cell r="A277">
            <v>197205</v>
          </cell>
          <cell r="B277" t="str">
            <v>BIENES MUEBLES</v>
          </cell>
          <cell r="C277">
            <v>2307458.04</v>
          </cell>
          <cell r="D277">
            <v>2483933.69</v>
          </cell>
          <cell r="E277">
            <v>2168476.96</v>
          </cell>
          <cell r="F277">
            <v>1825157.05</v>
          </cell>
          <cell r="G277">
            <v>1834606.8</v>
          </cell>
          <cell r="H277">
            <v>1816927.81</v>
          </cell>
          <cell r="I277">
            <v>567417.07999999996</v>
          </cell>
          <cell r="J277">
            <v>416030.46</v>
          </cell>
          <cell r="K277">
            <v>450514.42</v>
          </cell>
          <cell r="L277">
            <v>447620.61</v>
          </cell>
          <cell r="M277">
            <v>483915.84</v>
          </cell>
          <cell r="N277">
            <v>1002913.9</v>
          </cell>
        </row>
        <row r="278">
          <cell r="A278">
            <v>197289</v>
          </cell>
          <cell r="B278" t="str">
            <v>OTROS BIENES LOCALES</v>
          </cell>
          <cell r="C278">
            <v>117515.14</v>
          </cell>
          <cell r="D278">
            <v>117515.14</v>
          </cell>
          <cell r="E278">
            <v>117515.14</v>
          </cell>
          <cell r="F278">
            <v>117515.14</v>
          </cell>
          <cell r="G278">
            <v>117515.14</v>
          </cell>
          <cell r="H278">
            <v>117515.14</v>
          </cell>
          <cell r="I278">
            <v>117515.14</v>
          </cell>
          <cell r="J278">
            <v>117515.14</v>
          </cell>
          <cell r="K278">
            <v>117515.14</v>
          </cell>
          <cell r="L278">
            <v>117515.14</v>
          </cell>
          <cell r="M278">
            <v>117738.53</v>
          </cell>
          <cell r="N278">
            <v>117961.92</v>
          </cell>
        </row>
        <row r="279">
          <cell r="A279">
            <v>198</v>
          </cell>
          <cell r="B279" t="str">
            <v>OTRAS CUENTAS DEL ACTIVO</v>
          </cell>
          <cell r="C279">
            <v>10191106404.719999</v>
          </cell>
          <cell r="D279">
            <v>11935041618.129999</v>
          </cell>
          <cell r="E279">
            <v>11935139300.77</v>
          </cell>
          <cell r="F279">
            <v>11930396539.92</v>
          </cell>
          <cell r="G279">
            <v>11572013905.129999</v>
          </cell>
          <cell r="H279">
            <v>11571883469.690001</v>
          </cell>
          <cell r="I279">
            <v>11573720736.469999</v>
          </cell>
          <cell r="J279">
            <v>11573835495.969999</v>
          </cell>
          <cell r="K279">
            <v>11569362886.049999</v>
          </cell>
          <cell r="L279">
            <v>11566294032.52</v>
          </cell>
          <cell r="M279">
            <v>11549457759.98</v>
          </cell>
          <cell r="N279">
            <v>11516798054.75</v>
          </cell>
        </row>
        <row r="280">
          <cell r="A280">
            <v>1981</v>
          </cell>
          <cell r="B280" t="str">
            <v>BONOS DE CAPITALIZACIÓN Y GARANTÍA METÁLICA</v>
          </cell>
          <cell r="C280">
            <v>71767407.400000006</v>
          </cell>
          <cell r="D280">
            <v>71767407.400000006</v>
          </cell>
          <cell r="E280">
            <v>71767407.400000006</v>
          </cell>
          <cell r="F280">
            <v>71767407.400000006</v>
          </cell>
          <cell r="G280">
            <v>71767407.400000006</v>
          </cell>
          <cell r="H280">
            <v>71767407.400000006</v>
          </cell>
          <cell r="I280">
            <v>71767407.400000006</v>
          </cell>
          <cell r="J280">
            <v>71767407.400000006</v>
          </cell>
          <cell r="K280">
            <v>71767407.400000006</v>
          </cell>
          <cell r="L280">
            <v>71767407.400000006</v>
          </cell>
          <cell r="M280">
            <v>71362194.799999997</v>
          </cell>
          <cell r="N280">
            <v>71362194.799999997</v>
          </cell>
        </row>
        <row r="281">
          <cell r="A281">
            <v>198105</v>
          </cell>
          <cell r="B281" t="str">
            <v>BONOS PARA CUBRIR PÉRDIDAS EJERCICIOS ANTERIORES</v>
          </cell>
          <cell r="C281">
            <v>18009000</v>
          </cell>
          <cell r="D281">
            <v>18009000</v>
          </cell>
          <cell r="E281">
            <v>18009000</v>
          </cell>
          <cell r="F281">
            <v>18009000</v>
          </cell>
          <cell r="G281">
            <v>18009000</v>
          </cell>
          <cell r="H281">
            <v>18009000</v>
          </cell>
          <cell r="I281">
            <v>18009000</v>
          </cell>
          <cell r="J281">
            <v>18009000</v>
          </cell>
          <cell r="K281">
            <v>18009000</v>
          </cell>
          <cell r="L281">
            <v>18009000</v>
          </cell>
          <cell r="M281">
            <v>18009000</v>
          </cell>
          <cell r="N281">
            <v>18009000</v>
          </cell>
        </row>
        <row r="282">
          <cell r="A282">
            <v>198110</v>
          </cell>
          <cell r="B282" t="str">
            <v>BONO ÚNICO LIQUIDACIÓN PÉRDIDAS DIFERIDAS</v>
          </cell>
          <cell r="C282">
            <v>53350236.890000001</v>
          </cell>
          <cell r="D282">
            <v>53350236.890000001</v>
          </cell>
          <cell r="E282">
            <v>53350236.890000001</v>
          </cell>
          <cell r="F282">
            <v>53350236.890000001</v>
          </cell>
          <cell r="G282">
            <v>53350236.890000001</v>
          </cell>
          <cell r="H282">
            <v>53350236.890000001</v>
          </cell>
          <cell r="I282">
            <v>53350236.890000001</v>
          </cell>
          <cell r="J282">
            <v>53350236.890000001</v>
          </cell>
          <cell r="K282">
            <v>53350236.890000001</v>
          </cell>
          <cell r="L282">
            <v>53350236.890000001</v>
          </cell>
          <cell r="M282">
            <v>53350236.890000001</v>
          </cell>
          <cell r="N282">
            <v>53350236.890000001</v>
          </cell>
        </row>
        <row r="283">
          <cell r="A283">
            <v>198115</v>
          </cell>
          <cell r="B283" t="str">
            <v>BONO DE GARANTÍA MONEDA METÁLICA</v>
          </cell>
          <cell r="C283">
            <v>2957.91</v>
          </cell>
          <cell r="D283">
            <v>2957.91</v>
          </cell>
          <cell r="E283">
            <v>2957.91</v>
          </cell>
          <cell r="F283">
            <v>2957.91</v>
          </cell>
          <cell r="G283">
            <v>2957.91</v>
          </cell>
          <cell r="H283">
            <v>2957.91</v>
          </cell>
          <cell r="I283">
            <v>2957.91</v>
          </cell>
          <cell r="J283">
            <v>2957.91</v>
          </cell>
          <cell r="K283">
            <v>2957.91</v>
          </cell>
          <cell r="L283">
            <v>2957.91</v>
          </cell>
          <cell r="M283">
            <v>2957.91</v>
          </cell>
          <cell r="N283">
            <v>2957.91</v>
          </cell>
        </row>
        <row r="284">
          <cell r="A284">
            <v>198120</v>
          </cell>
          <cell r="B284" t="str">
            <v>BONOS DEL ESTADO PRÉSTAMOS EXTERNOS BALANZA  DE PAGOS DECRETO 1349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198125</v>
          </cell>
          <cell r="B285" t="str">
            <v>BONOS DEL ESTADO DEUDA EXTERNA PRIVADA REFINANCIADA DECRETO 3615</v>
          </cell>
          <cell r="C285">
            <v>405212.6</v>
          </cell>
          <cell r="D285">
            <v>405212.6</v>
          </cell>
          <cell r="E285">
            <v>405212.6</v>
          </cell>
          <cell r="F285">
            <v>405212.6</v>
          </cell>
          <cell r="G285">
            <v>405212.6</v>
          </cell>
          <cell r="H285">
            <v>405212.6</v>
          </cell>
          <cell r="I285">
            <v>405212.6</v>
          </cell>
          <cell r="J285">
            <v>405212.6</v>
          </cell>
          <cell r="K285">
            <v>405212.6</v>
          </cell>
          <cell r="L285">
            <v>405212.6</v>
          </cell>
          <cell r="M285">
            <v>0</v>
          </cell>
          <cell r="N285">
            <v>0</v>
          </cell>
        </row>
        <row r="286">
          <cell r="A286">
            <v>1986</v>
          </cell>
          <cell r="B286" t="str">
            <v>EX FONDO DE PENSIONES BANCO CENTRAL DEL ECUADOR</v>
          </cell>
          <cell r="C286">
            <v>3112998.05</v>
          </cell>
          <cell r="D286">
            <v>3048689.77</v>
          </cell>
          <cell r="E286">
            <v>2997558.5</v>
          </cell>
          <cell r="F286">
            <v>2929678.85</v>
          </cell>
          <cell r="G286">
            <v>2891719.64</v>
          </cell>
          <cell r="H286">
            <v>2839655.08</v>
          </cell>
          <cell r="I286">
            <v>2786780.85</v>
          </cell>
          <cell r="J286">
            <v>2754715.68</v>
          </cell>
          <cell r="K286">
            <v>2725581.63</v>
          </cell>
          <cell r="L286">
            <v>2667583.1</v>
          </cell>
          <cell r="M286">
            <v>2635139.5099999998</v>
          </cell>
          <cell r="N286">
            <v>2586846.67</v>
          </cell>
        </row>
        <row r="287">
          <cell r="A287">
            <v>198605</v>
          </cell>
          <cell r="B287" t="str">
            <v>INVERSIONES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198610</v>
          </cell>
          <cell r="B288" t="str">
            <v>PRÉSTAMOS JUBILADOS</v>
          </cell>
          <cell r="C288">
            <v>620838.55000000005</v>
          </cell>
          <cell r="D288">
            <v>579810.72</v>
          </cell>
          <cell r="E288">
            <v>552799.51</v>
          </cell>
          <cell r="F288">
            <v>508708.47</v>
          </cell>
          <cell r="G288">
            <v>487106.65</v>
          </cell>
          <cell r="H288">
            <v>465652.55</v>
          </cell>
          <cell r="I288">
            <v>440119.67</v>
          </cell>
          <cell r="J288">
            <v>429206.93</v>
          </cell>
          <cell r="K288">
            <v>421128.34</v>
          </cell>
          <cell r="L288">
            <v>413559.66</v>
          </cell>
          <cell r="M288">
            <v>403668.49</v>
          </cell>
          <cell r="N288">
            <v>396349.79</v>
          </cell>
        </row>
        <row r="289">
          <cell r="A289">
            <v>198615</v>
          </cell>
          <cell r="B289" t="str">
            <v>PRÉSTAMOS EMPLEADOS ACTIVOS</v>
          </cell>
          <cell r="C289">
            <v>865587.64</v>
          </cell>
          <cell r="D289">
            <v>857597.43</v>
          </cell>
          <cell r="E289">
            <v>847813.95</v>
          </cell>
          <cell r="F289">
            <v>854473.46</v>
          </cell>
          <cell r="G289">
            <v>845056.17</v>
          </cell>
          <cell r="H289">
            <v>827779.08</v>
          </cell>
          <cell r="I289">
            <v>818780.16000000003</v>
          </cell>
          <cell r="J289">
            <v>810589.8</v>
          </cell>
          <cell r="K289">
            <v>800548.47</v>
          </cell>
          <cell r="L289">
            <v>792360.65</v>
          </cell>
          <cell r="M289">
            <v>782416.07</v>
          </cell>
          <cell r="N289">
            <v>773174.57</v>
          </cell>
        </row>
        <row r="290">
          <cell r="A290">
            <v>198620</v>
          </cell>
          <cell r="B290" t="str">
            <v>PRÉSTAMOS EX JUBILADOS</v>
          </cell>
          <cell r="C290">
            <v>355963.14</v>
          </cell>
          <cell r="D290">
            <v>352327.62</v>
          </cell>
          <cell r="E290">
            <v>349870.44</v>
          </cell>
          <cell r="F290">
            <v>347921.2</v>
          </cell>
          <cell r="G290">
            <v>346583.46</v>
          </cell>
          <cell r="H290">
            <v>344454.82</v>
          </cell>
          <cell r="I290">
            <v>342721.83</v>
          </cell>
          <cell r="J290">
            <v>339629.85</v>
          </cell>
          <cell r="K290">
            <v>338537.31</v>
          </cell>
          <cell r="L290">
            <v>318124.81</v>
          </cell>
          <cell r="M290">
            <v>317454.68</v>
          </cell>
          <cell r="N290">
            <v>316780.15000000002</v>
          </cell>
        </row>
        <row r="291">
          <cell r="A291">
            <v>198625</v>
          </cell>
          <cell r="B291" t="str">
            <v>PRÉSTAMOS EX EMPLEADOS</v>
          </cell>
          <cell r="C291">
            <v>1264710.3799999999</v>
          </cell>
          <cell r="D291">
            <v>1252690.23</v>
          </cell>
          <cell r="E291">
            <v>1241085.99</v>
          </cell>
          <cell r="F291">
            <v>1213393.55</v>
          </cell>
          <cell r="G291">
            <v>1206410.23</v>
          </cell>
          <cell r="H291">
            <v>1195872.6599999999</v>
          </cell>
          <cell r="I291">
            <v>1179354.8899999999</v>
          </cell>
          <cell r="J291">
            <v>1168793.3799999999</v>
          </cell>
          <cell r="K291">
            <v>1160697.69</v>
          </cell>
          <cell r="L291">
            <v>1137861.1100000001</v>
          </cell>
          <cell r="M291">
            <v>1128373.7</v>
          </cell>
          <cell r="N291">
            <v>1096964.49</v>
          </cell>
        </row>
        <row r="292">
          <cell r="A292">
            <v>198630</v>
          </cell>
          <cell r="B292" t="str">
            <v>INTERESES POR COBRAR</v>
          </cell>
          <cell r="C292">
            <v>5898.34</v>
          </cell>
          <cell r="D292">
            <v>6263.77</v>
          </cell>
          <cell r="E292">
            <v>5988.61</v>
          </cell>
          <cell r="F292">
            <v>5182.17</v>
          </cell>
          <cell r="G292">
            <v>6563.13</v>
          </cell>
          <cell r="H292">
            <v>5895.97</v>
          </cell>
          <cell r="I292">
            <v>5804.3</v>
          </cell>
          <cell r="J292">
            <v>6495.72</v>
          </cell>
          <cell r="K292">
            <v>4669.82</v>
          </cell>
          <cell r="L292">
            <v>5676.87</v>
          </cell>
          <cell r="M292">
            <v>3226.57</v>
          </cell>
          <cell r="N292">
            <v>3577.67</v>
          </cell>
        </row>
        <row r="293">
          <cell r="A293">
            <v>1987</v>
          </cell>
          <cell r="B293" t="str">
            <v>ACTIVOS TRANSFERIDOS POR LAS IFIS CERRADAS</v>
          </cell>
          <cell r="C293">
            <v>872183478.61000001</v>
          </cell>
          <cell r="D293">
            <v>872264548.75</v>
          </cell>
          <cell r="E293">
            <v>872465494.66999996</v>
          </cell>
          <cell r="F293">
            <v>868622159.10000002</v>
          </cell>
          <cell r="G293">
            <v>868630184.10000002</v>
          </cell>
          <cell r="H293">
            <v>868636663.89999998</v>
          </cell>
          <cell r="I293">
            <v>870630211.63999999</v>
          </cell>
          <cell r="J293">
            <v>870637291.57000005</v>
          </cell>
          <cell r="K293">
            <v>866275775.76999998</v>
          </cell>
          <cell r="L293">
            <v>866287962.37</v>
          </cell>
          <cell r="M293">
            <v>866653681.88</v>
          </cell>
          <cell r="N293">
            <v>844535350.98000002</v>
          </cell>
        </row>
        <row r="294">
          <cell r="A294">
            <v>198705</v>
          </cell>
          <cell r="B294" t="str">
            <v>FONDOS DISPONIBLES</v>
          </cell>
          <cell r="C294">
            <v>27774374.140000001</v>
          </cell>
          <cell r="D294">
            <v>27855444.280000001</v>
          </cell>
          <cell r="E294">
            <v>27861305.18</v>
          </cell>
          <cell r="F294">
            <v>27891532.920000002</v>
          </cell>
          <cell r="G294">
            <v>27906557.920000002</v>
          </cell>
          <cell r="H294">
            <v>27913037.719999999</v>
          </cell>
          <cell r="I294">
            <v>27828294.620000001</v>
          </cell>
          <cell r="J294">
            <v>27840374.629999999</v>
          </cell>
          <cell r="K294">
            <v>27960173.629999999</v>
          </cell>
          <cell r="L294">
            <v>27972360.23</v>
          </cell>
          <cell r="M294">
            <v>28363400.52</v>
          </cell>
          <cell r="N294">
            <v>32293973.100000001</v>
          </cell>
        </row>
        <row r="295">
          <cell r="A295">
            <v>198710</v>
          </cell>
          <cell r="B295" t="str">
            <v>TÍTULOS VALORES</v>
          </cell>
          <cell r="C295">
            <v>2658842.14</v>
          </cell>
          <cell r="D295">
            <v>2658842.14</v>
          </cell>
          <cell r="E295">
            <v>2658842.14</v>
          </cell>
          <cell r="F295">
            <v>2658842.14</v>
          </cell>
          <cell r="G295">
            <v>2658842.14</v>
          </cell>
          <cell r="H295">
            <v>2658842.14</v>
          </cell>
          <cell r="I295">
            <v>2658842.14</v>
          </cell>
          <cell r="J295">
            <v>2658842.14</v>
          </cell>
          <cell r="K295">
            <v>2658842.14</v>
          </cell>
          <cell r="L295">
            <v>2658842.14</v>
          </cell>
          <cell r="M295">
            <v>2658842.14</v>
          </cell>
          <cell r="N295">
            <v>2658842.14</v>
          </cell>
        </row>
        <row r="296">
          <cell r="A296">
            <v>198715</v>
          </cell>
          <cell r="B296" t="str">
            <v>CARTERA DE CRÉDITOS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198720</v>
          </cell>
          <cell r="B297" t="str">
            <v>CUENTAS POR COBRAR</v>
          </cell>
          <cell r="C297">
            <v>614715253.04999995</v>
          </cell>
          <cell r="D297">
            <v>614715253.04999995</v>
          </cell>
          <cell r="E297">
            <v>614715253.04999995</v>
          </cell>
          <cell r="F297">
            <v>614715253.04999995</v>
          </cell>
          <cell r="G297">
            <v>614708253.04999995</v>
          </cell>
          <cell r="H297">
            <v>614708253.04999995</v>
          </cell>
          <cell r="I297">
            <v>615703035.37</v>
          </cell>
          <cell r="J297">
            <v>615698035.28999996</v>
          </cell>
          <cell r="K297">
            <v>615698035.28999996</v>
          </cell>
          <cell r="L297">
            <v>615698035.28999996</v>
          </cell>
          <cell r="M297">
            <v>617882661.04999995</v>
          </cell>
          <cell r="N297">
            <v>617317061.00999999</v>
          </cell>
        </row>
        <row r="298">
          <cell r="A298">
            <v>198725</v>
          </cell>
          <cell r="B298" t="str">
            <v>BIENES DACIÓN EN PAGO</v>
          </cell>
          <cell r="C298">
            <v>88837542.359999999</v>
          </cell>
          <cell r="D298">
            <v>88837542.359999999</v>
          </cell>
          <cell r="E298">
            <v>89032627.379999995</v>
          </cell>
          <cell r="F298">
            <v>89032627.379999995</v>
          </cell>
          <cell r="G298">
            <v>89032627.379999995</v>
          </cell>
          <cell r="H298">
            <v>89032627.379999995</v>
          </cell>
          <cell r="I298">
            <v>88844188.189999998</v>
          </cell>
          <cell r="J298">
            <v>88844188.189999998</v>
          </cell>
          <cell r="K298">
            <v>88844188.189999998</v>
          </cell>
          <cell r="L298">
            <v>88844188.189999998</v>
          </cell>
          <cell r="M298">
            <v>88844188.200000003</v>
          </cell>
          <cell r="N298">
            <v>82108321.599999994</v>
          </cell>
        </row>
        <row r="299">
          <cell r="A299">
            <v>198730</v>
          </cell>
          <cell r="B299" t="str">
            <v>PROPIEDADES Y EQUIPO</v>
          </cell>
          <cell r="C299">
            <v>3328282.91</v>
          </cell>
          <cell r="D299">
            <v>3328282.91</v>
          </cell>
          <cell r="E299">
            <v>3328282.91</v>
          </cell>
          <cell r="F299">
            <v>3273774.15</v>
          </cell>
          <cell r="G299">
            <v>3273774.15</v>
          </cell>
          <cell r="H299">
            <v>3273774.15</v>
          </cell>
          <cell r="I299">
            <v>3273774.15</v>
          </cell>
          <cell r="J299">
            <v>3273774.15</v>
          </cell>
          <cell r="K299">
            <v>3190651.48</v>
          </cell>
          <cell r="L299">
            <v>3190651.48</v>
          </cell>
          <cell r="M299">
            <v>3190651.48</v>
          </cell>
          <cell r="N299">
            <v>3190651.48</v>
          </cell>
        </row>
        <row r="300">
          <cell r="A300">
            <v>198735</v>
          </cell>
          <cell r="B300" t="str">
            <v>OTROS ACTIVOS</v>
          </cell>
          <cell r="C300">
            <v>134869184.00999999</v>
          </cell>
          <cell r="D300">
            <v>134869184.00999999</v>
          </cell>
          <cell r="E300">
            <v>134869184.00999999</v>
          </cell>
          <cell r="F300">
            <v>131050129.45999999</v>
          </cell>
          <cell r="G300">
            <v>131050129.45999999</v>
          </cell>
          <cell r="H300">
            <v>131050129.45999999</v>
          </cell>
          <cell r="I300">
            <v>132322077.17</v>
          </cell>
          <cell r="J300">
            <v>132322077.17</v>
          </cell>
          <cell r="K300">
            <v>127923885.04000001</v>
          </cell>
          <cell r="L300">
            <v>127923885.04000001</v>
          </cell>
          <cell r="M300">
            <v>125713938.48999999</v>
          </cell>
          <cell r="N300">
            <v>106966501.65000001</v>
          </cell>
        </row>
        <row r="301">
          <cell r="A301">
            <v>1988</v>
          </cell>
          <cell r="B301" t="str">
            <v>VARIAS</v>
          </cell>
          <cell r="C301">
            <v>3638920.63</v>
          </cell>
          <cell r="D301">
            <v>3660270.1</v>
          </cell>
          <cell r="E301">
            <v>3587578.49</v>
          </cell>
          <cell r="F301">
            <v>3563896.36</v>
          </cell>
          <cell r="G301">
            <v>3503269.74</v>
          </cell>
          <cell r="H301">
            <v>3418419.06</v>
          </cell>
          <cell r="I301">
            <v>3276653.27</v>
          </cell>
          <cell r="J301">
            <v>3180221.41</v>
          </cell>
          <cell r="K301">
            <v>3085521.45</v>
          </cell>
          <cell r="L301">
            <v>3023434.27</v>
          </cell>
          <cell r="M301">
            <v>3058307.04</v>
          </cell>
          <cell r="N301">
            <v>3028098.35</v>
          </cell>
        </row>
        <row r="302">
          <cell r="A302">
            <v>1989</v>
          </cell>
          <cell r="B302" t="str">
            <v>ACTIVOS TRANSFERIDOS POR LA EX UGEDEP</v>
          </cell>
          <cell r="C302">
            <v>9240403600.0300007</v>
          </cell>
          <cell r="D302">
            <v>10984300702.110001</v>
          </cell>
          <cell r="E302">
            <v>10984321261.709999</v>
          </cell>
          <cell r="F302">
            <v>10983513398.209999</v>
          </cell>
          <cell r="G302">
            <v>10625221324.25</v>
          </cell>
          <cell r="H302">
            <v>10625221324.25</v>
          </cell>
          <cell r="I302">
            <v>10625259683.309999</v>
          </cell>
          <cell r="J302">
            <v>10625495859.91</v>
          </cell>
          <cell r="K302">
            <v>10625508599.799999</v>
          </cell>
          <cell r="L302">
            <v>10622547645.379999</v>
          </cell>
          <cell r="M302">
            <v>10605748436.75</v>
          </cell>
          <cell r="N302">
            <v>10595285563.950001</v>
          </cell>
        </row>
        <row r="303">
          <cell r="A303">
            <v>198905</v>
          </cell>
          <cell r="B303" t="str">
            <v>FONDOS DISPONIBLES</v>
          </cell>
          <cell r="C303">
            <v>37396513.619999997</v>
          </cell>
          <cell r="D303">
            <v>37396513.619999997</v>
          </cell>
          <cell r="E303">
            <v>37430173.619999997</v>
          </cell>
          <cell r="F303">
            <v>37430173.619999997</v>
          </cell>
          <cell r="G303">
            <v>37430173.619999997</v>
          </cell>
          <cell r="H303">
            <v>37430173.619999997</v>
          </cell>
          <cell r="I303">
            <v>37430173.619999997</v>
          </cell>
          <cell r="J303">
            <v>37437873.619999997</v>
          </cell>
          <cell r="K303">
            <v>37459653.619999997</v>
          </cell>
          <cell r="L303">
            <v>37462035.329999998</v>
          </cell>
          <cell r="M303">
            <v>37470395.329999998</v>
          </cell>
          <cell r="N303">
            <v>37481307.32</v>
          </cell>
        </row>
        <row r="304">
          <cell r="A304">
            <v>198910</v>
          </cell>
          <cell r="B304" t="str">
            <v>TÍTULOS VALORES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A305">
            <v>198920</v>
          </cell>
          <cell r="B305" t="str">
            <v>CUENTAS POR COBRAR</v>
          </cell>
          <cell r="C305">
            <v>8643903717.3400002</v>
          </cell>
          <cell r="D305">
            <v>10387800819.42</v>
          </cell>
          <cell r="E305">
            <v>10387787719.02</v>
          </cell>
          <cell r="F305">
            <v>10387787719.02</v>
          </cell>
          <cell r="G305">
            <v>10047806020.75</v>
          </cell>
          <cell r="H305">
            <v>10047806020.75</v>
          </cell>
          <cell r="I305">
            <v>10047806020.75</v>
          </cell>
          <cell r="J305">
            <v>10047806020.75</v>
          </cell>
          <cell r="K305">
            <v>10047806020.75</v>
          </cell>
          <cell r="L305">
            <v>10047806020.75</v>
          </cell>
          <cell r="M305">
            <v>10047806020.75</v>
          </cell>
          <cell r="N305">
            <v>10057224013.84</v>
          </cell>
        </row>
        <row r="306">
          <cell r="A306">
            <v>198925</v>
          </cell>
          <cell r="B306" t="str">
            <v>BIENES DACIÓN EN PAGO</v>
          </cell>
          <cell r="C306">
            <v>49644010.170000002</v>
          </cell>
          <cell r="D306">
            <v>49644010.170000002</v>
          </cell>
          <cell r="E306">
            <v>49644010.170000002</v>
          </cell>
          <cell r="F306">
            <v>48836146.670000002</v>
          </cell>
          <cell r="G306">
            <v>48836146.670000002</v>
          </cell>
          <cell r="H306">
            <v>48836146.670000002</v>
          </cell>
          <cell r="I306">
            <v>48836146.670000002</v>
          </cell>
          <cell r="J306">
            <v>48836146.670000002</v>
          </cell>
          <cell r="K306">
            <v>48836146.670000002</v>
          </cell>
          <cell r="L306">
            <v>45872810.539999999</v>
          </cell>
          <cell r="M306">
            <v>38817841.259999998</v>
          </cell>
          <cell r="N306">
            <v>38817841.259999998</v>
          </cell>
        </row>
        <row r="307">
          <cell r="A307">
            <v>198930</v>
          </cell>
          <cell r="B307" t="str">
            <v>PROPIEDADES Y EQUIPO</v>
          </cell>
          <cell r="C307">
            <v>5384531.6900000004</v>
          </cell>
          <cell r="D307">
            <v>5384531.6900000004</v>
          </cell>
          <cell r="E307">
            <v>5384531.6900000004</v>
          </cell>
          <cell r="F307">
            <v>5384531.6900000004</v>
          </cell>
          <cell r="G307">
            <v>5359331.6900000004</v>
          </cell>
          <cell r="H307">
            <v>5359331.6900000004</v>
          </cell>
          <cell r="I307">
            <v>5359331.6900000004</v>
          </cell>
          <cell r="J307">
            <v>5359331.6900000004</v>
          </cell>
          <cell r="K307">
            <v>5359331.6900000004</v>
          </cell>
          <cell r="L307">
            <v>5359331.6900000004</v>
          </cell>
          <cell r="M307">
            <v>5345960.71</v>
          </cell>
          <cell r="N307">
            <v>4945863.6900000004</v>
          </cell>
        </row>
        <row r="308">
          <cell r="A308">
            <v>198935</v>
          </cell>
          <cell r="B308" t="str">
            <v>OTROS ACTIVOS</v>
          </cell>
          <cell r="C308">
            <v>504074827.20999998</v>
          </cell>
          <cell r="D308">
            <v>504074827.20999998</v>
          </cell>
          <cell r="E308">
            <v>504074827.20999998</v>
          </cell>
          <cell r="F308">
            <v>504074827.20999998</v>
          </cell>
          <cell r="G308">
            <v>485789651.51999998</v>
          </cell>
          <cell r="H308">
            <v>485789651.51999998</v>
          </cell>
          <cell r="I308">
            <v>485828010.57999998</v>
          </cell>
          <cell r="J308">
            <v>486056487.18000001</v>
          </cell>
          <cell r="K308">
            <v>486047447.06999999</v>
          </cell>
          <cell r="L308">
            <v>486047447.06999999</v>
          </cell>
          <cell r="M308">
            <v>476308218.69999999</v>
          </cell>
          <cell r="N308">
            <v>456816537.83999997</v>
          </cell>
        </row>
        <row r="309">
          <cell r="A309">
            <v>199</v>
          </cell>
          <cell r="B309" t="str">
            <v>(PROVISIÓN PARA OTROS ACTIVOS)</v>
          </cell>
          <cell r="C309">
            <v>-10119818618.959999</v>
          </cell>
          <cell r="D309">
            <v>-11863708185.16</v>
          </cell>
          <cell r="E309">
            <v>-11863864583.610001</v>
          </cell>
          <cell r="F309">
            <v>-11859188608.33</v>
          </cell>
          <cell r="G309">
            <v>-11500901660.209999</v>
          </cell>
          <cell r="H309">
            <v>-11500903310.209999</v>
          </cell>
          <cell r="I309">
            <v>-11503000389.799999</v>
          </cell>
          <cell r="J309">
            <v>-11503232859.049999</v>
          </cell>
          <cell r="K309">
            <v>-11498747214.73</v>
          </cell>
          <cell r="L309">
            <v>-11495753663.52</v>
          </cell>
          <cell r="M309">
            <v>-11478919426.17</v>
          </cell>
          <cell r="N309">
            <v>-11442386308.85</v>
          </cell>
        </row>
        <row r="310">
          <cell r="A310">
            <v>2</v>
          </cell>
          <cell r="B310" t="str">
            <v>P A S I V O</v>
          </cell>
          <cell r="C310">
            <v>14590483344.629999</v>
          </cell>
          <cell r="D310">
            <v>14326833796.639999</v>
          </cell>
          <cell r="E310">
            <v>13810784964.969999</v>
          </cell>
          <cell r="F310">
            <v>13148152564.879999</v>
          </cell>
          <cell r="G310">
            <v>12622211143.469999</v>
          </cell>
          <cell r="H310">
            <v>12077713625.139999</v>
          </cell>
          <cell r="I310">
            <v>12123856091.370001</v>
          </cell>
          <cell r="J310">
            <v>12041318510.780001</v>
          </cell>
          <cell r="K310">
            <v>11672716439.16</v>
          </cell>
          <cell r="L310">
            <v>11618039368.049999</v>
          </cell>
          <cell r="M310">
            <v>11261843398.42</v>
          </cell>
          <cell r="N310">
            <v>11942840060.290001</v>
          </cell>
        </row>
        <row r="311">
          <cell r="A311">
            <v>21</v>
          </cell>
          <cell r="B311" t="str">
            <v>PASIVOS INTERNACIONALES DE RESERVA</v>
          </cell>
          <cell r="C311">
            <v>975644053.97000003</v>
          </cell>
          <cell r="D311">
            <v>967892954.20000005</v>
          </cell>
          <cell r="E311">
            <v>1003353586.71</v>
          </cell>
          <cell r="F311">
            <v>969784421.34000003</v>
          </cell>
          <cell r="G311">
            <v>948274846.01999998</v>
          </cell>
          <cell r="H311">
            <v>942768978.85000002</v>
          </cell>
          <cell r="I311">
            <v>940672190.91999996</v>
          </cell>
          <cell r="J311">
            <v>942006320.04999995</v>
          </cell>
          <cell r="K311">
            <v>934964765.17999995</v>
          </cell>
          <cell r="L311">
            <v>926542886.57000005</v>
          </cell>
          <cell r="M311">
            <v>926007528.39999998</v>
          </cell>
          <cell r="N311">
            <v>930975634.62</v>
          </cell>
        </row>
        <row r="312">
          <cell r="A312">
            <v>211</v>
          </cell>
          <cell r="B312" t="str">
            <v>OBLIGACIONES CON BANCOS E INSTITUCIONES FINANCIERAS DEL EXTERIOR</v>
          </cell>
          <cell r="C312">
            <v>117685.88</v>
          </cell>
          <cell r="D312">
            <v>143570.29999999999</v>
          </cell>
          <cell r="E312">
            <v>30296199.09</v>
          </cell>
          <cell r="F312">
            <v>6597738.6500000004</v>
          </cell>
          <cell r="G312">
            <v>0</v>
          </cell>
          <cell r="H312">
            <v>804704.33</v>
          </cell>
          <cell r="I312">
            <v>0</v>
          </cell>
          <cell r="J312">
            <v>4035282.63</v>
          </cell>
          <cell r="K312">
            <v>942612.94</v>
          </cell>
          <cell r="L312">
            <v>819261.72</v>
          </cell>
          <cell r="M312">
            <v>0</v>
          </cell>
          <cell r="N312">
            <v>97844.33</v>
          </cell>
        </row>
        <row r="313">
          <cell r="A313">
            <v>2111</v>
          </cell>
          <cell r="B313" t="str">
            <v>OBLIGACIONES CON BANCOS DEL EXTERIOR</v>
          </cell>
          <cell r="C313">
            <v>117685.88</v>
          </cell>
          <cell r="D313">
            <v>143570.29999999999</v>
          </cell>
          <cell r="E313">
            <v>30296199.09</v>
          </cell>
          <cell r="F313">
            <v>6597738.6500000004</v>
          </cell>
          <cell r="G313">
            <v>0</v>
          </cell>
          <cell r="H313">
            <v>804704.33</v>
          </cell>
          <cell r="I313">
            <v>0</v>
          </cell>
          <cell r="J313">
            <v>4035282.63</v>
          </cell>
          <cell r="K313">
            <v>942612.94</v>
          </cell>
          <cell r="L313">
            <v>819261.72</v>
          </cell>
          <cell r="M313">
            <v>0</v>
          </cell>
          <cell r="N313">
            <v>97844.33</v>
          </cell>
        </row>
        <row r="314">
          <cell r="A314">
            <v>2112</v>
          </cell>
          <cell r="B314" t="str">
            <v>OBLIGACIONES CON INSTITUCIONES FINANCIERAS DEL EXTERIOR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217</v>
          </cell>
          <cell r="B315" t="str">
            <v>OBLIGACIONES CON ORGANISMOS FINANCIEROS INTERNACIONALES</v>
          </cell>
          <cell r="C315">
            <v>975264118.82000005</v>
          </cell>
          <cell r="D315">
            <v>967749291.89999998</v>
          </cell>
          <cell r="E315">
            <v>972955467.62</v>
          </cell>
          <cell r="F315">
            <v>962335672.13999999</v>
          </cell>
          <cell r="G315">
            <v>948182636.60000002</v>
          </cell>
          <cell r="H315">
            <v>941437360.08000004</v>
          </cell>
          <cell r="I315">
            <v>940299763.83000004</v>
          </cell>
          <cell r="J315">
            <v>937971037.41999996</v>
          </cell>
          <cell r="K315">
            <v>933862307.47000003</v>
          </cell>
          <cell r="L315">
            <v>925082741.21000004</v>
          </cell>
          <cell r="M315">
            <v>925818832.89999998</v>
          </cell>
          <cell r="N315">
            <v>930877790.28999996</v>
          </cell>
        </row>
        <row r="316">
          <cell r="A316">
            <v>2171</v>
          </cell>
          <cell r="B316" t="str">
            <v>OBLIGACIONES FONDO MONETARIO INTERNACIONAL</v>
          </cell>
          <cell r="C316">
            <v>975067194.82000005</v>
          </cell>
          <cell r="D316">
            <v>967552367.89999998</v>
          </cell>
          <cell r="E316">
            <v>972758543.62</v>
          </cell>
          <cell r="F316">
            <v>962138748.13999999</v>
          </cell>
          <cell r="G316">
            <v>947985712.60000002</v>
          </cell>
          <cell r="H316">
            <v>941240436.08000004</v>
          </cell>
          <cell r="I316">
            <v>940102839.83000004</v>
          </cell>
          <cell r="J316">
            <v>937774113.41999996</v>
          </cell>
          <cell r="K316">
            <v>933665383.47000003</v>
          </cell>
          <cell r="L316">
            <v>924885817.21000004</v>
          </cell>
          <cell r="M316">
            <v>925621908.89999998</v>
          </cell>
          <cell r="N316">
            <v>930680866.28999996</v>
          </cell>
        </row>
        <row r="317">
          <cell r="A317">
            <v>2172</v>
          </cell>
          <cell r="B317" t="str">
            <v>OBLIGACIONES CON OTROS ORGANISMOS FINANCIEROS INTERNACIONALES</v>
          </cell>
          <cell r="C317">
            <v>196924</v>
          </cell>
          <cell r="D317">
            <v>196924</v>
          </cell>
          <cell r="E317">
            <v>196924</v>
          </cell>
          <cell r="F317">
            <v>196924</v>
          </cell>
          <cell r="G317">
            <v>196924</v>
          </cell>
          <cell r="H317">
            <v>196924</v>
          </cell>
          <cell r="I317">
            <v>196924</v>
          </cell>
          <cell r="J317">
            <v>196924</v>
          </cell>
          <cell r="K317">
            <v>196924</v>
          </cell>
          <cell r="L317">
            <v>196924</v>
          </cell>
          <cell r="M317">
            <v>196924</v>
          </cell>
          <cell r="N317">
            <v>196924</v>
          </cell>
        </row>
        <row r="318">
          <cell r="A318">
            <v>217205</v>
          </cell>
          <cell r="B318" t="str">
            <v>OBLIGACIONES BANCO INTERNACIONAL DE RECONSTRUCCIÓN Y FOMENTO (BIRF)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217215</v>
          </cell>
          <cell r="B319" t="str">
            <v>OBLIGACIONES ASOCIACIÓN INTERNACIONAL DE FOMENTO (AIF)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217220</v>
          </cell>
          <cell r="B320" t="str">
            <v>OBLIGACIONES BANCO INTERAMERICANO DE DESARROLLO (BID)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217230</v>
          </cell>
          <cell r="B321" t="str">
            <v>OBLIGACIONES FONDO LATINOAMERICANO DE RESERVAS (FLAR)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217240</v>
          </cell>
          <cell r="B322" t="str">
            <v>OBLIGACIONES AGENCIA MULTILATERAL DE GARANTÍA E INVERSIÓN (MIGA)</v>
          </cell>
          <cell r="C322">
            <v>196924</v>
          </cell>
          <cell r="D322">
            <v>196924</v>
          </cell>
          <cell r="E322">
            <v>196924</v>
          </cell>
          <cell r="F322">
            <v>196924</v>
          </cell>
          <cell r="G322">
            <v>196924</v>
          </cell>
          <cell r="H322">
            <v>196924</v>
          </cell>
          <cell r="I322">
            <v>196924</v>
          </cell>
          <cell r="J322">
            <v>196924</v>
          </cell>
          <cell r="K322">
            <v>196924</v>
          </cell>
          <cell r="L322">
            <v>196924</v>
          </cell>
          <cell r="M322">
            <v>196924</v>
          </cell>
          <cell r="N322">
            <v>196924</v>
          </cell>
        </row>
        <row r="323">
          <cell r="A323">
            <v>218</v>
          </cell>
          <cell r="B323" t="str">
            <v>ACUERDOS DE PAGO Y CONVENIOS DE CRÉDITOS RECÍPROCOS</v>
          </cell>
          <cell r="C323">
            <v>262249.27</v>
          </cell>
          <cell r="D323">
            <v>92</v>
          </cell>
          <cell r="E323">
            <v>101920</v>
          </cell>
          <cell r="F323">
            <v>851010.55</v>
          </cell>
          <cell r="G323">
            <v>92209.42</v>
          </cell>
          <cell r="H323">
            <v>526914.43999999994</v>
          </cell>
          <cell r="I323">
            <v>372427.09</v>
          </cell>
          <cell r="J323">
            <v>0</v>
          </cell>
          <cell r="K323">
            <v>159844.76999999999</v>
          </cell>
          <cell r="L323">
            <v>640883.64</v>
          </cell>
          <cell r="M323">
            <v>188695.5</v>
          </cell>
          <cell r="N323">
            <v>0</v>
          </cell>
        </row>
        <row r="324">
          <cell r="A324">
            <v>2181</v>
          </cell>
          <cell r="B324" t="str">
            <v>ACUERDOS DE PAGO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2182</v>
          </cell>
          <cell r="B325" t="str">
            <v>CRÉDITOS RECÍPROCOS CUENTA "B"</v>
          </cell>
          <cell r="C325">
            <v>262249.27</v>
          </cell>
          <cell r="D325">
            <v>92</v>
          </cell>
          <cell r="E325">
            <v>101920</v>
          </cell>
          <cell r="F325">
            <v>851010.55</v>
          </cell>
          <cell r="G325">
            <v>92209.42</v>
          </cell>
          <cell r="H325">
            <v>526914.43999999994</v>
          </cell>
          <cell r="I325">
            <v>372427.09</v>
          </cell>
          <cell r="J325">
            <v>0</v>
          </cell>
          <cell r="K325">
            <v>159844.76999999999</v>
          </cell>
          <cell r="L325">
            <v>640883.64</v>
          </cell>
          <cell r="M325">
            <v>188695.5</v>
          </cell>
          <cell r="N325">
            <v>0</v>
          </cell>
        </row>
        <row r="326">
          <cell r="A326">
            <v>219</v>
          </cell>
          <cell r="B326" t="str">
            <v>OTRAS OBLIGACIONES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2198</v>
          </cell>
          <cell r="B327" t="str">
            <v>OTROS PASIVOS INTERNACIONALES DE RESERVA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22</v>
          </cell>
          <cell r="B328" t="str">
            <v>PASIVOS MONETARIOS</v>
          </cell>
          <cell r="C328">
            <v>101685351.42</v>
          </cell>
          <cell r="D328">
            <v>101539923.5</v>
          </cell>
          <cell r="E328">
            <v>98088378.230000004</v>
          </cell>
          <cell r="F328">
            <v>90370246.689999998</v>
          </cell>
          <cell r="G328">
            <v>90370246.689999998</v>
          </cell>
          <cell r="H328">
            <v>90370246.689999998</v>
          </cell>
          <cell r="I328">
            <v>90370246.689999998</v>
          </cell>
          <cell r="J328">
            <v>90370246.689999998</v>
          </cell>
          <cell r="K328">
            <v>90370246.689999998</v>
          </cell>
          <cell r="L328">
            <v>90370246.689999998</v>
          </cell>
          <cell r="M328">
            <v>90370246.689999998</v>
          </cell>
          <cell r="N328">
            <v>90370246.689999998</v>
          </cell>
        </row>
        <row r="329">
          <cell r="A329">
            <v>222</v>
          </cell>
          <cell r="B329" t="str">
            <v>MONEDAS EMITIDAS</v>
          </cell>
          <cell r="C329">
            <v>90370246.689999998</v>
          </cell>
          <cell r="D329">
            <v>90370246.689999998</v>
          </cell>
          <cell r="E329">
            <v>90370246.689999998</v>
          </cell>
          <cell r="F329">
            <v>90370246.689999998</v>
          </cell>
          <cell r="G329">
            <v>90370246.689999998</v>
          </cell>
          <cell r="H329">
            <v>90370246.689999998</v>
          </cell>
          <cell r="I329">
            <v>90370246.689999998</v>
          </cell>
          <cell r="J329">
            <v>90370246.689999998</v>
          </cell>
          <cell r="K329">
            <v>90370246.689999998</v>
          </cell>
          <cell r="L329">
            <v>90370246.689999998</v>
          </cell>
          <cell r="M329">
            <v>90370246.689999998</v>
          </cell>
          <cell r="N329">
            <v>90370246.689999998</v>
          </cell>
        </row>
        <row r="330">
          <cell r="A330">
            <v>223</v>
          </cell>
          <cell r="B330" t="str">
            <v>DINERO ELECTRÓNICO</v>
          </cell>
          <cell r="C330">
            <v>11315104.73</v>
          </cell>
          <cell r="D330">
            <v>11169676.810000001</v>
          </cell>
          <cell r="E330">
            <v>7718131.54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>
            <v>23</v>
          </cell>
          <cell r="B331" t="str">
            <v>DEPÓSITOS MONETARIOS</v>
          </cell>
          <cell r="C331">
            <v>12758192860.93</v>
          </cell>
          <cell r="D331">
            <v>12543411197.889999</v>
          </cell>
          <cell r="E331">
            <v>11981915953.66</v>
          </cell>
          <cell r="F331">
            <v>11363076647.290001</v>
          </cell>
          <cell r="G331">
            <v>10870277808.98</v>
          </cell>
          <cell r="H331">
            <v>10335077674.99</v>
          </cell>
          <cell r="I331">
            <v>10382826744.09</v>
          </cell>
          <cell r="J331">
            <v>10301581579.200001</v>
          </cell>
          <cell r="K331">
            <v>9941067627.4099998</v>
          </cell>
          <cell r="L331">
            <v>9949866092.5400009</v>
          </cell>
          <cell r="M331">
            <v>9606785062.8999996</v>
          </cell>
          <cell r="N331">
            <v>9972007757.8299999</v>
          </cell>
        </row>
        <row r="332">
          <cell r="A332">
            <v>231</v>
          </cell>
          <cell r="B332" t="str">
            <v>DEPÓSITOS MONETARIOS SECTOR PÚBLICO NO FINANCIERO</v>
          </cell>
          <cell r="C332">
            <v>7781823535.79</v>
          </cell>
          <cell r="D332">
            <v>7335377356.9799995</v>
          </cell>
          <cell r="E332">
            <v>5889196754.8999996</v>
          </cell>
          <cell r="F332">
            <v>5980294633.79</v>
          </cell>
          <cell r="G332">
            <v>5586373860.7600002</v>
          </cell>
          <cell r="H332">
            <v>5017299738.46</v>
          </cell>
          <cell r="I332">
            <v>4938105691.75</v>
          </cell>
          <cell r="J332">
            <v>5167503016.0500002</v>
          </cell>
          <cell r="K332">
            <v>4720896820.3999996</v>
          </cell>
          <cell r="L332">
            <v>4738849975.5299997</v>
          </cell>
          <cell r="M332">
            <v>4856530351.4700003</v>
          </cell>
          <cell r="N332">
            <v>4637386415.3199997</v>
          </cell>
        </row>
        <row r="333">
          <cell r="A333">
            <v>2311</v>
          </cell>
          <cell r="B333" t="str">
            <v>DEPÓSITOS MONETARIOS GOBIERNO CENTRAL</v>
          </cell>
          <cell r="C333">
            <v>3399497656.3800001</v>
          </cell>
          <cell r="D333">
            <v>2406339435.4400001</v>
          </cell>
          <cell r="E333">
            <v>1073697946.72</v>
          </cell>
          <cell r="F333">
            <v>1447874120.8599999</v>
          </cell>
          <cell r="G333">
            <v>1126651630.4400001</v>
          </cell>
          <cell r="H333">
            <v>1258684832.04</v>
          </cell>
          <cell r="I333">
            <v>1111703768.1199999</v>
          </cell>
          <cell r="J333">
            <v>1496250044.6900001</v>
          </cell>
          <cell r="K333">
            <v>940704767.37</v>
          </cell>
          <cell r="L333">
            <v>1224918804.1700001</v>
          </cell>
          <cell r="M333">
            <v>1169725338.52</v>
          </cell>
          <cell r="N333">
            <v>1208034844.3900001</v>
          </cell>
        </row>
        <row r="334">
          <cell r="A334">
            <v>231105</v>
          </cell>
          <cell r="B334" t="str">
            <v>CUENTAS CORRIENTES GOBIERNO CENTRAL</v>
          </cell>
          <cell r="C334">
            <v>6580069.3700000001</v>
          </cell>
          <cell r="D334">
            <v>6624883.3799999999</v>
          </cell>
          <cell r="E334">
            <v>6588504.0499999998</v>
          </cell>
          <cell r="F334">
            <v>6702181.96</v>
          </cell>
          <cell r="G334">
            <v>6850070.7699999996</v>
          </cell>
          <cell r="H334">
            <v>6880703.2999999998</v>
          </cell>
          <cell r="I334">
            <v>6954662.3200000003</v>
          </cell>
          <cell r="J334">
            <v>6924983.54</v>
          </cell>
          <cell r="K334">
            <v>6983200.9699999997</v>
          </cell>
          <cell r="L334">
            <v>6976326.1100000003</v>
          </cell>
          <cell r="M334">
            <v>6998039.3899999997</v>
          </cell>
          <cell r="N334">
            <v>6750574.2199999997</v>
          </cell>
        </row>
        <row r="335">
          <cell r="A335">
            <v>231110</v>
          </cell>
          <cell r="B335" t="str">
            <v>CUENTAS CORRIENTES OTRAS ENTIDADES GOBIERNO CENTRAL</v>
          </cell>
          <cell r="C335">
            <v>437654206.47000003</v>
          </cell>
          <cell r="D335">
            <v>463479535.37</v>
          </cell>
          <cell r="E335">
            <v>515718584.63</v>
          </cell>
          <cell r="F335">
            <v>561788876.67999995</v>
          </cell>
          <cell r="G335">
            <v>553106660.92999995</v>
          </cell>
          <cell r="H335">
            <v>611388289.20000005</v>
          </cell>
          <cell r="I335">
            <v>702085747.46000004</v>
          </cell>
          <cell r="J335">
            <v>582589452.87</v>
          </cell>
          <cell r="K335">
            <v>536048313.64999998</v>
          </cell>
          <cell r="L335">
            <v>718881541.63</v>
          </cell>
          <cell r="M335">
            <v>614181661.71000004</v>
          </cell>
          <cell r="N335">
            <v>538527450.91999996</v>
          </cell>
        </row>
        <row r="336">
          <cell r="A336">
            <v>231115</v>
          </cell>
          <cell r="B336" t="str">
            <v>CUENTA CORRIENTE ÚNICA DEL TESORO NACIONAL</v>
          </cell>
          <cell r="C336">
            <v>2955263380.54</v>
          </cell>
          <cell r="D336">
            <v>1936235016.6900001</v>
          </cell>
          <cell r="E336">
            <v>551390858.03999996</v>
          </cell>
          <cell r="F336">
            <v>879383062.22000003</v>
          </cell>
          <cell r="G336">
            <v>566694898.74000001</v>
          </cell>
          <cell r="H336">
            <v>640415839.53999996</v>
          </cell>
          <cell r="I336">
            <v>402663358.33999997</v>
          </cell>
          <cell r="J336">
            <v>906735608.27999997</v>
          </cell>
          <cell r="K336">
            <v>397673252.75</v>
          </cell>
          <cell r="L336">
            <v>499060936.43000001</v>
          </cell>
          <cell r="M336">
            <v>548545637.41999996</v>
          </cell>
          <cell r="N336">
            <v>662756819.25</v>
          </cell>
        </row>
        <row r="337">
          <cell r="A337">
            <v>2312</v>
          </cell>
          <cell r="B337" t="str">
            <v>DEPÓSITOS MONETARIOS GOBIERNOS PROVINCIALES Y LOCALES</v>
          </cell>
          <cell r="C337">
            <v>1507111029.8</v>
          </cell>
          <cell r="D337">
            <v>1531529152.8</v>
          </cell>
          <cell r="E337">
            <v>1365450239.26</v>
          </cell>
          <cell r="F337">
            <v>1383830719.1199999</v>
          </cell>
          <cell r="G337">
            <v>1460841172.24</v>
          </cell>
          <cell r="H337">
            <v>1476288510.6900001</v>
          </cell>
          <cell r="I337">
            <v>1565318400.6199999</v>
          </cell>
          <cell r="J337">
            <v>1641810849.76</v>
          </cell>
          <cell r="K337">
            <v>1674992150.99</v>
          </cell>
          <cell r="L337">
            <v>1609027956.73</v>
          </cell>
          <cell r="M337">
            <v>1602706199.22</v>
          </cell>
          <cell r="N337">
            <v>1531129760.05</v>
          </cell>
        </row>
        <row r="338">
          <cell r="A338">
            <v>231205</v>
          </cell>
          <cell r="B338" t="str">
            <v>CUENTAS CORRIENTES CONSEJOS PROVINCIALES</v>
          </cell>
          <cell r="C338">
            <v>250829549.38999999</v>
          </cell>
          <cell r="D338">
            <v>255617512.53</v>
          </cell>
          <cell r="E338">
            <v>218189519.41</v>
          </cell>
          <cell r="F338">
            <v>241120433.72999999</v>
          </cell>
          <cell r="G338">
            <v>236488799.59999999</v>
          </cell>
          <cell r="H338">
            <v>235250241.03</v>
          </cell>
          <cell r="I338">
            <v>272500838.01999998</v>
          </cell>
          <cell r="J338">
            <v>264051355.58000001</v>
          </cell>
          <cell r="K338">
            <v>276119972.11000001</v>
          </cell>
          <cell r="L338">
            <v>257502222.19</v>
          </cell>
          <cell r="M338">
            <v>272384862.50999999</v>
          </cell>
          <cell r="N338">
            <v>249324345.11000001</v>
          </cell>
        </row>
        <row r="339">
          <cell r="A339">
            <v>231210</v>
          </cell>
          <cell r="B339" t="str">
            <v>CUENTAS CORRIENTES EMPRESAS PROVINCIALES</v>
          </cell>
          <cell r="C339">
            <v>27436249.489999998</v>
          </cell>
          <cell r="D339">
            <v>26885137.5</v>
          </cell>
          <cell r="E339">
            <v>25467137.5</v>
          </cell>
          <cell r="F339">
            <v>17389199</v>
          </cell>
          <cell r="G339">
            <v>16381877.59</v>
          </cell>
          <cell r="H339">
            <v>18305949.489999998</v>
          </cell>
          <cell r="I339">
            <v>17632571.190000001</v>
          </cell>
          <cell r="J339">
            <v>18180978.379999999</v>
          </cell>
          <cell r="K339">
            <v>17325258.870000001</v>
          </cell>
          <cell r="L339">
            <v>18980544.18</v>
          </cell>
          <cell r="M339">
            <v>19928073.09</v>
          </cell>
          <cell r="N339">
            <v>17769229.09</v>
          </cell>
        </row>
        <row r="340">
          <cell r="A340">
            <v>231215</v>
          </cell>
          <cell r="B340" t="str">
            <v>CUENTAS CORRIENTES CONCEJOS MUNICIPALES</v>
          </cell>
          <cell r="C340">
            <v>966728193.20000005</v>
          </cell>
          <cell r="D340">
            <v>992877518.45000005</v>
          </cell>
          <cell r="E340">
            <v>892297689.61000001</v>
          </cell>
          <cell r="F340">
            <v>891612769.35000002</v>
          </cell>
          <cell r="G340">
            <v>969826969.82000005</v>
          </cell>
          <cell r="H340">
            <v>970905572.69000006</v>
          </cell>
          <cell r="I340">
            <v>992364763.64999998</v>
          </cell>
          <cell r="J340">
            <v>1082512331.6600001</v>
          </cell>
          <cell r="K340">
            <v>1100362288.5899999</v>
          </cell>
          <cell r="L340">
            <v>1045071168.4400001</v>
          </cell>
          <cell r="M340">
            <v>1035239971.53</v>
          </cell>
          <cell r="N340">
            <v>1021057272.9400001</v>
          </cell>
        </row>
        <row r="341">
          <cell r="A341">
            <v>231220</v>
          </cell>
          <cell r="B341" t="str">
            <v>CUENTAS CORRIENTES EMPRESAS MUNICIPALES</v>
          </cell>
          <cell r="C341">
            <v>262117037.72</v>
          </cell>
          <cell r="D341">
            <v>256148984.31999999</v>
          </cell>
          <cell r="E341">
            <v>229495892.74000001</v>
          </cell>
          <cell r="F341">
            <v>233708317.03999999</v>
          </cell>
          <cell r="G341">
            <v>238143525.22999999</v>
          </cell>
          <cell r="H341">
            <v>251826747.47999999</v>
          </cell>
          <cell r="I341">
            <v>282820227.75999999</v>
          </cell>
          <cell r="J341">
            <v>277066184.13999999</v>
          </cell>
          <cell r="K341">
            <v>281184631.42000002</v>
          </cell>
          <cell r="L341">
            <v>287474021.92000002</v>
          </cell>
          <cell r="M341">
            <v>275153292.08999997</v>
          </cell>
          <cell r="N341">
            <v>242978912.91</v>
          </cell>
        </row>
        <row r="342">
          <cell r="A342">
            <v>2313</v>
          </cell>
          <cell r="B342" t="str">
            <v>DEPÓSITOS MONETARIOS ENTIDADES OFICIALES</v>
          </cell>
          <cell r="C342">
            <v>2875214849.6100001</v>
          </cell>
          <cell r="D342">
            <v>3397508768.7399998</v>
          </cell>
          <cell r="E342">
            <v>3450048568.9200001</v>
          </cell>
          <cell r="F342">
            <v>3148589793.8099999</v>
          </cell>
          <cell r="G342">
            <v>2998881058.0799999</v>
          </cell>
          <cell r="H342">
            <v>2282326395.73</v>
          </cell>
          <cell r="I342">
            <v>2261083523.0100002</v>
          </cell>
          <cell r="J342">
            <v>2029442121.5999999</v>
          </cell>
          <cell r="K342">
            <v>2105199902.04</v>
          </cell>
          <cell r="L342">
            <v>1904903214.6300001</v>
          </cell>
          <cell r="M342">
            <v>2084098813.73</v>
          </cell>
          <cell r="N342">
            <v>1898221810.8800001</v>
          </cell>
        </row>
        <row r="343">
          <cell r="A343">
            <v>231305</v>
          </cell>
          <cell r="B343" t="str">
            <v>CUENTAS CORRIENTES EMPRESAS PÚBLICAS</v>
          </cell>
          <cell r="C343">
            <v>1416402946.3800001</v>
          </cell>
          <cell r="D343">
            <v>1682382816.75</v>
          </cell>
          <cell r="E343">
            <v>1764812394.4300001</v>
          </cell>
          <cell r="F343">
            <v>1557929957.24</v>
          </cell>
          <cell r="G343">
            <v>1292577377.95</v>
          </cell>
          <cell r="H343">
            <v>1179572374.9200001</v>
          </cell>
          <cell r="I343">
            <v>1207766478.21</v>
          </cell>
          <cell r="J343">
            <v>1066814482.25</v>
          </cell>
          <cell r="K343">
            <v>1038014479.1</v>
          </cell>
          <cell r="L343">
            <v>877636634.07000005</v>
          </cell>
          <cell r="M343">
            <v>827787222.55999994</v>
          </cell>
          <cell r="N343">
            <v>764734112.48000002</v>
          </cell>
        </row>
        <row r="344">
          <cell r="A344">
            <v>231310</v>
          </cell>
          <cell r="B344" t="str">
            <v>CUENTAS CORRIENTES ENTIDADES CONTRALORAS</v>
          </cell>
          <cell r="C344">
            <v>30038185.34</v>
          </cell>
          <cell r="D344">
            <v>30278612.600000001</v>
          </cell>
          <cell r="E344">
            <v>28111865.579999998</v>
          </cell>
          <cell r="F344">
            <v>28337869.850000001</v>
          </cell>
          <cell r="G344">
            <v>28607941.870000001</v>
          </cell>
          <cell r="H344">
            <v>28915592.68</v>
          </cell>
          <cell r="I344">
            <v>29116065.370000001</v>
          </cell>
          <cell r="J344">
            <v>6296027.7599999998</v>
          </cell>
          <cell r="K344">
            <v>6473383.8300000001</v>
          </cell>
          <cell r="L344">
            <v>9699758.0999999996</v>
          </cell>
          <cell r="M344">
            <v>6926570.46</v>
          </cell>
          <cell r="N344">
            <v>7193847.9500000002</v>
          </cell>
        </row>
        <row r="345">
          <cell r="A345">
            <v>231315</v>
          </cell>
          <cell r="B345" t="str">
            <v>CUENTAS CORRIENTES ENTIDADES DESCENTRALIZADAS</v>
          </cell>
          <cell r="C345">
            <v>1428773717.8900001</v>
          </cell>
          <cell r="D345">
            <v>1684847339.3900001</v>
          </cell>
          <cell r="E345">
            <v>1657124308.9100001</v>
          </cell>
          <cell r="F345">
            <v>1562321966.72</v>
          </cell>
          <cell r="G345">
            <v>1677695738.26</v>
          </cell>
          <cell r="H345">
            <v>1073838428.1300001</v>
          </cell>
          <cell r="I345">
            <v>1024200979.4299999</v>
          </cell>
          <cell r="J345">
            <v>956331611.59000003</v>
          </cell>
          <cell r="K345">
            <v>1060712039.11</v>
          </cell>
          <cell r="L345">
            <v>1017566822.46</v>
          </cell>
          <cell r="M345">
            <v>1249385020.71</v>
          </cell>
          <cell r="N345">
            <v>1126293850.45</v>
          </cell>
        </row>
        <row r="346">
          <cell r="A346">
            <v>232</v>
          </cell>
          <cell r="B346" t="str">
            <v>DEPÓSITOS MONETARIOS SECTOR FINANCIERO</v>
          </cell>
          <cell r="C346">
            <v>4294372788.3400002</v>
          </cell>
          <cell r="D346">
            <v>4546418574.4799995</v>
          </cell>
          <cell r="E346">
            <v>5140310816.46</v>
          </cell>
          <cell r="F346">
            <v>4817325818.7799997</v>
          </cell>
          <cell r="G346">
            <v>4590224076.1999998</v>
          </cell>
          <cell r="H346">
            <v>4681984613.1300001</v>
          </cell>
          <cell r="I346">
            <v>4586256736.46</v>
          </cell>
          <cell r="J346">
            <v>4491382209.4300003</v>
          </cell>
          <cell r="K346">
            <v>4378223420.21</v>
          </cell>
          <cell r="L346">
            <v>4284280408.1799998</v>
          </cell>
          <cell r="M346">
            <v>4237663069.8800001</v>
          </cell>
          <cell r="N346">
            <v>4858479954.3800001</v>
          </cell>
        </row>
        <row r="347">
          <cell r="A347">
            <v>2321</v>
          </cell>
          <cell r="B347" t="str">
            <v>DEPÓSITOS MONETARIOS BANCOS PRIVADOS</v>
          </cell>
          <cell r="C347">
            <v>2807888820.6500001</v>
          </cell>
          <cell r="D347">
            <v>2938089132.21</v>
          </cell>
          <cell r="E347">
            <v>3282069074.9499998</v>
          </cell>
          <cell r="F347">
            <v>2625436382.4699998</v>
          </cell>
          <cell r="G347">
            <v>2123926713.9000001</v>
          </cell>
          <cell r="H347">
            <v>2456404009.98</v>
          </cell>
          <cell r="I347">
            <v>2508689792.04</v>
          </cell>
          <cell r="J347">
            <v>2466635231.5900002</v>
          </cell>
          <cell r="K347">
            <v>2177749871.2600002</v>
          </cell>
          <cell r="L347">
            <v>2238194667.6999998</v>
          </cell>
          <cell r="M347">
            <v>2385036973.6999998</v>
          </cell>
          <cell r="N347">
            <v>2709110252.9299998</v>
          </cell>
        </row>
        <row r="348">
          <cell r="A348">
            <v>2322</v>
          </cell>
          <cell r="B348" t="str">
            <v>DEPÓSITOS MONETARIOS BANCO NACIONAL DE FOMENTO</v>
          </cell>
          <cell r="C348">
            <v>215580.16</v>
          </cell>
          <cell r="D348">
            <v>160209.35</v>
          </cell>
          <cell r="E348">
            <v>110552.16</v>
          </cell>
          <cell r="F348">
            <v>33376.79</v>
          </cell>
          <cell r="G348">
            <v>469696.28</v>
          </cell>
          <cell r="H348">
            <v>444357.28</v>
          </cell>
          <cell r="I348">
            <v>441400.16</v>
          </cell>
          <cell r="J348">
            <v>383942.98</v>
          </cell>
          <cell r="K348">
            <v>383542.64</v>
          </cell>
          <cell r="L348">
            <v>376652.04</v>
          </cell>
          <cell r="M348">
            <v>336689.98</v>
          </cell>
          <cell r="N348">
            <v>297370.15000000002</v>
          </cell>
        </row>
        <row r="349">
          <cell r="A349">
            <v>2323</v>
          </cell>
          <cell r="B349" t="str">
            <v>DEPÓSITOS MONETARIOS INSTITUCIONES FINANCIERAS PÚBLICAS</v>
          </cell>
          <cell r="C349">
            <v>532527502.75999999</v>
          </cell>
          <cell r="D349">
            <v>538242761.47000003</v>
          </cell>
          <cell r="E349">
            <v>707799682.26999998</v>
          </cell>
          <cell r="F349">
            <v>1013841354.77</v>
          </cell>
          <cell r="G349">
            <v>1474473886.5599999</v>
          </cell>
          <cell r="H349">
            <v>1138682601.8</v>
          </cell>
          <cell r="I349">
            <v>1003904903.24</v>
          </cell>
          <cell r="J349">
            <v>957018940.47000003</v>
          </cell>
          <cell r="K349">
            <v>1085946270.55</v>
          </cell>
          <cell r="L349">
            <v>979412075.29999995</v>
          </cell>
          <cell r="M349">
            <v>759629263.04999995</v>
          </cell>
          <cell r="N349">
            <v>1030662872.0700001</v>
          </cell>
        </row>
        <row r="350">
          <cell r="A350">
            <v>2324</v>
          </cell>
          <cell r="B350" t="str">
            <v>DEPÓSITOS MONETARIOS INSTITUCIONES DEL SISTEMA FINANCIERO PRIVADO</v>
          </cell>
          <cell r="C350">
            <v>257834929.97999999</v>
          </cell>
          <cell r="D350">
            <v>261359771.69</v>
          </cell>
          <cell r="E350">
            <v>243877760.77000001</v>
          </cell>
          <cell r="F350">
            <v>291374525.55000001</v>
          </cell>
          <cell r="G350">
            <v>242437002.55000001</v>
          </cell>
          <cell r="H350">
            <v>258887704.77000001</v>
          </cell>
          <cell r="I350">
            <v>257251077.41</v>
          </cell>
          <cell r="J350">
            <v>276676127.58999997</v>
          </cell>
          <cell r="K350">
            <v>239879801.93000001</v>
          </cell>
          <cell r="L350">
            <v>218946194.91999999</v>
          </cell>
          <cell r="M350">
            <v>272873596.75</v>
          </cell>
          <cell r="N350">
            <v>245181813.56</v>
          </cell>
        </row>
        <row r="351">
          <cell r="A351">
            <v>2325</v>
          </cell>
          <cell r="B351" t="str">
            <v>TRANSFERENCIA A TRAVÉS DEL SISTEMA NACIONAL DE PAGOS</v>
          </cell>
          <cell r="C351">
            <v>58279329.57</v>
          </cell>
          <cell r="D351">
            <v>79971832.269999996</v>
          </cell>
          <cell r="E351">
            <v>132094729.41</v>
          </cell>
          <cell r="F351">
            <v>120202375.87</v>
          </cell>
          <cell r="G351">
            <v>61228009.450000003</v>
          </cell>
          <cell r="H351">
            <v>140178160.27000001</v>
          </cell>
          <cell r="I351">
            <v>99687460.760000005</v>
          </cell>
          <cell r="J351">
            <v>59421433.579999998</v>
          </cell>
          <cell r="K351">
            <v>118401426.90000001</v>
          </cell>
          <cell r="L351">
            <v>72136519.329999998</v>
          </cell>
          <cell r="M351">
            <v>105508303.94</v>
          </cell>
          <cell r="N351">
            <v>185134906.00999999</v>
          </cell>
        </row>
        <row r="352">
          <cell r="A352">
            <v>2326</v>
          </cell>
          <cell r="B352" t="str">
            <v>DEPÓSITOS MONETARIOS INTERMEDIARIOS FINANCIEROS</v>
          </cell>
          <cell r="C352">
            <v>634858930.08000004</v>
          </cell>
          <cell r="D352">
            <v>726153107.27999997</v>
          </cell>
          <cell r="E352">
            <v>772462360.82000005</v>
          </cell>
          <cell r="F352">
            <v>763971651.25999999</v>
          </cell>
          <cell r="G352">
            <v>684953558.69000006</v>
          </cell>
          <cell r="H352">
            <v>682417790.55999994</v>
          </cell>
          <cell r="I352">
            <v>711516086.38</v>
          </cell>
          <cell r="J352">
            <v>729656907.40999997</v>
          </cell>
          <cell r="K352">
            <v>754201070.19000006</v>
          </cell>
          <cell r="L352">
            <v>773862365.22000003</v>
          </cell>
          <cell r="M352">
            <v>712846495.33000004</v>
          </cell>
          <cell r="N352">
            <v>686874199.64999998</v>
          </cell>
        </row>
        <row r="353">
          <cell r="A353">
            <v>2327</v>
          </cell>
          <cell r="B353" t="str">
            <v>DEPÓSITOS MONETARIOS AUXILIARES FINANCIEROS</v>
          </cell>
          <cell r="C353">
            <v>2767695.14</v>
          </cell>
          <cell r="D353">
            <v>2441760.21</v>
          </cell>
          <cell r="E353">
            <v>1896656.08</v>
          </cell>
          <cell r="F353">
            <v>2466152.0699999998</v>
          </cell>
          <cell r="G353">
            <v>2735208.77</v>
          </cell>
          <cell r="H353">
            <v>4969988.47</v>
          </cell>
          <cell r="I353">
            <v>4766016.47</v>
          </cell>
          <cell r="J353">
            <v>1589625.81</v>
          </cell>
          <cell r="K353">
            <v>1661436.74</v>
          </cell>
          <cell r="L353">
            <v>1351933.67</v>
          </cell>
          <cell r="M353">
            <v>1431747.13</v>
          </cell>
          <cell r="N353">
            <v>1218540.01</v>
          </cell>
        </row>
        <row r="354">
          <cell r="A354">
            <v>233</v>
          </cell>
          <cell r="B354" t="str">
            <v>DEPÓSITOS MONETARIOS SECTOR PRIVADO</v>
          </cell>
          <cell r="C354">
            <v>19309524.890000001</v>
          </cell>
          <cell r="D354">
            <v>15957466.779999999</v>
          </cell>
          <cell r="E354">
            <v>14681661.029999999</v>
          </cell>
          <cell r="F354">
            <v>32323496.260000002</v>
          </cell>
          <cell r="G354">
            <v>30475456.710000001</v>
          </cell>
          <cell r="H354">
            <v>24179575.800000001</v>
          </cell>
          <cell r="I354">
            <v>23547406.260000002</v>
          </cell>
          <cell r="J354">
            <v>23459881.550000001</v>
          </cell>
          <cell r="K354">
            <v>32450029.640000001</v>
          </cell>
          <cell r="L354">
            <v>24803879.899999999</v>
          </cell>
          <cell r="M354">
            <v>19985623.600000001</v>
          </cell>
          <cell r="N354">
            <v>26896434.149999999</v>
          </cell>
        </row>
        <row r="355">
          <cell r="A355">
            <v>2331</v>
          </cell>
          <cell r="B355" t="str">
            <v>CUENTAS CORRIENTES PARTICULARES</v>
          </cell>
          <cell r="C355">
            <v>19309524.890000001</v>
          </cell>
          <cell r="D355">
            <v>15957466.779999999</v>
          </cell>
          <cell r="E355">
            <v>14681661.029999999</v>
          </cell>
          <cell r="F355">
            <v>32323496.260000002</v>
          </cell>
          <cell r="G355">
            <v>30475456.710000001</v>
          </cell>
          <cell r="H355">
            <v>24179575.800000001</v>
          </cell>
          <cell r="I355">
            <v>23547406.260000002</v>
          </cell>
          <cell r="J355">
            <v>23459881.550000001</v>
          </cell>
          <cell r="K355">
            <v>32450029.640000001</v>
          </cell>
          <cell r="L355">
            <v>24803879.899999999</v>
          </cell>
          <cell r="M355">
            <v>19985623.600000001</v>
          </cell>
          <cell r="N355">
            <v>26896434.149999999</v>
          </cell>
        </row>
        <row r="356">
          <cell r="A356">
            <v>2339</v>
          </cell>
          <cell r="B356" t="str">
            <v>DEP MONETARIOS FONDOS FINANCIEROS (DESHABILITADO)</v>
          </cell>
          <cell r="C356" t="e">
            <v>#N/A</v>
          </cell>
          <cell r="D356" t="e">
            <v>#N/A</v>
          </cell>
          <cell r="E356" t="e">
            <v>#N/A</v>
          </cell>
          <cell r="F356" t="e">
            <v>#N/A</v>
          </cell>
          <cell r="G356" t="e">
            <v>#N/A</v>
          </cell>
          <cell r="H356" t="e">
            <v>#N/A</v>
          </cell>
          <cell r="I356" t="e">
            <v>#N/A</v>
          </cell>
          <cell r="J356" t="e">
            <v>#N/A</v>
          </cell>
          <cell r="K356" t="e">
            <v>#N/A</v>
          </cell>
          <cell r="L356" t="e">
            <v>#N/A</v>
          </cell>
          <cell r="M356" t="e">
            <v>#N/A</v>
          </cell>
          <cell r="N356" t="e">
            <v>#N/A</v>
          </cell>
        </row>
        <row r="357">
          <cell r="A357">
            <v>234</v>
          </cell>
          <cell r="B357" t="str">
            <v>OTROS DEPÓSITOS SECTOR PÚBLICO NO FINANCIERO.</v>
          </cell>
          <cell r="C357">
            <v>658312394.38999999</v>
          </cell>
          <cell r="D357">
            <v>641065709.45000005</v>
          </cell>
          <cell r="E357">
            <v>933278631.88999999</v>
          </cell>
          <cell r="F357">
            <v>528565267.88999999</v>
          </cell>
          <cell r="G357">
            <v>658498846.51999998</v>
          </cell>
          <cell r="H357">
            <v>606738352.77999997</v>
          </cell>
          <cell r="I357">
            <v>829968877.69000006</v>
          </cell>
          <cell r="J357">
            <v>614393354.41999996</v>
          </cell>
          <cell r="K357">
            <v>804527704.44000006</v>
          </cell>
          <cell r="L357">
            <v>897137260.97000003</v>
          </cell>
          <cell r="M357">
            <v>487783948.31999999</v>
          </cell>
          <cell r="N357">
            <v>444491509.63999999</v>
          </cell>
        </row>
        <row r="358">
          <cell r="A358">
            <v>2341</v>
          </cell>
          <cell r="B358" t="str">
            <v>OTROS DEPÓSITOS GOBIERNO CENTRAL</v>
          </cell>
          <cell r="C358">
            <v>442321267.20999998</v>
          </cell>
          <cell r="D358">
            <v>454618148.12</v>
          </cell>
          <cell r="E358">
            <v>470716081.66000003</v>
          </cell>
          <cell r="F358">
            <v>59138372.899999999</v>
          </cell>
          <cell r="G358">
            <v>37562135.689999998</v>
          </cell>
          <cell r="H358">
            <v>111452856.70999999</v>
          </cell>
          <cell r="I358">
            <v>78141893.680000007</v>
          </cell>
          <cell r="J358">
            <v>40956148.399999999</v>
          </cell>
          <cell r="K358">
            <v>336394463.63999999</v>
          </cell>
          <cell r="L358">
            <v>358290506.43000001</v>
          </cell>
          <cell r="M358">
            <v>54278341.310000002</v>
          </cell>
          <cell r="N358">
            <v>38589026.170000002</v>
          </cell>
        </row>
        <row r="359">
          <cell r="A359">
            <v>234105</v>
          </cell>
          <cell r="B359" t="str">
            <v>FONDOS TESORO NACIONAL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234110</v>
          </cell>
          <cell r="B360" t="str">
            <v>PRESUPUESTO EN LIQUIDACIÓN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234115</v>
          </cell>
          <cell r="B361" t="str">
            <v>ASIGNACIONES PARA CUBRIR CRÉDITOS GOBIERNO CENTRAL</v>
          </cell>
          <cell r="C361">
            <v>5356.26</v>
          </cell>
          <cell r="D361">
            <v>5356.26</v>
          </cell>
          <cell r="E361">
            <v>5356.26</v>
          </cell>
          <cell r="F361">
            <v>5356.26</v>
          </cell>
          <cell r="G361">
            <v>5356.26</v>
          </cell>
          <cell r="H361">
            <v>5356.26</v>
          </cell>
          <cell r="I361">
            <v>5356.26</v>
          </cell>
          <cell r="J361">
            <v>5356.26</v>
          </cell>
          <cell r="K361">
            <v>5356.26</v>
          </cell>
          <cell r="L361">
            <v>5356.26</v>
          </cell>
          <cell r="M361">
            <v>5356.26</v>
          </cell>
          <cell r="N361">
            <v>5356.26</v>
          </cell>
        </row>
        <row r="362">
          <cell r="A362">
            <v>234120</v>
          </cell>
          <cell r="B362" t="str">
            <v>CAUCIONES GOBIERNO CENTRAL</v>
          </cell>
          <cell r="C362">
            <v>156.54</v>
          </cell>
          <cell r="D362">
            <v>156.54</v>
          </cell>
          <cell r="E362">
            <v>156.54</v>
          </cell>
          <cell r="F362">
            <v>156.54</v>
          </cell>
          <cell r="G362">
            <v>156.54</v>
          </cell>
          <cell r="H362">
            <v>156.54</v>
          </cell>
          <cell r="I362">
            <v>156.54</v>
          </cell>
          <cell r="J362">
            <v>156.54</v>
          </cell>
          <cell r="K362">
            <v>156.54</v>
          </cell>
          <cell r="L362">
            <v>156.54</v>
          </cell>
          <cell r="M362">
            <v>156.54</v>
          </cell>
          <cell r="N362">
            <v>156.54</v>
          </cell>
        </row>
        <row r="363">
          <cell r="A363">
            <v>234125</v>
          </cell>
          <cell r="B363" t="str">
            <v>CUENTAS ESPECIALES GOBIERNO CENTRAL</v>
          </cell>
          <cell r="C363">
            <v>10606.65</v>
          </cell>
          <cell r="D363">
            <v>10606.65</v>
          </cell>
          <cell r="E363">
            <v>10606.65</v>
          </cell>
          <cell r="F363">
            <v>10606.65</v>
          </cell>
          <cell r="G363">
            <v>10606.65</v>
          </cell>
          <cell r="H363">
            <v>10606.65</v>
          </cell>
          <cell r="I363">
            <v>10606.65</v>
          </cell>
          <cell r="J363">
            <v>10606.65</v>
          </cell>
          <cell r="K363">
            <v>10606.65</v>
          </cell>
          <cell r="L363">
            <v>10606.65</v>
          </cell>
          <cell r="M363">
            <v>10606.65</v>
          </cell>
          <cell r="N363">
            <v>10606.65</v>
          </cell>
        </row>
        <row r="364">
          <cell r="A364">
            <v>234189</v>
          </cell>
          <cell r="B364" t="str">
            <v>OTRAS OBLIGACIONES GOBIERNO CENTRAL</v>
          </cell>
          <cell r="C364">
            <v>442305147.75999999</v>
          </cell>
          <cell r="D364">
            <v>454602028.67000002</v>
          </cell>
          <cell r="E364">
            <v>470699962.20999998</v>
          </cell>
          <cell r="F364">
            <v>59122253.450000003</v>
          </cell>
          <cell r="G364">
            <v>37546016.240000002</v>
          </cell>
          <cell r="H364">
            <v>111436737.26000001</v>
          </cell>
          <cell r="I364">
            <v>78125774.230000004</v>
          </cell>
          <cell r="J364">
            <v>40940028.950000003</v>
          </cell>
          <cell r="K364">
            <v>336378344.19</v>
          </cell>
          <cell r="L364">
            <v>358274386.98000002</v>
          </cell>
          <cell r="M364">
            <v>54262221.859999999</v>
          </cell>
          <cell r="N364">
            <v>38572906.719999999</v>
          </cell>
        </row>
        <row r="365">
          <cell r="A365">
            <v>2342</v>
          </cell>
          <cell r="B365" t="str">
            <v>OTROS DEPÓSITOS GOBIERNOS PROVINCIALES Y LOCALES</v>
          </cell>
          <cell r="C365">
            <v>6585574.79</v>
          </cell>
          <cell r="D365">
            <v>6029646.0300000003</v>
          </cell>
          <cell r="E365">
            <v>8882273.6999999993</v>
          </cell>
          <cell r="F365">
            <v>12335838.279999999</v>
          </cell>
          <cell r="G365">
            <v>24346059.52</v>
          </cell>
          <cell r="H365">
            <v>14539101.68</v>
          </cell>
          <cell r="I365">
            <v>9295273.1600000001</v>
          </cell>
          <cell r="J365">
            <v>9453282.0600000005</v>
          </cell>
          <cell r="K365">
            <v>9360045.1999999993</v>
          </cell>
          <cell r="L365">
            <v>11291970.41</v>
          </cell>
          <cell r="M365">
            <v>25307458.59</v>
          </cell>
          <cell r="N365">
            <v>21075970.52</v>
          </cell>
        </row>
        <row r="366">
          <cell r="A366">
            <v>234205</v>
          </cell>
          <cell r="B366" t="str">
            <v>ASIGNACIONES PARA CUBRIR CRÉDITOS GOBIERNO PROVINCIALES Y LOCALES.</v>
          </cell>
          <cell r="C366">
            <v>3104198.61</v>
          </cell>
          <cell r="D366">
            <v>2548336.06</v>
          </cell>
          <cell r="E366">
            <v>4426907.8600000003</v>
          </cell>
          <cell r="F366">
            <v>6247843.9100000001</v>
          </cell>
          <cell r="G366">
            <v>9989750.0800000001</v>
          </cell>
          <cell r="H366">
            <v>7150907.2400000002</v>
          </cell>
          <cell r="I366">
            <v>3133989.22</v>
          </cell>
          <cell r="J366">
            <v>2541215.42</v>
          </cell>
          <cell r="K366">
            <v>3046603.13</v>
          </cell>
          <cell r="L366">
            <v>5840876.2800000003</v>
          </cell>
          <cell r="M366">
            <v>12515468.470000001</v>
          </cell>
          <cell r="N366">
            <v>7166507.8700000001</v>
          </cell>
        </row>
        <row r="367">
          <cell r="A367">
            <v>234210</v>
          </cell>
          <cell r="B367" t="str">
            <v>CAUCIONES GOBIERNOS PROVINCIALES Y LOCALES</v>
          </cell>
          <cell r="C367">
            <v>53.2</v>
          </cell>
          <cell r="D367">
            <v>53.2</v>
          </cell>
          <cell r="E367">
            <v>53.2</v>
          </cell>
          <cell r="F367">
            <v>53.2</v>
          </cell>
          <cell r="G367">
            <v>53.2</v>
          </cell>
          <cell r="H367">
            <v>53.2</v>
          </cell>
          <cell r="I367">
            <v>53.2</v>
          </cell>
          <cell r="J367">
            <v>53.2</v>
          </cell>
          <cell r="K367">
            <v>53.2</v>
          </cell>
          <cell r="L367">
            <v>53.2</v>
          </cell>
          <cell r="M367">
            <v>53.2</v>
          </cell>
          <cell r="N367">
            <v>53.2</v>
          </cell>
        </row>
        <row r="368">
          <cell r="A368">
            <v>234215</v>
          </cell>
          <cell r="B368" t="str">
            <v>RENTAS RECAUDADAS POR DISTRIBUIR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234289</v>
          </cell>
          <cell r="B369" t="str">
            <v>OTRAS OBLIGACIONES GOBIERNOS PROVINCIALES Y LOCALES</v>
          </cell>
          <cell r="C369">
            <v>3481322.98</v>
          </cell>
          <cell r="D369">
            <v>3481256.77</v>
          </cell>
          <cell r="E369">
            <v>4455312.6399999997</v>
          </cell>
          <cell r="F369">
            <v>6087941.1699999999</v>
          </cell>
          <cell r="G369">
            <v>14356256.24</v>
          </cell>
          <cell r="H369">
            <v>7388141.2400000002</v>
          </cell>
          <cell r="I369">
            <v>6161230.7400000002</v>
          </cell>
          <cell r="J369">
            <v>6912013.4400000004</v>
          </cell>
          <cell r="K369">
            <v>6313388.8700000001</v>
          </cell>
          <cell r="L369">
            <v>5451040.9299999997</v>
          </cell>
          <cell r="M369">
            <v>12791936.92</v>
          </cell>
          <cell r="N369">
            <v>13909409.449999999</v>
          </cell>
        </row>
        <row r="370">
          <cell r="A370">
            <v>2343</v>
          </cell>
          <cell r="B370" t="str">
            <v>OTROS DEPÓSITOS ENTIDADES OFICIALES</v>
          </cell>
          <cell r="C370">
            <v>209405552.38999999</v>
          </cell>
          <cell r="D370">
            <v>180417915.30000001</v>
          </cell>
          <cell r="E370">
            <v>453680276.52999997</v>
          </cell>
          <cell r="F370">
            <v>457091056.70999998</v>
          </cell>
          <cell r="G370">
            <v>596590651.30999994</v>
          </cell>
          <cell r="H370">
            <v>480746394.38999999</v>
          </cell>
          <cell r="I370">
            <v>742531710.85000002</v>
          </cell>
          <cell r="J370">
            <v>563983923.96000004</v>
          </cell>
          <cell r="K370">
            <v>458773195.60000002</v>
          </cell>
          <cell r="L370">
            <v>527554784.13</v>
          </cell>
          <cell r="M370">
            <v>408198148.42000002</v>
          </cell>
          <cell r="N370">
            <v>384826512.94999999</v>
          </cell>
        </row>
        <row r="371">
          <cell r="A371">
            <v>234305</v>
          </cell>
          <cell r="B371" t="str">
            <v>ASIGNACIONES PARA CUBRIR CRÉDITOS ENTIDADES OFICIALES</v>
          </cell>
          <cell r="C371">
            <v>1715418.21</v>
          </cell>
          <cell r="D371">
            <v>1715297.43</v>
          </cell>
          <cell r="E371">
            <v>3119194.17</v>
          </cell>
          <cell r="F371">
            <v>1715238.06</v>
          </cell>
          <cell r="G371">
            <v>1715009.14</v>
          </cell>
          <cell r="H371">
            <v>1714999.29</v>
          </cell>
          <cell r="I371">
            <v>1715014.07</v>
          </cell>
          <cell r="J371">
            <v>1714960.71</v>
          </cell>
          <cell r="K371">
            <v>1714963.45</v>
          </cell>
          <cell r="L371">
            <v>1714806.66</v>
          </cell>
          <cell r="M371">
            <v>1714801.19</v>
          </cell>
          <cell r="N371">
            <v>1714880.94</v>
          </cell>
        </row>
        <row r="372">
          <cell r="A372">
            <v>234310</v>
          </cell>
          <cell r="B372" t="str">
            <v>CAUCIONES ENTIDADES OFICIALES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234389</v>
          </cell>
          <cell r="B373" t="str">
            <v>OTRAS OBLIGACIONES ENTIDADES OFICIALES</v>
          </cell>
          <cell r="C373">
            <v>207690134.18000001</v>
          </cell>
          <cell r="D373">
            <v>178702617.87</v>
          </cell>
          <cell r="E373">
            <v>450561082.36000001</v>
          </cell>
          <cell r="F373">
            <v>455375818.64999998</v>
          </cell>
          <cell r="G373">
            <v>594875642.16999996</v>
          </cell>
          <cell r="H373">
            <v>479031395.10000002</v>
          </cell>
          <cell r="I373">
            <v>740816696.77999997</v>
          </cell>
          <cell r="J373">
            <v>562268963.25</v>
          </cell>
          <cell r="K373">
            <v>457058232.14999998</v>
          </cell>
          <cell r="L373">
            <v>525839977.47000003</v>
          </cell>
          <cell r="M373">
            <v>406483347.23000002</v>
          </cell>
          <cell r="N373">
            <v>383111632.00999999</v>
          </cell>
        </row>
        <row r="374">
          <cell r="A374">
            <v>235</v>
          </cell>
          <cell r="B374" t="str">
            <v>OTROS DEPÓSITOS SECTOR FINANCIERO</v>
          </cell>
          <cell r="C374">
            <v>635007.93999999994</v>
          </cell>
          <cell r="D374">
            <v>763297.03</v>
          </cell>
          <cell r="E374">
            <v>724340.18</v>
          </cell>
          <cell r="F374">
            <v>820472.45</v>
          </cell>
          <cell r="G374">
            <v>986767.77</v>
          </cell>
          <cell r="H374">
            <v>1164509.03</v>
          </cell>
          <cell r="I374">
            <v>1198867.73</v>
          </cell>
          <cell r="J374">
            <v>1079531.57</v>
          </cell>
          <cell r="K374">
            <v>1209389.3500000001</v>
          </cell>
          <cell r="L374">
            <v>987732.17</v>
          </cell>
          <cell r="M374">
            <v>969719.07</v>
          </cell>
          <cell r="N374">
            <v>1017136.1</v>
          </cell>
        </row>
        <row r="375">
          <cell r="A375">
            <v>2351</v>
          </cell>
          <cell r="B375" t="str">
            <v>OTROS DEPÓSITOS BANCOS PRIVADOS</v>
          </cell>
          <cell r="C375">
            <v>624673.01</v>
          </cell>
          <cell r="D375">
            <v>752830.39</v>
          </cell>
          <cell r="E375">
            <v>713842.12</v>
          </cell>
          <cell r="F375">
            <v>809974.39</v>
          </cell>
          <cell r="G375">
            <v>976269.71</v>
          </cell>
          <cell r="H375">
            <v>1154010.97</v>
          </cell>
          <cell r="I375">
            <v>1188369.67</v>
          </cell>
          <cell r="J375">
            <v>1069033.51</v>
          </cell>
          <cell r="K375">
            <v>1198891.29</v>
          </cell>
          <cell r="L375">
            <v>977225.38</v>
          </cell>
          <cell r="M375">
            <v>959172.89</v>
          </cell>
          <cell r="N375">
            <v>1006638.04</v>
          </cell>
        </row>
        <row r="376">
          <cell r="A376">
            <v>2352</v>
          </cell>
          <cell r="B376" t="str">
            <v>OTROS DEPÓSITOS BANCO NACIONAL DE FOMENTO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2353</v>
          </cell>
          <cell r="B377" t="str">
            <v>OTROS DEPÓSITOS INSTITUCIONES FINANCIERAS PÚBLICAS</v>
          </cell>
          <cell r="C377">
            <v>10167.17</v>
          </cell>
          <cell r="D377">
            <v>10167.17</v>
          </cell>
          <cell r="E377">
            <v>10167.17</v>
          </cell>
          <cell r="F377">
            <v>10167.17</v>
          </cell>
          <cell r="G377">
            <v>10167.17</v>
          </cell>
          <cell r="H377">
            <v>10167.17</v>
          </cell>
          <cell r="I377">
            <v>10167.17</v>
          </cell>
          <cell r="J377">
            <v>10167.17</v>
          </cell>
          <cell r="K377">
            <v>10167.17</v>
          </cell>
          <cell r="L377">
            <v>10167.17</v>
          </cell>
          <cell r="M377">
            <v>10167.17</v>
          </cell>
          <cell r="N377">
            <v>10167.17</v>
          </cell>
        </row>
        <row r="378">
          <cell r="A378">
            <v>2354</v>
          </cell>
          <cell r="B378" t="str">
            <v>OTROS DEPÓSITOS INSTITUCIONES DEL SISTEMA FINANCIERO PRIVADO</v>
          </cell>
          <cell r="C378">
            <v>167.76</v>
          </cell>
          <cell r="D378">
            <v>299.47000000000003</v>
          </cell>
          <cell r="E378">
            <v>330.89</v>
          </cell>
          <cell r="F378">
            <v>330.89</v>
          </cell>
          <cell r="G378">
            <v>330.89</v>
          </cell>
          <cell r="H378">
            <v>330.89</v>
          </cell>
          <cell r="I378">
            <v>330.89</v>
          </cell>
          <cell r="J378">
            <v>330.89</v>
          </cell>
          <cell r="K378">
            <v>330.89</v>
          </cell>
          <cell r="L378">
            <v>339.62</v>
          </cell>
          <cell r="M378">
            <v>379.01</v>
          </cell>
          <cell r="N378">
            <v>330.89</v>
          </cell>
        </row>
        <row r="379">
          <cell r="A379">
            <v>236</v>
          </cell>
          <cell r="B379" t="str">
            <v>OTROS DEPÓSITOS SECTOR PRIVADO</v>
          </cell>
          <cell r="C379">
            <v>3703598.68</v>
          </cell>
          <cell r="D379">
            <v>3792782.27</v>
          </cell>
          <cell r="E379">
            <v>3687738.3</v>
          </cell>
          <cell r="F379">
            <v>3710947.22</v>
          </cell>
          <cell r="G379">
            <v>3682790.12</v>
          </cell>
          <cell r="H379">
            <v>3674874.89</v>
          </cell>
          <cell r="I379">
            <v>3713153.3</v>
          </cell>
          <cell r="J379">
            <v>3727575.28</v>
          </cell>
          <cell r="K379">
            <v>3724252.47</v>
          </cell>
          <cell r="L379">
            <v>3770824.89</v>
          </cell>
          <cell r="M379">
            <v>3816339.66</v>
          </cell>
          <cell r="N379">
            <v>3700297.34</v>
          </cell>
        </row>
        <row r="380">
          <cell r="A380">
            <v>2361</v>
          </cell>
          <cell r="B380" t="str">
            <v>OTROS DEPÓSITOS PARTICULARES</v>
          </cell>
          <cell r="C380">
            <v>3703598.68</v>
          </cell>
          <cell r="D380">
            <v>3792782.27</v>
          </cell>
          <cell r="E380">
            <v>3687738.3</v>
          </cell>
          <cell r="F380">
            <v>3710947.22</v>
          </cell>
          <cell r="G380">
            <v>3682790.12</v>
          </cell>
          <cell r="H380">
            <v>3674874.89</v>
          </cell>
          <cell r="I380">
            <v>3713153.3</v>
          </cell>
          <cell r="J380">
            <v>3727575.28</v>
          </cell>
          <cell r="K380">
            <v>3724252.47</v>
          </cell>
          <cell r="L380">
            <v>3770824.89</v>
          </cell>
          <cell r="M380">
            <v>3816339.66</v>
          </cell>
          <cell r="N380">
            <v>3700297.34</v>
          </cell>
        </row>
        <row r="381">
          <cell r="A381">
            <v>236189</v>
          </cell>
          <cell r="B381" t="str">
            <v>OTRAS OBLIGACIONES PARTICULARES</v>
          </cell>
          <cell r="C381">
            <v>3703598.68</v>
          </cell>
          <cell r="D381">
            <v>3792782.27</v>
          </cell>
          <cell r="E381">
            <v>3687738.3</v>
          </cell>
          <cell r="F381">
            <v>3710947.22</v>
          </cell>
          <cell r="G381">
            <v>3682790.12</v>
          </cell>
          <cell r="H381">
            <v>3674874.89</v>
          </cell>
          <cell r="I381">
            <v>3713153.3</v>
          </cell>
          <cell r="J381">
            <v>3727575.28</v>
          </cell>
          <cell r="K381">
            <v>3724252.47</v>
          </cell>
          <cell r="L381">
            <v>3770824.89</v>
          </cell>
          <cell r="M381">
            <v>3816339.66</v>
          </cell>
          <cell r="N381">
            <v>3700297.34</v>
          </cell>
        </row>
        <row r="382">
          <cell r="A382">
            <v>238</v>
          </cell>
          <cell r="B382" t="str">
            <v>DEPOSITOS POR CONFIRMAR</v>
          </cell>
          <cell r="C382" t="e">
            <v>#N/A</v>
          </cell>
          <cell r="D382" t="e">
            <v>#N/A</v>
          </cell>
          <cell r="E382" t="e">
            <v>#N/A</v>
          </cell>
          <cell r="F382" t="e">
            <v>#N/A</v>
          </cell>
          <cell r="G382" t="e">
            <v>#N/A</v>
          </cell>
          <cell r="H382" t="e">
            <v>#N/A</v>
          </cell>
          <cell r="I382" t="e">
            <v>#N/A</v>
          </cell>
          <cell r="J382" t="e">
            <v>#N/A</v>
          </cell>
          <cell r="K382" t="e">
            <v>#N/A</v>
          </cell>
          <cell r="L382" t="e">
            <v>#N/A</v>
          </cell>
          <cell r="M382" t="e">
            <v>#N/A</v>
          </cell>
          <cell r="N382" t="e">
            <v>#N/A</v>
          </cell>
        </row>
        <row r="383">
          <cell r="A383">
            <v>2381</v>
          </cell>
          <cell r="B383" t="str">
            <v>DEP.CONFIR.CH.OTRAS PLS.GBN.CENTRA</v>
          </cell>
          <cell r="C383" t="e">
            <v>#N/A</v>
          </cell>
          <cell r="D383" t="e">
            <v>#N/A</v>
          </cell>
          <cell r="E383" t="e">
            <v>#N/A</v>
          </cell>
          <cell r="F383" t="e">
            <v>#N/A</v>
          </cell>
          <cell r="G383" t="e">
            <v>#N/A</v>
          </cell>
          <cell r="H383" t="e">
            <v>#N/A</v>
          </cell>
          <cell r="I383" t="e">
            <v>#N/A</v>
          </cell>
          <cell r="J383" t="e">
            <v>#N/A</v>
          </cell>
          <cell r="K383" t="e">
            <v>#N/A</v>
          </cell>
          <cell r="L383" t="e">
            <v>#N/A</v>
          </cell>
          <cell r="M383" t="e">
            <v>#N/A</v>
          </cell>
          <cell r="N383" t="e">
            <v>#N/A</v>
          </cell>
        </row>
        <row r="384">
          <cell r="A384">
            <v>2382</v>
          </cell>
          <cell r="B384" t="str">
            <v>DEP.CONFIR.CH.OTRAS PLS.GNOS.PROV.L</v>
          </cell>
          <cell r="C384" t="e">
            <v>#N/A</v>
          </cell>
          <cell r="D384" t="e">
            <v>#N/A</v>
          </cell>
          <cell r="E384" t="e">
            <v>#N/A</v>
          </cell>
          <cell r="F384" t="e">
            <v>#N/A</v>
          </cell>
          <cell r="G384" t="e">
            <v>#N/A</v>
          </cell>
          <cell r="H384" t="e">
            <v>#N/A</v>
          </cell>
          <cell r="I384" t="e">
            <v>#N/A</v>
          </cell>
          <cell r="J384" t="e">
            <v>#N/A</v>
          </cell>
          <cell r="K384" t="e">
            <v>#N/A</v>
          </cell>
          <cell r="L384" t="e">
            <v>#N/A</v>
          </cell>
          <cell r="M384" t="e">
            <v>#N/A</v>
          </cell>
          <cell r="N384" t="e">
            <v>#N/A</v>
          </cell>
        </row>
        <row r="385">
          <cell r="A385">
            <v>2383</v>
          </cell>
          <cell r="B385" t="str">
            <v>DEP.CONFIR.CH.OTRAS PLS.ENTID.OFIC.</v>
          </cell>
          <cell r="C385" t="e">
            <v>#N/A</v>
          </cell>
          <cell r="D385" t="e">
            <v>#N/A</v>
          </cell>
          <cell r="E385" t="e">
            <v>#N/A</v>
          </cell>
          <cell r="F385" t="e">
            <v>#N/A</v>
          </cell>
          <cell r="G385" t="e">
            <v>#N/A</v>
          </cell>
          <cell r="H385" t="e">
            <v>#N/A</v>
          </cell>
          <cell r="I385" t="e">
            <v>#N/A</v>
          </cell>
          <cell r="J385" t="e">
            <v>#N/A</v>
          </cell>
          <cell r="K385" t="e">
            <v>#N/A</v>
          </cell>
          <cell r="L385" t="e">
            <v>#N/A</v>
          </cell>
          <cell r="M385" t="e">
            <v>#N/A</v>
          </cell>
          <cell r="N385" t="e">
            <v>#N/A</v>
          </cell>
        </row>
        <row r="386">
          <cell r="A386">
            <v>2384</v>
          </cell>
          <cell r="B386" t="str">
            <v>DEP.CONFIR.CH.OTRAS PLS.BCOS.PRIVAD</v>
          </cell>
          <cell r="C386" t="e">
            <v>#N/A</v>
          </cell>
          <cell r="D386" t="e">
            <v>#N/A</v>
          </cell>
          <cell r="E386" t="e">
            <v>#N/A</v>
          </cell>
          <cell r="F386" t="e">
            <v>#N/A</v>
          </cell>
          <cell r="G386" t="e">
            <v>#N/A</v>
          </cell>
          <cell r="H386" t="e">
            <v>#N/A</v>
          </cell>
          <cell r="I386" t="e">
            <v>#N/A</v>
          </cell>
          <cell r="J386" t="e">
            <v>#N/A</v>
          </cell>
          <cell r="K386" t="e">
            <v>#N/A</v>
          </cell>
          <cell r="L386" t="e">
            <v>#N/A</v>
          </cell>
          <cell r="M386" t="e">
            <v>#N/A</v>
          </cell>
          <cell r="N386" t="e">
            <v>#N/A</v>
          </cell>
        </row>
        <row r="387">
          <cell r="A387">
            <v>2385</v>
          </cell>
          <cell r="B387" t="str">
            <v>DEP.CONFIR.CH.OTRAS PLS.BCO.NAC.FOM</v>
          </cell>
          <cell r="C387" t="e">
            <v>#N/A</v>
          </cell>
          <cell r="D387" t="e">
            <v>#N/A</v>
          </cell>
          <cell r="E387" t="e">
            <v>#N/A</v>
          </cell>
          <cell r="F387" t="e">
            <v>#N/A</v>
          </cell>
          <cell r="G387" t="e">
            <v>#N/A</v>
          </cell>
          <cell r="H387" t="e">
            <v>#N/A</v>
          </cell>
          <cell r="I387" t="e">
            <v>#N/A</v>
          </cell>
          <cell r="J387" t="e">
            <v>#N/A</v>
          </cell>
          <cell r="K387" t="e">
            <v>#N/A</v>
          </cell>
          <cell r="L387" t="e">
            <v>#N/A</v>
          </cell>
          <cell r="M387" t="e">
            <v>#N/A</v>
          </cell>
          <cell r="N387" t="e">
            <v>#N/A</v>
          </cell>
        </row>
        <row r="388">
          <cell r="A388">
            <v>2386</v>
          </cell>
          <cell r="B388" t="str">
            <v>DEP.CONFIR.CH.OTRAS PLS.INST.FIN.PU</v>
          </cell>
          <cell r="C388" t="e">
            <v>#N/A</v>
          </cell>
          <cell r="D388" t="e">
            <v>#N/A</v>
          </cell>
          <cell r="E388" t="e">
            <v>#N/A</v>
          </cell>
          <cell r="F388" t="e">
            <v>#N/A</v>
          </cell>
          <cell r="G388" t="e">
            <v>#N/A</v>
          </cell>
          <cell r="H388" t="e">
            <v>#N/A</v>
          </cell>
          <cell r="I388" t="e">
            <v>#N/A</v>
          </cell>
          <cell r="J388" t="e">
            <v>#N/A</v>
          </cell>
          <cell r="K388" t="e">
            <v>#N/A</v>
          </cell>
          <cell r="L388" t="e">
            <v>#N/A</v>
          </cell>
          <cell r="M388" t="e">
            <v>#N/A</v>
          </cell>
          <cell r="N388" t="e">
            <v>#N/A</v>
          </cell>
        </row>
        <row r="389">
          <cell r="A389">
            <v>2387</v>
          </cell>
          <cell r="B389" t="str">
            <v>DEP.CONFIR.CH.PLS.INST.SIST.FIN.PRI</v>
          </cell>
          <cell r="C389" t="e">
            <v>#N/A</v>
          </cell>
          <cell r="D389" t="e">
            <v>#N/A</v>
          </cell>
          <cell r="E389" t="e">
            <v>#N/A</v>
          </cell>
          <cell r="F389" t="e">
            <v>#N/A</v>
          </cell>
          <cell r="G389" t="e">
            <v>#N/A</v>
          </cell>
          <cell r="H389" t="e">
            <v>#N/A</v>
          </cell>
          <cell r="I389" t="e">
            <v>#N/A</v>
          </cell>
          <cell r="J389" t="e">
            <v>#N/A</v>
          </cell>
          <cell r="K389" t="e">
            <v>#N/A</v>
          </cell>
          <cell r="L389" t="e">
            <v>#N/A</v>
          </cell>
          <cell r="M389" t="e">
            <v>#N/A</v>
          </cell>
          <cell r="N389" t="e">
            <v>#N/A</v>
          </cell>
        </row>
        <row r="390">
          <cell r="A390">
            <v>2388</v>
          </cell>
          <cell r="B390" t="str">
            <v>DEP.CONFIR.CH.OTRAS PLAZAS PARTIC.</v>
          </cell>
          <cell r="C390" t="e">
            <v>#N/A</v>
          </cell>
          <cell r="D390" t="e">
            <v>#N/A</v>
          </cell>
          <cell r="E390" t="e">
            <v>#N/A</v>
          </cell>
          <cell r="F390" t="e">
            <v>#N/A</v>
          </cell>
          <cell r="G390" t="e">
            <v>#N/A</v>
          </cell>
          <cell r="H390" t="e">
            <v>#N/A</v>
          </cell>
          <cell r="I390" t="e">
            <v>#N/A</v>
          </cell>
          <cell r="J390" t="e">
            <v>#N/A</v>
          </cell>
          <cell r="K390" t="e">
            <v>#N/A</v>
          </cell>
          <cell r="L390" t="e">
            <v>#N/A</v>
          </cell>
          <cell r="M390" t="e">
            <v>#N/A</v>
          </cell>
          <cell r="N390" t="e">
            <v>#N/A</v>
          </cell>
        </row>
        <row r="391">
          <cell r="A391">
            <v>239</v>
          </cell>
          <cell r="B391" t="str">
            <v>CHEQUES CERTIFICADOS</v>
          </cell>
          <cell r="C391">
            <v>36010.9</v>
          </cell>
          <cell r="D391">
            <v>36010.9</v>
          </cell>
          <cell r="E391">
            <v>36010.9</v>
          </cell>
          <cell r="F391">
            <v>36010.9</v>
          </cell>
          <cell r="G391">
            <v>36010.9</v>
          </cell>
          <cell r="H391">
            <v>36010.9</v>
          </cell>
          <cell r="I391">
            <v>36010.9</v>
          </cell>
          <cell r="J391">
            <v>36010.9</v>
          </cell>
          <cell r="K391">
            <v>36010.9</v>
          </cell>
          <cell r="L391">
            <v>36010.9</v>
          </cell>
          <cell r="M391">
            <v>36010.9</v>
          </cell>
          <cell r="N391">
            <v>36010.9</v>
          </cell>
        </row>
        <row r="392">
          <cell r="A392">
            <v>24</v>
          </cell>
          <cell r="B392" t="str">
            <v>DEPÓSITOS A PLAZO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241</v>
          </cell>
          <cell r="B393" t="str">
            <v>DEPÓSITOS A PLAZO SECTOR PÚBLICO NO FINANCIERO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2411</v>
          </cell>
          <cell r="B394" t="str">
            <v>DEPÓSITOS A PLAZO GOBIERNO CENTRAL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241105</v>
          </cell>
          <cell r="B395" t="str">
            <v>DEPÓSITOS A PLAZO ENTIDADES GOBIERNO CENTRAL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241110</v>
          </cell>
          <cell r="B396" t="str">
            <v>DEPÓSITOS A PLAZO OTRAS ENTIDADES DEL GOBIERNO CENTRAL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241115</v>
          </cell>
          <cell r="B397" t="str">
            <v>DEPÓSITOS A PLAZO MINISTERIO DE FINANZAS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2412</v>
          </cell>
          <cell r="B398" t="str">
            <v>DEPÓSITOS A PLAZO GOBIERNOS PROVINCIALES Y LOCALES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241205</v>
          </cell>
          <cell r="B399" t="str">
            <v>DEPÓSITOS A PLAZO CONSEJOS PROVINCIALES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241210</v>
          </cell>
          <cell r="B400" t="str">
            <v>DEPÓSITOS A PLAZO EMPRESAS PROVINCIALES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241215</v>
          </cell>
          <cell r="B401" t="str">
            <v>DEPÓSITOS A PLAZO CONCEJOS MUNICIPALES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241220</v>
          </cell>
          <cell r="B402" t="str">
            <v>DEPÓSITOS A PLAZO EMPRESAS MUNICIPALES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2413</v>
          </cell>
          <cell r="B403" t="str">
            <v>DEPÓSITOS A PLAZO ENTIDADES OFICIALES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241315</v>
          </cell>
          <cell r="B404" t="str">
            <v>DEPÓSITOS A PLAZO ENTIDADES DESCENTRALIZADAS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25</v>
          </cell>
          <cell r="B405" t="str">
            <v>TÍTULOS VALORES EN CIRCULACIÓN</v>
          </cell>
          <cell r="C405">
            <v>88628577.579999998</v>
          </cell>
          <cell r="D405">
            <v>52071268.649999999</v>
          </cell>
          <cell r="E405">
            <v>63463889.840000004</v>
          </cell>
          <cell r="F405">
            <v>63345770.57</v>
          </cell>
          <cell r="G405">
            <v>60376702.43</v>
          </cell>
          <cell r="H405">
            <v>60376702.43</v>
          </cell>
          <cell r="I405">
            <v>60376702.43</v>
          </cell>
          <cell r="J405">
            <v>60362419.420000002</v>
          </cell>
          <cell r="K405">
            <v>60019295.899999999</v>
          </cell>
          <cell r="L405">
            <v>11973969.01</v>
          </cell>
          <cell r="M405">
            <v>993202.65</v>
          </cell>
          <cell r="N405">
            <v>993202.65</v>
          </cell>
        </row>
        <row r="406">
          <cell r="A406">
            <v>251</v>
          </cell>
          <cell r="B406" t="str">
            <v>BONOS DE ESTABILIZACIÓN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2511</v>
          </cell>
          <cell r="B407" t="str">
            <v>VALOR NOMINAL BONOS DE ESTABILIZACIÓN.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251105</v>
          </cell>
          <cell r="B408" t="str">
            <v>SECTOR FINANCIERO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251110</v>
          </cell>
          <cell r="B409" t="str">
            <v>SECTOR PRIVADO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2512</v>
          </cell>
          <cell r="B410" t="str">
            <v>(DESCUENTO BONOS DE ESTABILIZACIÓN)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251205</v>
          </cell>
          <cell r="B411" t="str">
            <v>(SECTOR FINANCIERO)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251210</v>
          </cell>
          <cell r="B412" t="str">
            <v>(SECTOR PRIVADO)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2513</v>
          </cell>
          <cell r="B413" t="str">
            <v>(BONOS DE ESTABILIZACIÓN PAGADOS DE OTRAS OFICINAS)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251305</v>
          </cell>
          <cell r="B414" t="str">
            <v>(SECTOR FINANCIERO)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251310</v>
          </cell>
          <cell r="B415" t="str">
            <v>(SECTOR PRIVADO)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2514</v>
          </cell>
          <cell r="B416" t="str">
            <v>(BONOS DE ESTABILIZACIÓN RECOMPRADOS)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251405</v>
          </cell>
          <cell r="B417" t="str">
            <v>(SECTOR FINANCIERO)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251410</v>
          </cell>
          <cell r="B418" t="str">
            <v>(SECTOR PRIVADO)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252</v>
          </cell>
          <cell r="B419" t="str">
            <v>TÍTULOS DEL BANCO CENTRAL DEL ECUADOR</v>
          </cell>
          <cell r="C419">
            <v>88628577.579999998</v>
          </cell>
          <cell r="D419">
            <v>52071268.649999999</v>
          </cell>
          <cell r="E419">
            <v>63463889.840000004</v>
          </cell>
          <cell r="F419">
            <v>63345770.57</v>
          </cell>
          <cell r="G419">
            <v>60376702.43</v>
          </cell>
          <cell r="H419">
            <v>60376702.43</v>
          </cell>
          <cell r="I419">
            <v>60376702.43</v>
          </cell>
          <cell r="J419">
            <v>60362419.420000002</v>
          </cell>
          <cell r="K419">
            <v>60019295.899999999</v>
          </cell>
          <cell r="L419">
            <v>11973969.01</v>
          </cell>
          <cell r="M419">
            <v>993202.65</v>
          </cell>
          <cell r="N419">
            <v>993202.65</v>
          </cell>
        </row>
        <row r="420">
          <cell r="A420">
            <v>2521</v>
          </cell>
          <cell r="B420" t="str">
            <v>VALOR NOMINAL TÍTULOS DEL BANCO CENTRAL DEL ECUADOR</v>
          </cell>
          <cell r="C420">
            <v>88628577.579999998</v>
          </cell>
          <cell r="D420">
            <v>52071268.649999999</v>
          </cell>
          <cell r="E420">
            <v>63463889.840000004</v>
          </cell>
          <cell r="F420">
            <v>63345770.57</v>
          </cell>
          <cell r="G420">
            <v>60376702.43</v>
          </cell>
          <cell r="H420">
            <v>60376702.43</v>
          </cell>
          <cell r="I420">
            <v>60376702.43</v>
          </cell>
          <cell r="J420">
            <v>60362419.420000002</v>
          </cell>
          <cell r="K420">
            <v>60019295.899999999</v>
          </cell>
          <cell r="L420">
            <v>11973969.01</v>
          </cell>
          <cell r="M420">
            <v>993202.65</v>
          </cell>
          <cell r="N420">
            <v>993202.65</v>
          </cell>
        </row>
        <row r="421">
          <cell r="A421">
            <v>252105</v>
          </cell>
          <cell r="B421" t="str">
            <v>SECTOR FINANCIERO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252110</v>
          </cell>
          <cell r="B422" t="str">
            <v>SECTOR PÚBLICO NO FINANCIERO</v>
          </cell>
          <cell r="C422">
            <v>88628577.579999998</v>
          </cell>
          <cell r="D422">
            <v>52071268.649999999</v>
          </cell>
          <cell r="E422">
            <v>63463889.840000004</v>
          </cell>
          <cell r="F422">
            <v>63345770.57</v>
          </cell>
          <cell r="G422">
            <v>60376702.43</v>
          </cell>
          <cell r="H422">
            <v>60376702.43</v>
          </cell>
          <cell r="I422">
            <v>60376702.43</v>
          </cell>
          <cell r="J422">
            <v>60362419.420000002</v>
          </cell>
          <cell r="K422">
            <v>60019295.899999999</v>
          </cell>
          <cell r="L422">
            <v>11973969.01</v>
          </cell>
          <cell r="M422">
            <v>993202.65</v>
          </cell>
          <cell r="N422">
            <v>993202.65</v>
          </cell>
        </row>
        <row r="423">
          <cell r="A423">
            <v>2522</v>
          </cell>
          <cell r="B423" t="str">
            <v>(DESCUENTO EN TÍTULOS BANCO CENTRAL DEL ECUADOR)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252205</v>
          </cell>
          <cell r="B424" t="str">
            <v>(SECTOR FINANCIERO)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252210</v>
          </cell>
          <cell r="B425" t="str">
            <v>(SECTOR PÚBLICO NO FINANCIERO)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2523</v>
          </cell>
          <cell r="B426" t="str">
            <v>VALOR NOMINAL OBLIGACIONES DEL BANCO CENTRAL DEL ECUADOR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252305</v>
          </cell>
          <cell r="B427" t="str">
            <v>SECTOR FINANCIERO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252310</v>
          </cell>
          <cell r="B428" t="str">
            <v>SECTOR PÚBLICO NO FINANCIERO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2524</v>
          </cell>
          <cell r="B429" t="str">
            <v>(DESCUENTOS OBLIGACIONES DEL  BANCO CENTRAL DEL ECUADOR)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252405</v>
          </cell>
          <cell r="B430" t="str">
            <v>(SECTOR FINANCIERO)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252410</v>
          </cell>
          <cell r="B431" t="str">
            <v>(SECTOR PÚBLICO NO FINANCIERO)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26</v>
          </cell>
          <cell r="B432" t="str">
            <v>CUENTAS POR PAGAR</v>
          </cell>
          <cell r="C432">
            <v>177215048.59999999</v>
          </cell>
          <cell r="D432">
            <v>177670621.86000001</v>
          </cell>
          <cell r="E432">
            <v>177795812.36000001</v>
          </cell>
          <cell r="F432">
            <v>179605859.63999999</v>
          </cell>
          <cell r="G432">
            <v>178338775.25999999</v>
          </cell>
          <cell r="H432">
            <v>177282152.09999999</v>
          </cell>
          <cell r="I432">
            <v>178665471.33000001</v>
          </cell>
          <cell r="J432">
            <v>178546462.13</v>
          </cell>
          <cell r="K432">
            <v>178773861.69</v>
          </cell>
          <cell r="L432">
            <v>175197159.5</v>
          </cell>
          <cell r="M432">
            <v>175657181.15000001</v>
          </cell>
          <cell r="N432">
            <v>182377943.28</v>
          </cell>
        </row>
        <row r="433">
          <cell r="A433">
            <v>261</v>
          </cell>
          <cell r="B433" t="str">
            <v>FONDOS RECIBIDOS EN ADMINISTRACION</v>
          </cell>
          <cell r="C433" t="e">
            <v>#N/A</v>
          </cell>
          <cell r="D433" t="e">
            <v>#N/A</v>
          </cell>
          <cell r="E433" t="e">
            <v>#N/A</v>
          </cell>
          <cell r="F433" t="e">
            <v>#N/A</v>
          </cell>
          <cell r="G433" t="e">
            <v>#N/A</v>
          </cell>
          <cell r="H433" t="e">
            <v>#N/A</v>
          </cell>
          <cell r="I433" t="e">
            <v>#N/A</v>
          </cell>
          <cell r="J433" t="e">
            <v>#N/A</v>
          </cell>
          <cell r="K433" t="e">
            <v>#N/A</v>
          </cell>
          <cell r="L433" t="e">
            <v>#N/A</v>
          </cell>
          <cell r="M433" t="e">
            <v>#N/A</v>
          </cell>
          <cell r="N433" t="e">
            <v>#N/A</v>
          </cell>
        </row>
        <row r="434">
          <cell r="A434">
            <v>2611</v>
          </cell>
          <cell r="B434" t="str">
            <v>OBLIG.FONDO DE RESERVA EMPLEADOS</v>
          </cell>
          <cell r="C434" t="e">
            <v>#N/A</v>
          </cell>
          <cell r="D434" t="e">
            <v>#N/A</v>
          </cell>
          <cell r="E434" t="e">
            <v>#N/A</v>
          </cell>
          <cell r="F434" t="e">
            <v>#N/A</v>
          </cell>
          <cell r="G434" t="e">
            <v>#N/A</v>
          </cell>
          <cell r="H434" t="e">
            <v>#N/A</v>
          </cell>
          <cell r="I434" t="e">
            <v>#N/A</v>
          </cell>
          <cell r="J434" t="e">
            <v>#N/A</v>
          </cell>
          <cell r="K434" t="e">
            <v>#N/A</v>
          </cell>
          <cell r="L434" t="e">
            <v>#N/A</v>
          </cell>
          <cell r="M434" t="e">
            <v>#N/A</v>
          </cell>
          <cell r="N434" t="e">
            <v>#N/A</v>
          </cell>
        </row>
        <row r="435">
          <cell r="A435">
            <v>261105</v>
          </cell>
          <cell r="B435" t="str">
            <v>FONDO DE RESERVA EMPLEADOS FRE</v>
          </cell>
          <cell r="C435" t="e">
            <v>#N/A</v>
          </cell>
          <cell r="D435" t="e">
            <v>#N/A</v>
          </cell>
          <cell r="E435" t="e">
            <v>#N/A</v>
          </cell>
          <cell r="F435" t="e">
            <v>#N/A</v>
          </cell>
          <cell r="G435" t="e">
            <v>#N/A</v>
          </cell>
          <cell r="H435" t="e">
            <v>#N/A</v>
          </cell>
          <cell r="I435" t="e">
            <v>#N/A</v>
          </cell>
          <cell r="J435" t="e">
            <v>#N/A</v>
          </cell>
          <cell r="K435" t="e">
            <v>#N/A</v>
          </cell>
          <cell r="L435" t="e">
            <v>#N/A</v>
          </cell>
          <cell r="M435" t="e">
            <v>#N/A</v>
          </cell>
          <cell r="N435" t="e">
            <v>#N/A</v>
          </cell>
        </row>
        <row r="436">
          <cell r="A436">
            <v>261110</v>
          </cell>
          <cell r="B436" t="str">
            <v>REVALORIZACION FDO.DE RESERVA EMPLE</v>
          </cell>
          <cell r="C436" t="e">
            <v>#N/A</v>
          </cell>
          <cell r="D436" t="e">
            <v>#N/A</v>
          </cell>
          <cell r="E436" t="e">
            <v>#N/A</v>
          </cell>
          <cell r="F436" t="e">
            <v>#N/A</v>
          </cell>
          <cell r="G436" t="e">
            <v>#N/A</v>
          </cell>
          <cell r="H436" t="e">
            <v>#N/A</v>
          </cell>
          <cell r="I436" t="e">
            <v>#N/A</v>
          </cell>
          <cell r="J436" t="e">
            <v>#N/A</v>
          </cell>
          <cell r="K436" t="e">
            <v>#N/A</v>
          </cell>
          <cell r="L436" t="e">
            <v>#N/A</v>
          </cell>
          <cell r="M436" t="e">
            <v>#N/A</v>
          </cell>
          <cell r="N436" t="e">
            <v>#N/A</v>
          </cell>
        </row>
        <row r="437">
          <cell r="A437">
            <v>2612</v>
          </cell>
          <cell r="B437" t="str">
            <v>OBLIGACIONES PENSIONES JUBILARES</v>
          </cell>
          <cell r="C437" t="e">
            <v>#N/A</v>
          </cell>
          <cell r="D437" t="e">
            <v>#N/A</v>
          </cell>
          <cell r="E437" t="e">
            <v>#N/A</v>
          </cell>
          <cell r="F437" t="e">
            <v>#N/A</v>
          </cell>
          <cell r="G437" t="e">
            <v>#N/A</v>
          </cell>
          <cell r="H437" t="e">
            <v>#N/A</v>
          </cell>
          <cell r="I437" t="e">
            <v>#N/A</v>
          </cell>
          <cell r="J437" t="e">
            <v>#N/A</v>
          </cell>
          <cell r="K437" t="e">
            <v>#N/A</v>
          </cell>
          <cell r="L437" t="e">
            <v>#N/A</v>
          </cell>
          <cell r="M437" t="e">
            <v>#N/A</v>
          </cell>
          <cell r="N437" t="e">
            <v>#N/A</v>
          </cell>
        </row>
        <row r="438">
          <cell r="A438">
            <v>261205</v>
          </cell>
          <cell r="B438" t="str">
            <v>FONDO DE PENSIONES</v>
          </cell>
          <cell r="C438" t="e">
            <v>#N/A</v>
          </cell>
          <cell r="D438" t="e">
            <v>#N/A</v>
          </cell>
          <cell r="E438" t="e">
            <v>#N/A</v>
          </cell>
          <cell r="F438" t="e">
            <v>#N/A</v>
          </cell>
          <cell r="G438" t="e">
            <v>#N/A</v>
          </cell>
          <cell r="H438" t="e">
            <v>#N/A</v>
          </cell>
          <cell r="I438" t="e">
            <v>#N/A</v>
          </cell>
          <cell r="J438" t="e">
            <v>#N/A</v>
          </cell>
          <cell r="K438" t="e">
            <v>#N/A</v>
          </cell>
          <cell r="L438" t="e">
            <v>#N/A</v>
          </cell>
          <cell r="M438" t="e">
            <v>#N/A</v>
          </cell>
          <cell r="N438" t="e">
            <v>#N/A</v>
          </cell>
        </row>
        <row r="439">
          <cell r="A439">
            <v>261210</v>
          </cell>
          <cell r="B439" t="str">
            <v>FONDO SEGURO DE SALDOS</v>
          </cell>
          <cell r="C439" t="e">
            <v>#N/A</v>
          </cell>
          <cell r="D439" t="e">
            <v>#N/A</v>
          </cell>
          <cell r="E439" t="e">
            <v>#N/A</v>
          </cell>
          <cell r="F439" t="e">
            <v>#N/A</v>
          </cell>
          <cell r="G439" t="e">
            <v>#N/A</v>
          </cell>
          <cell r="H439" t="e">
            <v>#N/A</v>
          </cell>
          <cell r="I439" t="e">
            <v>#N/A</v>
          </cell>
          <cell r="J439" t="e">
            <v>#N/A</v>
          </cell>
          <cell r="K439" t="e">
            <v>#N/A</v>
          </cell>
          <cell r="L439" t="e">
            <v>#N/A</v>
          </cell>
          <cell r="M439" t="e">
            <v>#N/A</v>
          </cell>
          <cell r="N439" t="e">
            <v>#N/A</v>
          </cell>
        </row>
        <row r="440">
          <cell r="A440">
            <v>2613</v>
          </cell>
          <cell r="B440" t="str">
            <v>OBLIGACIONES FONDO DE SALUD</v>
          </cell>
          <cell r="C440" t="e">
            <v>#N/A</v>
          </cell>
          <cell r="D440" t="e">
            <v>#N/A</v>
          </cell>
          <cell r="E440" t="e">
            <v>#N/A</v>
          </cell>
          <cell r="F440" t="e">
            <v>#N/A</v>
          </cell>
          <cell r="G440" t="e">
            <v>#N/A</v>
          </cell>
          <cell r="H440" t="e">
            <v>#N/A</v>
          </cell>
          <cell r="I440" t="e">
            <v>#N/A</v>
          </cell>
          <cell r="J440" t="e">
            <v>#N/A</v>
          </cell>
          <cell r="K440" t="e">
            <v>#N/A</v>
          </cell>
          <cell r="L440" t="e">
            <v>#N/A</v>
          </cell>
          <cell r="M440" t="e">
            <v>#N/A</v>
          </cell>
          <cell r="N440" t="e">
            <v>#N/A</v>
          </cell>
        </row>
        <row r="441">
          <cell r="A441">
            <v>2614</v>
          </cell>
          <cell r="B441" t="str">
            <v>OBLIGACIONES CON EMPLEADOS</v>
          </cell>
          <cell r="C441" t="e">
            <v>#N/A</v>
          </cell>
          <cell r="D441" t="e">
            <v>#N/A</v>
          </cell>
          <cell r="E441" t="e">
            <v>#N/A</v>
          </cell>
          <cell r="F441" t="e">
            <v>#N/A</v>
          </cell>
          <cell r="G441" t="e">
            <v>#N/A</v>
          </cell>
          <cell r="H441" t="e">
            <v>#N/A</v>
          </cell>
          <cell r="I441" t="e">
            <v>#N/A</v>
          </cell>
          <cell r="J441" t="e">
            <v>#N/A</v>
          </cell>
          <cell r="K441" t="e">
            <v>#N/A</v>
          </cell>
          <cell r="L441" t="e">
            <v>#N/A</v>
          </cell>
          <cell r="M441" t="e">
            <v>#N/A</v>
          </cell>
          <cell r="N441" t="e">
            <v>#N/A</v>
          </cell>
        </row>
        <row r="442">
          <cell r="A442">
            <v>262</v>
          </cell>
          <cell r="B442" t="str">
            <v>OBLIGACIONES POR ASIGNACIONES EN UNIDADES DE CUENTA</v>
          </cell>
          <cell r="C442">
            <v>88735984.480000004</v>
          </cell>
          <cell r="D442">
            <v>88386031.810000002</v>
          </cell>
          <cell r="E442">
            <v>88639739.430000007</v>
          </cell>
          <cell r="F442">
            <v>88079956.200000003</v>
          </cell>
          <cell r="G442">
            <v>87085907.849999994</v>
          </cell>
          <cell r="H442">
            <v>86749023.530000001</v>
          </cell>
          <cell r="I442">
            <v>86688084.230000004</v>
          </cell>
          <cell r="J442">
            <v>86566051.310000002</v>
          </cell>
          <cell r="K442">
            <v>86180347.25</v>
          </cell>
          <cell r="L442">
            <v>85579678.769999996</v>
          </cell>
          <cell r="M442">
            <v>85963100.670000002</v>
          </cell>
          <cell r="N442">
            <v>85567243.909999996</v>
          </cell>
        </row>
        <row r="443">
          <cell r="A443">
            <v>2621</v>
          </cell>
          <cell r="B443" t="str">
            <v>DERECHOS ESPECIALES DE GIRO</v>
          </cell>
          <cell r="C443">
            <v>47981504.479999997</v>
          </cell>
          <cell r="D443">
            <v>47611711.810000002</v>
          </cell>
          <cell r="E443">
            <v>47867899.43</v>
          </cell>
          <cell r="F443">
            <v>47345316.200000003</v>
          </cell>
          <cell r="G443">
            <v>46648867.850000001</v>
          </cell>
          <cell r="H443">
            <v>46316943.530000001</v>
          </cell>
          <cell r="I443">
            <v>46260964.229999997</v>
          </cell>
          <cell r="J443">
            <v>46146371.310000002</v>
          </cell>
          <cell r="K443">
            <v>45944187.25</v>
          </cell>
          <cell r="L443">
            <v>45512158.770000003</v>
          </cell>
          <cell r="M443">
            <v>45548380.670000002</v>
          </cell>
          <cell r="N443">
            <v>45797323.909999996</v>
          </cell>
        </row>
        <row r="444">
          <cell r="A444">
            <v>2622</v>
          </cell>
          <cell r="B444" t="str">
            <v>PESOS ANDINOS</v>
          </cell>
          <cell r="C444">
            <v>10000000</v>
          </cell>
          <cell r="D444">
            <v>10000000</v>
          </cell>
          <cell r="E444">
            <v>10000000</v>
          </cell>
          <cell r="F444">
            <v>10000000</v>
          </cell>
          <cell r="G444">
            <v>10000000</v>
          </cell>
          <cell r="H444">
            <v>10000000</v>
          </cell>
          <cell r="I444">
            <v>10000000</v>
          </cell>
          <cell r="J444">
            <v>10000000</v>
          </cell>
          <cell r="K444">
            <v>10000000</v>
          </cell>
          <cell r="L444">
            <v>10000000</v>
          </cell>
          <cell r="M444">
            <v>10000000</v>
          </cell>
          <cell r="N444">
            <v>10000000</v>
          </cell>
        </row>
        <row r="445">
          <cell r="A445">
            <v>2623</v>
          </cell>
          <cell r="B445" t="str">
            <v>S.U.C.R.E.</v>
          </cell>
          <cell r="C445">
            <v>30754480</v>
          </cell>
          <cell r="D445">
            <v>30774320</v>
          </cell>
          <cell r="E445">
            <v>30771840</v>
          </cell>
          <cell r="F445">
            <v>30734640</v>
          </cell>
          <cell r="G445">
            <v>30437040</v>
          </cell>
          <cell r="H445">
            <v>30432080</v>
          </cell>
          <cell r="I445">
            <v>30427120</v>
          </cell>
          <cell r="J445">
            <v>30419680</v>
          </cell>
          <cell r="K445">
            <v>30236160</v>
          </cell>
          <cell r="L445">
            <v>30067520</v>
          </cell>
          <cell r="M445">
            <v>30414720</v>
          </cell>
          <cell r="N445">
            <v>29769920</v>
          </cell>
        </row>
        <row r="446">
          <cell r="A446">
            <v>263</v>
          </cell>
          <cell r="B446" t="str">
            <v>OBLIGACIONES CON ORGANISMOS FINANCIEROS INTERNACIONALES</v>
          </cell>
          <cell r="C446">
            <v>3822769.34</v>
          </cell>
          <cell r="D446">
            <v>3827336.12</v>
          </cell>
          <cell r="E446">
            <v>4614921.71</v>
          </cell>
          <cell r="F446">
            <v>4816455.49</v>
          </cell>
          <cell r="G446">
            <v>4831875.6500000004</v>
          </cell>
          <cell r="H446">
            <v>4832366.8899999997</v>
          </cell>
          <cell r="I446">
            <v>4987759.01</v>
          </cell>
          <cell r="J446">
            <v>4992936.0999999996</v>
          </cell>
          <cell r="K446">
            <v>5778110.8799999999</v>
          </cell>
          <cell r="L446">
            <v>5978514.9699999997</v>
          </cell>
          <cell r="M446">
            <v>5993769.1799999997</v>
          </cell>
          <cell r="N446">
            <v>5993769.1799999997</v>
          </cell>
        </row>
        <row r="447">
          <cell r="A447">
            <v>2631</v>
          </cell>
          <cell r="B447" t="str">
            <v>OBLIGACIONES CON OTROS ORGANISMOS FINANCIEROS INTERNACIONALES</v>
          </cell>
          <cell r="C447">
            <v>3822769.34</v>
          </cell>
          <cell r="D447">
            <v>3827336.12</v>
          </cell>
          <cell r="E447">
            <v>4614921.71</v>
          </cell>
          <cell r="F447">
            <v>4816455.49</v>
          </cell>
          <cell r="G447">
            <v>4831875.6500000004</v>
          </cell>
          <cell r="H447">
            <v>4832366.8899999997</v>
          </cell>
          <cell r="I447">
            <v>4987759.01</v>
          </cell>
          <cell r="J447">
            <v>4992936.0999999996</v>
          </cell>
          <cell r="K447">
            <v>5778110.8799999999</v>
          </cell>
          <cell r="L447">
            <v>5978514.9699999997</v>
          </cell>
          <cell r="M447">
            <v>5993769.1799999997</v>
          </cell>
          <cell r="N447">
            <v>5993769.1799999997</v>
          </cell>
        </row>
        <row r="448">
          <cell r="A448">
            <v>263105</v>
          </cell>
          <cell r="B448" t="str">
            <v>OBLIGACIONES BANCO INTERNACIONAL DE RECONSTRUCCIÓN Y FOMENTO - BIRF</v>
          </cell>
          <cell r="C448">
            <v>27314.14</v>
          </cell>
          <cell r="D448">
            <v>27314.14</v>
          </cell>
          <cell r="E448">
            <v>27314.14</v>
          </cell>
          <cell r="F448">
            <v>27314.14</v>
          </cell>
          <cell r="G448">
            <v>27314.14</v>
          </cell>
          <cell r="H448">
            <v>27314.14</v>
          </cell>
          <cell r="I448">
            <v>27314.14</v>
          </cell>
          <cell r="J448">
            <v>27314.14</v>
          </cell>
          <cell r="K448">
            <v>27314.14</v>
          </cell>
          <cell r="L448">
            <v>27314.14</v>
          </cell>
          <cell r="M448">
            <v>27314.14</v>
          </cell>
          <cell r="N448">
            <v>27314.14</v>
          </cell>
        </row>
        <row r="449">
          <cell r="A449">
            <v>263115</v>
          </cell>
          <cell r="B449" t="str">
            <v>OBLIGACIONES ASOCIACIÓN INTERNACIONAL DE FOMENTO - AIF.</v>
          </cell>
          <cell r="C449">
            <v>86768.85</v>
          </cell>
          <cell r="D449">
            <v>86768.85</v>
          </cell>
          <cell r="E449">
            <v>86768.85</v>
          </cell>
          <cell r="F449">
            <v>86768.85</v>
          </cell>
          <cell r="G449">
            <v>86768.85</v>
          </cell>
          <cell r="H449">
            <v>86768.85</v>
          </cell>
          <cell r="I449">
            <v>86768.85</v>
          </cell>
          <cell r="J449">
            <v>86768.85</v>
          </cell>
          <cell r="K449">
            <v>86768.85</v>
          </cell>
          <cell r="L449">
            <v>86768.85</v>
          </cell>
          <cell r="M449">
            <v>86768.85</v>
          </cell>
          <cell r="N449">
            <v>86768.85</v>
          </cell>
        </row>
        <row r="450">
          <cell r="A450">
            <v>263120</v>
          </cell>
          <cell r="B450" t="str">
            <v>OBLIGACIONES BANCO INTERAMERICANO DE DESARROLLO - BID</v>
          </cell>
          <cell r="C450">
            <v>3708686.35</v>
          </cell>
          <cell r="D450">
            <v>3713253.13</v>
          </cell>
          <cell r="E450">
            <v>4500838.72</v>
          </cell>
          <cell r="F450">
            <v>4702372.5</v>
          </cell>
          <cell r="G450">
            <v>4717792.66</v>
          </cell>
          <cell r="H450">
            <v>4718283.9000000004</v>
          </cell>
          <cell r="I450">
            <v>4873676.0199999996</v>
          </cell>
          <cell r="J450">
            <v>4878853.1100000003</v>
          </cell>
          <cell r="K450">
            <v>5664027.8899999997</v>
          </cell>
          <cell r="L450">
            <v>5864431.9800000004</v>
          </cell>
          <cell r="M450">
            <v>5879686.1900000004</v>
          </cell>
          <cell r="N450">
            <v>5879686.1900000004</v>
          </cell>
        </row>
        <row r="451">
          <cell r="A451">
            <v>263140</v>
          </cell>
          <cell r="B451" t="str">
            <v>OBLIGACIONES AGENCIA MULTILATERAL DE GARANTÍA E INVERSIÓN MIGA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264</v>
          </cell>
          <cell r="B452" t="str">
            <v>OBLIGACIONES POR CRÉDITOS ESPECIALES</v>
          </cell>
          <cell r="C452">
            <v>116211.91</v>
          </cell>
          <cell r="D452">
            <v>116211.91</v>
          </cell>
          <cell r="E452">
            <v>116211.91</v>
          </cell>
          <cell r="F452">
            <v>116211.91</v>
          </cell>
          <cell r="G452">
            <v>116211.91</v>
          </cell>
          <cell r="H452">
            <v>116211.91</v>
          </cell>
          <cell r="I452">
            <v>116211.91</v>
          </cell>
          <cell r="J452">
            <v>116211.91</v>
          </cell>
          <cell r="K452">
            <v>116211.91</v>
          </cell>
          <cell r="L452">
            <v>116211.91</v>
          </cell>
          <cell r="M452">
            <v>116211.91</v>
          </cell>
          <cell r="N452">
            <v>116211.91</v>
          </cell>
        </row>
        <row r="453">
          <cell r="A453">
            <v>2641</v>
          </cell>
          <cell r="B453" t="str">
            <v>INTERESES POR PAGAR AL EXTERIOR</v>
          </cell>
          <cell r="C453">
            <v>89792.6</v>
          </cell>
          <cell r="D453">
            <v>89792.6</v>
          </cell>
          <cell r="E453">
            <v>89792.6</v>
          </cell>
          <cell r="F453">
            <v>89792.6</v>
          </cell>
          <cell r="G453">
            <v>89792.6</v>
          </cell>
          <cell r="H453">
            <v>89792.6</v>
          </cell>
          <cell r="I453">
            <v>89792.6</v>
          </cell>
          <cell r="J453">
            <v>89792.6</v>
          </cell>
          <cell r="K453">
            <v>89792.6</v>
          </cell>
          <cell r="L453">
            <v>89792.6</v>
          </cell>
          <cell r="M453">
            <v>89792.6</v>
          </cell>
          <cell r="N453">
            <v>89792.6</v>
          </cell>
        </row>
        <row r="454">
          <cell r="A454">
            <v>2642</v>
          </cell>
          <cell r="B454" t="str">
            <v>SERVICIOS TÉCNICOS RECAUDADOS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2643</v>
          </cell>
          <cell r="B455" t="str">
            <v>RECUPERACIONES CRÉDITOS RECURSOS INTERNOS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2644</v>
          </cell>
          <cell r="B456" t="str">
            <v>RECUPERACIONES CRÉDITOS RECURSOS EXTERNOS</v>
          </cell>
          <cell r="C456">
            <v>26399.83</v>
          </cell>
          <cell r="D456">
            <v>26399.83</v>
          </cell>
          <cell r="E456">
            <v>26399.83</v>
          </cell>
          <cell r="F456">
            <v>26399.83</v>
          </cell>
          <cell r="G456">
            <v>26399.83</v>
          </cell>
          <cell r="H456">
            <v>26399.83</v>
          </cell>
          <cell r="I456">
            <v>26399.83</v>
          </cell>
          <cell r="J456">
            <v>26399.83</v>
          </cell>
          <cell r="K456">
            <v>26399.83</v>
          </cell>
          <cell r="L456">
            <v>26399.83</v>
          </cell>
          <cell r="M456">
            <v>26399.83</v>
          </cell>
          <cell r="N456">
            <v>26399.83</v>
          </cell>
        </row>
        <row r="457">
          <cell r="A457">
            <v>2648</v>
          </cell>
          <cell r="B457" t="str">
            <v>OTROS CONCEPTOS POR DISTRIBUIR</v>
          </cell>
          <cell r="C457">
            <v>19.48</v>
          </cell>
          <cell r="D457">
            <v>19.48</v>
          </cell>
          <cell r="E457">
            <v>19.48</v>
          </cell>
          <cell r="F457">
            <v>19.48</v>
          </cell>
          <cell r="G457">
            <v>19.48</v>
          </cell>
          <cell r="H457">
            <v>19.48</v>
          </cell>
          <cell r="I457">
            <v>19.48</v>
          </cell>
          <cell r="J457">
            <v>19.48</v>
          </cell>
          <cell r="K457">
            <v>19.48</v>
          </cell>
          <cell r="L457">
            <v>19.48</v>
          </cell>
          <cell r="M457">
            <v>19.48</v>
          </cell>
          <cell r="N457">
            <v>19.48</v>
          </cell>
        </row>
        <row r="458">
          <cell r="A458">
            <v>265</v>
          </cell>
          <cell r="B458" t="str">
            <v>SERVICIOS POR PAGAR</v>
          </cell>
          <cell r="C458">
            <v>2903479.37</v>
          </cell>
          <cell r="D458">
            <v>2786958.18</v>
          </cell>
          <cell r="E458">
            <v>1464071.46</v>
          </cell>
          <cell r="F458">
            <v>1532765.37</v>
          </cell>
          <cell r="G458">
            <v>1588511.26</v>
          </cell>
          <cell r="H458">
            <v>1615102.66</v>
          </cell>
          <cell r="I458">
            <v>1473786.55</v>
          </cell>
          <cell r="J458">
            <v>1538002.85</v>
          </cell>
          <cell r="K458">
            <v>1588736.42</v>
          </cell>
          <cell r="L458">
            <v>1660928.64</v>
          </cell>
          <cell r="M458">
            <v>999530.85</v>
          </cell>
          <cell r="N458">
            <v>4500612.46</v>
          </cell>
        </row>
        <row r="459">
          <cell r="A459">
            <v>2651</v>
          </cell>
          <cell r="B459" t="str">
            <v>SERVICIOS POR PAGAR</v>
          </cell>
          <cell r="C459">
            <v>2903479.37</v>
          </cell>
          <cell r="D459">
            <v>2786958.18</v>
          </cell>
          <cell r="E459">
            <v>1464071.46</v>
          </cell>
          <cell r="F459">
            <v>1532765.37</v>
          </cell>
          <cell r="G459">
            <v>1588511.26</v>
          </cell>
          <cell r="H459">
            <v>1615102.66</v>
          </cell>
          <cell r="I459">
            <v>1473786.55</v>
          </cell>
          <cell r="J459">
            <v>1538002.85</v>
          </cell>
          <cell r="K459">
            <v>1588736.42</v>
          </cell>
          <cell r="L459">
            <v>1660928.64</v>
          </cell>
          <cell r="M459">
            <v>999530.85</v>
          </cell>
          <cell r="N459">
            <v>4500612.46</v>
          </cell>
        </row>
        <row r="460">
          <cell r="A460">
            <v>266</v>
          </cell>
          <cell r="B460" t="str">
            <v>PROVISIÓN PARA OPERACIONES CONTINGENTES</v>
          </cell>
          <cell r="C460">
            <v>5390216.5700000003</v>
          </cell>
          <cell r="D460">
            <v>5386193.2999999998</v>
          </cell>
          <cell r="E460">
            <v>5385454.3700000001</v>
          </cell>
          <cell r="F460">
            <v>5374693.5199999996</v>
          </cell>
          <cell r="G460">
            <v>5197314.66</v>
          </cell>
          <cell r="H460">
            <v>5198422.5599999996</v>
          </cell>
          <cell r="I460">
            <v>7519779.2999999998</v>
          </cell>
          <cell r="J460">
            <v>7515464.2199999997</v>
          </cell>
          <cell r="K460">
            <v>7522768.5499999998</v>
          </cell>
          <cell r="L460">
            <v>4254118.53</v>
          </cell>
          <cell r="M460">
            <v>4256014.93</v>
          </cell>
          <cell r="N460">
            <v>4086969.47</v>
          </cell>
        </row>
        <row r="461">
          <cell r="A461">
            <v>268</v>
          </cell>
          <cell r="B461" t="str">
            <v>CUENTAS POR PAGAR VARIAS</v>
          </cell>
          <cell r="C461">
            <v>76246386.930000007</v>
          </cell>
          <cell r="D461">
            <v>77167890.540000007</v>
          </cell>
          <cell r="E461">
            <v>77575413.480000004</v>
          </cell>
          <cell r="F461">
            <v>79685777.150000006</v>
          </cell>
          <cell r="G461">
            <v>79518953.930000007</v>
          </cell>
          <cell r="H461">
            <v>78771024.549999997</v>
          </cell>
          <cell r="I461">
            <v>77879850.329999998</v>
          </cell>
          <cell r="J461">
            <v>77817795.739999995</v>
          </cell>
          <cell r="K461">
            <v>77587686.680000007</v>
          </cell>
          <cell r="L461">
            <v>77607706.680000007</v>
          </cell>
          <cell r="M461">
            <v>78328553.609999999</v>
          </cell>
          <cell r="N461">
            <v>82113136.349999994</v>
          </cell>
        </row>
        <row r="462">
          <cell r="A462">
            <v>2681</v>
          </cell>
          <cell r="B462" t="str">
            <v>VARIOS ACREEDORES</v>
          </cell>
          <cell r="C462">
            <v>76246386.930000007</v>
          </cell>
          <cell r="D462">
            <v>77167890.540000007</v>
          </cell>
          <cell r="E462">
            <v>77575413.480000004</v>
          </cell>
          <cell r="F462">
            <v>79685777.150000006</v>
          </cell>
          <cell r="G462">
            <v>79518953.930000007</v>
          </cell>
          <cell r="H462">
            <v>78771024.549999997</v>
          </cell>
          <cell r="I462">
            <v>77879850.329999998</v>
          </cell>
          <cell r="J462">
            <v>77817795.739999995</v>
          </cell>
          <cell r="K462">
            <v>77587686.680000007</v>
          </cell>
          <cell r="L462">
            <v>77607706.680000007</v>
          </cell>
          <cell r="M462">
            <v>78328553.609999999</v>
          </cell>
          <cell r="N462">
            <v>82113136.349999994</v>
          </cell>
        </row>
        <row r="463">
          <cell r="A463">
            <v>27</v>
          </cell>
          <cell r="B463" t="str">
            <v>ENDEUDAMIENTO EXTERNO</v>
          </cell>
          <cell r="C463">
            <v>381650403.13999999</v>
          </cell>
          <cell r="D463">
            <v>378711963.19999999</v>
          </cell>
          <cell r="E463">
            <v>380747549.19999999</v>
          </cell>
          <cell r="F463">
            <v>376595211.79000002</v>
          </cell>
          <cell r="G463">
            <v>371061102.26999998</v>
          </cell>
          <cell r="H463">
            <v>368423844.55000001</v>
          </cell>
          <cell r="I463">
            <v>367979114.54000002</v>
          </cell>
          <cell r="J463">
            <v>367068494.12</v>
          </cell>
          <cell r="K463">
            <v>365462093.50999999</v>
          </cell>
          <cell r="L463">
            <v>362029072.98000002</v>
          </cell>
          <cell r="M463">
            <v>361911638.19999999</v>
          </cell>
          <cell r="N463">
            <v>663889752.27999997</v>
          </cell>
        </row>
        <row r="464">
          <cell r="A464">
            <v>271</v>
          </cell>
          <cell r="B464" t="str">
            <v>PROPIO DEL BANCO CENTRAL DEL ECUADOR</v>
          </cell>
          <cell r="C464">
            <v>381226305.60000002</v>
          </cell>
          <cell r="D464">
            <v>378288200.69999999</v>
          </cell>
          <cell r="E464">
            <v>380323682.10000002</v>
          </cell>
          <cell r="F464">
            <v>376171614</v>
          </cell>
          <cell r="G464">
            <v>370638139.5</v>
          </cell>
          <cell r="H464">
            <v>368000909.10000002</v>
          </cell>
          <cell r="I464">
            <v>367556138.10000002</v>
          </cell>
          <cell r="J464">
            <v>366645665.69999999</v>
          </cell>
          <cell r="K464">
            <v>365039257.5</v>
          </cell>
          <cell r="L464">
            <v>361606671.89999998</v>
          </cell>
          <cell r="M464">
            <v>361894464.89999998</v>
          </cell>
          <cell r="N464">
            <v>663872387.70000005</v>
          </cell>
        </row>
        <row r="465">
          <cell r="A465">
            <v>2711</v>
          </cell>
          <cell r="B465" t="str">
            <v>ENDEUDAMIENTO CORRIENTE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300000000</v>
          </cell>
        </row>
        <row r="466">
          <cell r="A466">
            <v>271105</v>
          </cell>
          <cell r="B466" t="str">
            <v>FINANCIAMIENTO BALANZA DE PAGOS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300000000</v>
          </cell>
        </row>
        <row r="467">
          <cell r="A467">
            <v>2712</v>
          </cell>
          <cell r="B467" t="str">
            <v>ENDEUDAMIENTO NO CORRIENTE</v>
          </cell>
          <cell r="C467">
            <v>381226305.60000002</v>
          </cell>
          <cell r="D467">
            <v>378288200.69999999</v>
          </cell>
          <cell r="E467">
            <v>380323682.10000002</v>
          </cell>
          <cell r="F467">
            <v>376171614</v>
          </cell>
          <cell r="G467">
            <v>370638139.5</v>
          </cell>
          <cell r="H467">
            <v>368000909.10000002</v>
          </cell>
          <cell r="I467">
            <v>367556138.10000002</v>
          </cell>
          <cell r="J467">
            <v>366645665.69999999</v>
          </cell>
          <cell r="K467">
            <v>365039257.5</v>
          </cell>
          <cell r="L467">
            <v>361606671.89999998</v>
          </cell>
          <cell r="M467">
            <v>361894464.89999998</v>
          </cell>
          <cell r="N467">
            <v>363872387.69999999</v>
          </cell>
        </row>
        <row r="468">
          <cell r="A468">
            <v>271205</v>
          </cell>
          <cell r="B468" t="str">
            <v>FINANCIAMIENTO DE LIQUIDEZ</v>
          </cell>
          <cell r="C468">
            <v>381226305.60000002</v>
          </cell>
          <cell r="D468">
            <v>378288200.69999999</v>
          </cell>
          <cell r="E468">
            <v>380323682.10000002</v>
          </cell>
          <cell r="F468">
            <v>376171614</v>
          </cell>
          <cell r="G468">
            <v>370638139.5</v>
          </cell>
          <cell r="H468">
            <v>368000909.10000002</v>
          </cell>
          <cell r="I468">
            <v>367556138.10000002</v>
          </cell>
          <cell r="J468">
            <v>366645665.69999999</v>
          </cell>
          <cell r="K468">
            <v>365039257.5</v>
          </cell>
          <cell r="L468">
            <v>361606671.89999998</v>
          </cell>
          <cell r="M468">
            <v>361894464.89999998</v>
          </cell>
          <cell r="N468">
            <v>363872387.69999999</v>
          </cell>
        </row>
        <row r="469">
          <cell r="A469">
            <v>272</v>
          </cell>
          <cell r="B469" t="str">
            <v>POR CUENTA DEL GOBIERNO NACIONAL</v>
          </cell>
          <cell r="C469">
            <v>424097.54</v>
          </cell>
          <cell r="D469">
            <v>423762.5</v>
          </cell>
          <cell r="E469">
            <v>423867.1</v>
          </cell>
          <cell r="F469">
            <v>423597.79</v>
          </cell>
          <cell r="G469">
            <v>422962.77</v>
          </cell>
          <cell r="H469">
            <v>422935.45</v>
          </cell>
          <cell r="I469">
            <v>422976.44</v>
          </cell>
          <cell r="J469">
            <v>422828.42</v>
          </cell>
          <cell r="K469">
            <v>422836.01</v>
          </cell>
          <cell r="L469">
            <v>422401.08</v>
          </cell>
          <cell r="M469">
            <v>17173.3</v>
          </cell>
          <cell r="N469">
            <v>17364.580000000002</v>
          </cell>
        </row>
        <row r="470">
          <cell r="A470">
            <v>2721</v>
          </cell>
          <cell r="B470" t="str">
            <v>ENDEUDAMIENTO CORRIENTE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272105</v>
          </cell>
          <cell r="B471" t="str">
            <v>FINANCIAMIENTO BALANZA DE PAGOS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272110</v>
          </cell>
          <cell r="B472" t="str">
            <v>DEUDA EXTERNA PÚBLICA REESTRUCTURADA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>
            <v>272115</v>
          </cell>
          <cell r="B473" t="str">
            <v>DEUDA EXTERNA PRIVADA REFINANCIADA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2722</v>
          </cell>
          <cell r="B474" t="str">
            <v>ENDEUDAMIENTO NO CORRIENTE</v>
          </cell>
          <cell r="C474">
            <v>424097.54</v>
          </cell>
          <cell r="D474">
            <v>423762.5</v>
          </cell>
          <cell r="E474">
            <v>423867.1</v>
          </cell>
          <cell r="F474">
            <v>423597.79</v>
          </cell>
          <cell r="G474">
            <v>422962.77</v>
          </cell>
          <cell r="H474">
            <v>422935.45</v>
          </cell>
          <cell r="I474">
            <v>422976.44</v>
          </cell>
          <cell r="J474">
            <v>422828.42</v>
          </cell>
          <cell r="K474">
            <v>422836.01</v>
          </cell>
          <cell r="L474">
            <v>422401.08</v>
          </cell>
          <cell r="M474">
            <v>17173.3</v>
          </cell>
          <cell r="N474">
            <v>17364.580000000002</v>
          </cell>
        </row>
        <row r="475">
          <cell r="A475">
            <v>272205</v>
          </cell>
          <cell r="B475" t="str">
            <v>FINANCIAMIENTO BALANZA DE PAGOS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>
            <v>272210</v>
          </cell>
          <cell r="B476" t="str">
            <v>DEUDA EXTERNA PÚBLICA REESTRUCTURADA</v>
          </cell>
          <cell r="C476">
            <v>18884.939999999999</v>
          </cell>
          <cell r="D476">
            <v>18549.900000000001</v>
          </cell>
          <cell r="E476">
            <v>18654.5</v>
          </cell>
          <cell r="F476">
            <v>18385.189999999999</v>
          </cell>
          <cell r="G476">
            <v>17750.169999999998</v>
          </cell>
          <cell r="H476">
            <v>17722.849999999999</v>
          </cell>
          <cell r="I476">
            <v>17763.84</v>
          </cell>
          <cell r="J476">
            <v>17615.82</v>
          </cell>
          <cell r="K476">
            <v>17623.41</v>
          </cell>
          <cell r="L476">
            <v>17188.48</v>
          </cell>
          <cell r="M476">
            <v>17173.3</v>
          </cell>
          <cell r="N476">
            <v>17364.580000000002</v>
          </cell>
        </row>
        <row r="477">
          <cell r="A477">
            <v>272215</v>
          </cell>
          <cell r="B477" t="str">
            <v>DEUDA EXTERNA PRIVADA REFINANCIADA</v>
          </cell>
          <cell r="C477">
            <v>405212.6</v>
          </cell>
          <cell r="D477">
            <v>405212.6</v>
          </cell>
          <cell r="E477">
            <v>405212.6</v>
          </cell>
          <cell r="F477">
            <v>405212.6</v>
          </cell>
          <cell r="G477">
            <v>405212.6</v>
          </cell>
          <cell r="H477">
            <v>405212.6</v>
          </cell>
          <cell r="I477">
            <v>405212.6</v>
          </cell>
          <cell r="J477">
            <v>405212.6</v>
          </cell>
          <cell r="K477">
            <v>405212.6</v>
          </cell>
          <cell r="L477">
            <v>405212.6</v>
          </cell>
          <cell r="M477">
            <v>0</v>
          </cell>
          <cell r="N477">
            <v>0</v>
          </cell>
        </row>
        <row r="478">
          <cell r="A478">
            <v>28</v>
          </cell>
          <cell r="B478" t="str">
            <v>PASIVOS</v>
          </cell>
          <cell r="C478" t="e">
            <v>#N/A</v>
          </cell>
          <cell r="D478" t="e">
            <v>#N/A</v>
          </cell>
          <cell r="E478" t="e">
            <v>#N/A</v>
          </cell>
          <cell r="F478" t="e">
            <v>#N/A</v>
          </cell>
          <cell r="G478" t="e">
            <v>#N/A</v>
          </cell>
          <cell r="H478" t="e">
            <v>#N/A</v>
          </cell>
          <cell r="I478" t="e">
            <v>#N/A</v>
          </cell>
          <cell r="J478" t="e">
            <v>#N/A</v>
          </cell>
          <cell r="K478" t="e">
            <v>#N/A</v>
          </cell>
          <cell r="L478" t="e">
            <v>#N/A</v>
          </cell>
          <cell r="M478" t="e">
            <v>#N/A</v>
          </cell>
          <cell r="N478" t="e">
            <v>#N/A</v>
          </cell>
        </row>
        <row r="479">
          <cell r="A479">
            <v>281</v>
          </cell>
          <cell r="B479" t="str">
            <v>SISTEMAS CONTABLES</v>
          </cell>
          <cell r="C479" t="e">
            <v>#N/A</v>
          </cell>
          <cell r="D479" t="e">
            <v>#N/A</v>
          </cell>
          <cell r="E479" t="e">
            <v>#N/A</v>
          </cell>
          <cell r="F479" t="e">
            <v>#N/A</v>
          </cell>
          <cell r="G479" t="e">
            <v>#N/A</v>
          </cell>
          <cell r="H479" t="e">
            <v>#N/A</v>
          </cell>
          <cell r="I479" t="e">
            <v>#N/A</v>
          </cell>
          <cell r="J479" t="e">
            <v>#N/A</v>
          </cell>
          <cell r="K479" t="e">
            <v>#N/A</v>
          </cell>
          <cell r="L479" t="e">
            <v>#N/A</v>
          </cell>
          <cell r="M479" t="e">
            <v>#N/A</v>
          </cell>
          <cell r="N479" t="e">
            <v>#N/A</v>
          </cell>
        </row>
        <row r="480">
          <cell r="A480">
            <v>2811</v>
          </cell>
          <cell r="B480" t="str">
            <v>SISTEMA DE CANJE</v>
          </cell>
          <cell r="C480" t="e">
            <v>#N/A</v>
          </cell>
          <cell r="D480" t="e">
            <v>#N/A</v>
          </cell>
          <cell r="E480" t="e">
            <v>#N/A</v>
          </cell>
          <cell r="F480" t="e">
            <v>#N/A</v>
          </cell>
          <cell r="G480" t="e">
            <v>#N/A</v>
          </cell>
          <cell r="H480" t="e">
            <v>#N/A</v>
          </cell>
          <cell r="I480" t="e">
            <v>#N/A</v>
          </cell>
          <cell r="J480" t="e">
            <v>#N/A</v>
          </cell>
          <cell r="K480" t="e">
            <v>#N/A</v>
          </cell>
          <cell r="L480" t="e">
            <v>#N/A</v>
          </cell>
          <cell r="M480" t="e">
            <v>#N/A</v>
          </cell>
          <cell r="N480" t="e">
            <v>#N/A</v>
          </cell>
        </row>
        <row r="481">
          <cell r="A481">
            <v>281101</v>
          </cell>
          <cell r="B481" t="str">
            <v>ESPECIES MONETARIAS EMITIDAS EN CIRCULACION</v>
          </cell>
          <cell r="C481" t="e">
            <v>#N/A</v>
          </cell>
          <cell r="D481" t="e">
            <v>#N/A</v>
          </cell>
          <cell r="E481" t="e">
            <v>#N/A</v>
          </cell>
          <cell r="F481" t="e">
            <v>#N/A</v>
          </cell>
          <cell r="G481" t="e">
            <v>#N/A</v>
          </cell>
          <cell r="H481" t="e">
            <v>#N/A</v>
          </cell>
          <cell r="I481" t="e">
            <v>#N/A</v>
          </cell>
          <cell r="J481" t="e">
            <v>#N/A</v>
          </cell>
          <cell r="K481" t="e">
            <v>#N/A</v>
          </cell>
          <cell r="L481" t="e">
            <v>#N/A</v>
          </cell>
          <cell r="M481" t="e">
            <v>#N/A</v>
          </cell>
          <cell r="N481" t="e">
            <v>#N/A</v>
          </cell>
        </row>
        <row r="482">
          <cell r="A482">
            <v>2812</v>
          </cell>
          <cell r="B482" t="str">
            <v>SISTEMA DE RESERVAS FINANCIERAS</v>
          </cell>
          <cell r="C482" t="e">
            <v>#N/A</v>
          </cell>
          <cell r="D482" t="e">
            <v>#N/A</v>
          </cell>
          <cell r="E482" t="e">
            <v>#N/A</v>
          </cell>
          <cell r="F482" t="e">
            <v>#N/A</v>
          </cell>
          <cell r="G482" t="e">
            <v>#N/A</v>
          </cell>
          <cell r="H482" t="e">
            <v>#N/A</v>
          </cell>
          <cell r="I482" t="e">
            <v>#N/A</v>
          </cell>
          <cell r="J482" t="e">
            <v>#N/A</v>
          </cell>
          <cell r="K482" t="e">
            <v>#N/A</v>
          </cell>
          <cell r="L482" t="e">
            <v>#N/A</v>
          </cell>
          <cell r="M482" t="e">
            <v>#N/A</v>
          </cell>
          <cell r="N482" t="e">
            <v>#N/A</v>
          </cell>
        </row>
        <row r="483">
          <cell r="A483">
            <v>281201</v>
          </cell>
          <cell r="B483" t="str">
            <v>DEPOSITOS SECTOR FINANCIERO</v>
          </cell>
          <cell r="C483" t="e">
            <v>#N/A</v>
          </cell>
          <cell r="D483" t="e">
            <v>#N/A</v>
          </cell>
          <cell r="E483" t="e">
            <v>#N/A</v>
          </cell>
          <cell r="F483" t="e">
            <v>#N/A</v>
          </cell>
          <cell r="G483" t="e">
            <v>#N/A</v>
          </cell>
          <cell r="H483" t="e">
            <v>#N/A</v>
          </cell>
          <cell r="I483" t="e">
            <v>#N/A</v>
          </cell>
          <cell r="J483" t="e">
            <v>#N/A</v>
          </cell>
          <cell r="K483" t="e">
            <v>#N/A</v>
          </cell>
          <cell r="L483" t="e">
            <v>#N/A</v>
          </cell>
          <cell r="M483" t="e">
            <v>#N/A</v>
          </cell>
          <cell r="N483" t="e">
            <v>#N/A</v>
          </cell>
        </row>
        <row r="484">
          <cell r="A484">
            <v>281202</v>
          </cell>
          <cell r="B484" t="str">
            <v>BONOS DE ESTABILIZACION (MENOS REPOS B.E.M)</v>
          </cell>
          <cell r="C484" t="e">
            <v>#N/A</v>
          </cell>
          <cell r="D484" t="e">
            <v>#N/A</v>
          </cell>
          <cell r="E484" t="e">
            <v>#N/A</v>
          </cell>
          <cell r="F484" t="e">
            <v>#N/A</v>
          </cell>
          <cell r="G484" t="e">
            <v>#N/A</v>
          </cell>
          <cell r="H484" t="e">
            <v>#N/A</v>
          </cell>
          <cell r="I484" t="e">
            <v>#N/A</v>
          </cell>
          <cell r="J484" t="e">
            <v>#N/A</v>
          </cell>
          <cell r="K484" t="e">
            <v>#N/A</v>
          </cell>
          <cell r="L484" t="e">
            <v>#N/A</v>
          </cell>
          <cell r="M484" t="e">
            <v>#N/A</v>
          </cell>
          <cell r="N484" t="e">
            <v>#N/A</v>
          </cell>
        </row>
        <row r="485">
          <cell r="A485">
            <v>2813</v>
          </cell>
          <cell r="B485" t="str">
            <v>SISTEMA DE OPERACIONES</v>
          </cell>
          <cell r="C485" t="e">
            <v>#N/A</v>
          </cell>
          <cell r="D485" t="e">
            <v>#N/A</v>
          </cell>
          <cell r="E485" t="e">
            <v>#N/A</v>
          </cell>
          <cell r="F485" t="e">
            <v>#N/A</v>
          </cell>
          <cell r="G485" t="e">
            <v>#N/A</v>
          </cell>
          <cell r="H485" t="e">
            <v>#N/A</v>
          </cell>
          <cell r="I485" t="e">
            <v>#N/A</v>
          </cell>
          <cell r="J485" t="e">
            <v>#N/A</v>
          </cell>
          <cell r="K485" t="e">
            <v>#N/A</v>
          </cell>
          <cell r="L485" t="e">
            <v>#N/A</v>
          </cell>
          <cell r="M485" t="e">
            <v>#N/A</v>
          </cell>
          <cell r="N485" t="e">
            <v>#N/A</v>
          </cell>
        </row>
        <row r="486">
          <cell r="A486">
            <v>281301</v>
          </cell>
          <cell r="B486" t="str">
            <v>DEPOSITOS SECTOR PUBLICO NO FINANCIERO</v>
          </cell>
          <cell r="C486" t="e">
            <v>#N/A</v>
          </cell>
          <cell r="D486" t="e">
            <v>#N/A</v>
          </cell>
          <cell r="E486" t="e">
            <v>#N/A</v>
          </cell>
          <cell r="F486" t="e">
            <v>#N/A</v>
          </cell>
          <cell r="G486" t="e">
            <v>#N/A</v>
          </cell>
          <cell r="H486" t="e">
            <v>#N/A</v>
          </cell>
          <cell r="I486" t="e">
            <v>#N/A</v>
          </cell>
          <cell r="J486" t="e">
            <v>#N/A</v>
          </cell>
          <cell r="K486" t="e">
            <v>#N/A</v>
          </cell>
          <cell r="L486" t="e">
            <v>#N/A</v>
          </cell>
          <cell r="M486" t="e">
            <v>#N/A</v>
          </cell>
          <cell r="N486" t="e">
            <v>#N/A</v>
          </cell>
        </row>
        <row r="487">
          <cell r="A487">
            <v>281302</v>
          </cell>
          <cell r="B487" t="str">
            <v>DEPOSITOS SECTOR PRIVADO</v>
          </cell>
          <cell r="C487" t="e">
            <v>#N/A</v>
          </cell>
          <cell r="D487" t="e">
            <v>#N/A</v>
          </cell>
          <cell r="E487" t="e">
            <v>#N/A</v>
          </cell>
          <cell r="F487" t="e">
            <v>#N/A</v>
          </cell>
          <cell r="G487" t="e">
            <v>#N/A</v>
          </cell>
          <cell r="H487" t="e">
            <v>#N/A</v>
          </cell>
          <cell r="I487" t="e">
            <v>#N/A</v>
          </cell>
          <cell r="J487" t="e">
            <v>#N/A</v>
          </cell>
          <cell r="K487" t="e">
            <v>#N/A</v>
          </cell>
          <cell r="L487" t="e">
            <v>#N/A</v>
          </cell>
          <cell r="M487" t="e">
            <v>#N/A</v>
          </cell>
          <cell r="N487" t="e">
            <v>#N/A</v>
          </cell>
        </row>
        <row r="488">
          <cell r="A488">
            <v>281303</v>
          </cell>
          <cell r="B488" t="str">
            <v>ENDEUDAMIENTO SECTOR EXTERNO BCE</v>
          </cell>
          <cell r="C488" t="e">
            <v>#N/A</v>
          </cell>
          <cell r="D488" t="e">
            <v>#N/A</v>
          </cell>
          <cell r="E488" t="e">
            <v>#N/A</v>
          </cell>
          <cell r="F488" t="e">
            <v>#N/A</v>
          </cell>
          <cell r="G488" t="e">
            <v>#N/A</v>
          </cell>
          <cell r="H488" t="e">
            <v>#N/A</v>
          </cell>
          <cell r="I488" t="e">
            <v>#N/A</v>
          </cell>
          <cell r="J488" t="e">
            <v>#N/A</v>
          </cell>
          <cell r="K488" t="e">
            <v>#N/A</v>
          </cell>
          <cell r="L488" t="e">
            <v>#N/A</v>
          </cell>
          <cell r="M488" t="e">
            <v>#N/A</v>
          </cell>
          <cell r="N488" t="e">
            <v>#N/A</v>
          </cell>
        </row>
        <row r="489">
          <cell r="A489">
            <v>281304</v>
          </cell>
          <cell r="B489" t="str">
            <v>TITULOS DEL BANCO CENTRAL DEL ECUADOR</v>
          </cell>
          <cell r="C489" t="e">
            <v>#N/A</v>
          </cell>
          <cell r="D489" t="e">
            <v>#N/A</v>
          </cell>
          <cell r="E489" t="e">
            <v>#N/A</v>
          </cell>
          <cell r="F489" t="e">
            <v>#N/A</v>
          </cell>
          <cell r="G489" t="e">
            <v>#N/A</v>
          </cell>
          <cell r="H489" t="e">
            <v>#N/A</v>
          </cell>
          <cell r="I489" t="e">
            <v>#N/A</v>
          </cell>
          <cell r="J489" t="e">
            <v>#N/A</v>
          </cell>
          <cell r="K489" t="e">
            <v>#N/A</v>
          </cell>
          <cell r="L489" t="e">
            <v>#N/A</v>
          </cell>
          <cell r="M489" t="e">
            <v>#N/A</v>
          </cell>
          <cell r="N489" t="e">
            <v>#N/A</v>
          </cell>
        </row>
        <row r="490">
          <cell r="A490">
            <v>2814</v>
          </cell>
          <cell r="B490" t="str">
            <v>SISTEMA DE OTRAS OPERACIONES DEL BCE</v>
          </cell>
          <cell r="C490" t="e">
            <v>#N/A</v>
          </cell>
          <cell r="D490" t="e">
            <v>#N/A</v>
          </cell>
          <cell r="E490" t="e">
            <v>#N/A</v>
          </cell>
          <cell r="F490" t="e">
            <v>#N/A</v>
          </cell>
          <cell r="G490" t="e">
            <v>#N/A</v>
          </cell>
          <cell r="H490" t="e">
            <v>#N/A</v>
          </cell>
          <cell r="I490" t="e">
            <v>#N/A</v>
          </cell>
          <cell r="J490" t="e">
            <v>#N/A</v>
          </cell>
          <cell r="K490" t="e">
            <v>#N/A</v>
          </cell>
          <cell r="L490" t="e">
            <v>#N/A</v>
          </cell>
          <cell r="M490" t="e">
            <v>#N/A</v>
          </cell>
          <cell r="N490" t="e">
            <v>#N/A</v>
          </cell>
        </row>
        <row r="491">
          <cell r="A491">
            <v>281401</v>
          </cell>
          <cell r="B491" t="str">
            <v>PASIVOS EXTERNOS</v>
          </cell>
          <cell r="C491" t="e">
            <v>#N/A</v>
          </cell>
          <cell r="D491" t="e">
            <v>#N/A</v>
          </cell>
          <cell r="E491" t="e">
            <v>#N/A</v>
          </cell>
          <cell r="F491" t="e">
            <v>#N/A</v>
          </cell>
          <cell r="G491" t="e">
            <v>#N/A</v>
          </cell>
          <cell r="H491" t="e">
            <v>#N/A</v>
          </cell>
          <cell r="I491" t="e">
            <v>#N/A</v>
          </cell>
          <cell r="J491" t="e">
            <v>#N/A</v>
          </cell>
          <cell r="K491" t="e">
            <v>#N/A</v>
          </cell>
          <cell r="L491" t="e">
            <v>#N/A</v>
          </cell>
          <cell r="M491" t="e">
            <v>#N/A</v>
          </cell>
          <cell r="N491" t="e">
            <v>#N/A</v>
          </cell>
        </row>
        <row r="492">
          <cell r="A492">
            <v>281402</v>
          </cell>
          <cell r="B492" t="str">
            <v>CUENTAS POR PAGAR</v>
          </cell>
          <cell r="C492" t="e">
            <v>#N/A</v>
          </cell>
          <cell r="D492" t="e">
            <v>#N/A</v>
          </cell>
          <cell r="E492" t="e">
            <v>#N/A</v>
          </cell>
          <cell r="F492" t="e">
            <v>#N/A</v>
          </cell>
          <cell r="G492" t="e">
            <v>#N/A</v>
          </cell>
          <cell r="H492" t="e">
            <v>#N/A</v>
          </cell>
          <cell r="I492" t="e">
            <v>#N/A</v>
          </cell>
          <cell r="J492" t="e">
            <v>#N/A</v>
          </cell>
          <cell r="K492" t="e">
            <v>#N/A</v>
          </cell>
          <cell r="L492" t="e">
            <v>#N/A</v>
          </cell>
          <cell r="M492" t="e">
            <v>#N/A</v>
          </cell>
          <cell r="N492" t="e">
            <v>#N/A</v>
          </cell>
        </row>
        <row r="493">
          <cell r="A493">
            <v>281403</v>
          </cell>
          <cell r="B493" t="str">
            <v>ENDEUDAMIENTO EXTERNO (DESHABILITADO)</v>
          </cell>
          <cell r="C493" t="e">
            <v>#N/A</v>
          </cell>
          <cell r="D493" t="e">
            <v>#N/A</v>
          </cell>
          <cell r="E493" t="e">
            <v>#N/A</v>
          </cell>
          <cell r="F493" t="e">
            <v>#N/A</v>
          </cell>
          <cell r="G493" t="e">
            <v>#N/A</v>
          </cell>
          <cell r="H493" t="e">
            <v>#N/A</v>
          </cell>
          <cell r="I493" t="e">
            <v>#N/A</v>
          </cell>
          <cell r="J493" t="e">
            <v>#N/A</v>
          </cell>
          <cell r="K493" t="e">
            <v>#N/A</v>
          </cell>
          <cell r="L493" t="e">
            <v>#N/A</v>
          </cell>
          <cell r="M493" t="e">
            <v>#N/A</v>
          </cell>
          <cell r="N493" t="e">
            <v>#N/A</v>
          </cell>
        </row>
        <row r="494">
          <cell r="A494">
            <v>281404</v>
          </cell>
          <cell r="B494" t="str">
            <v>OTROS PASIVOS</v>
          </cell>
          <cell r="C494" t="e">
            <v>#N/A</v>
          </cell>
          <cell r="D494" t="e">
            <v>#N/A</v>
          </cell>
          <cell r="E494" t="e">
            <v>#N/A</v>
          </cell>
          <cell r="F494" t="e">
            <v>#N/A</v>
          </cell>
          <cell r="G494" t="e">
            <v>#N/A</v>
          </cell>
          <cell r="H494" t="e">
            <v>#N/A</v>
          </cell>
          <cell r="I494" t="e">
            <v>#N/A</v>
          </cell>
          <cell r="J494" t="e">
            <v>#N/A</v>
          </cell>
          <cell r="K494" t="e">
            <v>#N/A</v>
          </cell>
          <cell r="L494" t="e">
            <v>#N/A</v>
          </cell>
          <cell r="M494" t="e">
            <v>#N/A</v>
          </cell>
          <cell r="N494" t="e">
            <v>#N/A</v>
          </cell>
        </row>
        <row r="495">
          <cell r="A495">
            <v>281405</v>
          </cell>
          <cell r="B495" t="str">
            <v>INGRESOS</v>
          </cell>
          <cell r="C495" t="e">
            <v>#N/A</v>
          </cell>
          <cell r="D495" t="e">
            <v>#N/A</v>
          </cell>
          <cell r="E495" t="e">
            <v>#N/A</v>
          </cell>
          <cell r="F495" t="e">
            <v>#N/A</v>
          </cell>
          <cell r="G495" t="e">
            <v>#N/A</v>
          </cell>
          <cell r="H495" t="e">
            <v>#N/A</v>
          </cell>
          <cell r="I495" t="e">
            <v>#N/A</v>
          </cell>
          <cell r="J495" t="e">
            <v>#N/A</v>
          </cell>
          <cell r="K495" t="e">
            <v>#N/A</v>
          </cell>
          <cell r="L495" t="e">
            <v>#N/A</v>
          </cell>
          <cell r="M495" t="e">
            <v>#N/A</v>
          </cell>
          <cell r="N495" t="e">
            <v>#N/A</v>
          </cell>
        </row>
        <row r="496">
          <cell r="A496">
            <v>281406</v>
          </cell>
          <cell r="B496" t="str">
            <v>PATRIMONIO</v>
          </cell>
          <cell r="C496" t="e">
            <v>#N/A</v>
          </cell>
          <cell r="D496" t="e">
            <v>#N/A</v>
          </cell>
          <cell r="E496" t="e">
            <v>#N/A</v>
          </cell>
          <cell r="F496" t="e">
            <v>#N/A</v>
          </cell>
          <cell r="G496" t="e">
            <v>#N/A</v>
          </cell>
          <cell r="H496" t="e">
            <v>#N/A</v>
          </cell>
          <cell r="I496" t="e">
            <v>#N/A</v>
          </cell>
          <cell r="J496" t="e">
            <v>#N/A</v>
          </cell>
          <cell r="K496" t="e">
            <v>#N/A</v>
          </cell>
          <cell r="L496" t="e">
            <v>#N/A</v>
          </cell>
          <cell r="M496" t="e">
            <v>#N/A</v>
          </cell>
          <cell r="N496" t="e">
            <v>#N/A</v>
          </cell>
        </row>
        <row r="497">
          <cell r="A497">
            <v>29</v>
          </cell>
          <cell r="B497" t="str">
            <v>OTROS PASIVOS</v>
          </cell>
          <cell r="C497">
            <v>107467048.98999999</v>
          </cell>
          <cell r="D497">
            <v>105535867.34</v>
          </cell>
          <cell r="E497">
            <v>105419794.97</v>
          </cell>
          <cell r="F497">
            <v>105374407.56</v>
          </cell>
          <cell r="G497">
            <v>103511661.81999999</v>
          </cell>
          <cell r="H497">
            <v>103414025.53</v>
          </cell>
          <cell r="I497">
            <v>102965621.37</v>
          </cell>
          <cell r="J497">
            <v>101382989.17</v>
          </cell>
          <cell r="K497">
            <v>102058548.78</v>
          </cell>
          <cell r="L497">
            <v>102059940.76000001</v>
          </cell>
          <cell r="M497">
            <v>100118538.43000001</v>
          </cell>
          <cell r="N497">
            <v>102225522.94</v>
          </cell>
        </row>
        <row r="498">
          <cell r="A498">
            <v>291</v>
          </cell>
          <cell r="B498" t="str">
            <v>PASIVOS DIFERIDOS</v>
          </cell>
          <cell r="C498">
            <v>6486843.0599999996</v>
          </cell>
          <cell r="D498">
            <v>6382390.4699999997</v>
          </cell>
          <cell r="E498">
            <v>6242949.7300000004</v>
          </cell>
          <cell r="F498">
            <v>6192512.6600000001</v>
          </cell>
          <cell r="G498">
            <v>6055905.0899999999</v>
          </cell>
          <cell r="H498">
            <v>5919701.8200000003</v>
          </cell>
          <cell r="I498">
            <v>5602964.2000000002</v>
          </cell>
          <cell r="J498">
            <v>5833439.1200000001</v>
          </cell>
          <cell r="K498">
            <v>5769854.8600000003</v>
          </cell>
          <cell r="L498">
            <v>5642990.4299999997</v>
          </cell>
          <cell r="M498">
            <v>5642826.7999999998</v>
          </cell>
          <cell r="N498">
            <v>5521178.1399999997</v>
          </cell>
        </row>
        <row r="499">
          <cell r="A499">
            <v>293</v>
          </cell>
          <cell r="B499" t="str">
            <v>INTERESES POR PAGAR</v>
          </cell>
          <cell r="C499">
            <v>1661710.32</v>
          </cell>
          <cell r="D499">
            <v>421032.58</v>
          </cell>
          <cell r="E499">
            <v>949913.49</v>
          </cell>
          <cell r="F499">
            <v>1459983.5</v>
          </cell>
          <cell r="G499">
            <v>238128.94</v>
          </cell>
          <cell r="H499">
            <v>776446.31</v>
          </cell>
          <cell r="I499">
            <v>1315964.1000000001</v>
          </cell>
          <cell r="J499">
            <v>6799.78</v>
          </cell>
          <cell r="K499">
            <v>1246422.6399999999</v>
          </cell>
          <cell r="L499">
            <v>1872719.77</v>
          </cell>
          <cell r="M499">
            <v>735092.74</v>
          </cell>
          <cell r="N499">
            <v>1427534.4</v>
          </cell>
        </row>
        <row r="500">
          <cell r="A500">
            <v>2931</v>
          </cell>
          <cell r="B500" t="str">
            <v>INTERESES CRÉDITOS EXTERNOS  BANCO CENTRAL DEL ECUADOR</v>
          </cell>
          <cell r="C500">
            <v>1661710.32</v>
          </cell>
          <cell r="D500">
            <v>421032.58</v>
          </cell>
          <cell r="E500">
            <v>949913.49</v>
          </cell>
          <cell r="F500">
            <v>1459983.5</v>
          </cell>
          <cell r="G500">
            <v>238128.94</v>
          </cell>
          <cell r="H500">
            <v>776446.31</v>
          </cell>
          <cell r="I500">
            <v>1315964.1000000001</v>
          </cell>
          <cell r="J500">
            <v>6799.78</v>
          </cell>
          <cell r="K500">
            <v>1246422.6399999999</v>
          </cell>
          <cell r="L500">
            <v>1872719.77</v>
          </cell>
          <cell r="M500">
            <v>735092.74</v>
          </cell>
          <cell r="N500">
            <v>1427534.4</v>
          </cell>
        </row>
        <row r="501">
          <cell r="A501">
            <v>2932</v>
          </cell>
          <cell r="B501" t="str">
            <v>INTERESES CRÉDITOS EXTERNOS GOBIERNO NACIONAL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>
            <v>2939</v>
          </cell>
          <cell r="B502" t="str">
            <v>OTROS INTERESES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A503">
            <v>295</v>
          </cell>
          <cell r="B503" t="str">
            <v>RESULTADOS EFECTIVOS DE POLIT.MONET</v>
          </cell>
          <cell r="C503" t="e">
            <v>#N/A</v>
          </cell>
          <cell r="D503" t="e">
            <v>#N/A</v>
          </cell>
          <cell r="E503" t="e">
            <v>#N/A</v>
          </cell>
          <cell r="F503" t="e">
            <v>#N/A</v>
          </cell>
          <cell r="G503" t="e">
            <v>#N/A</v>
          </cell>
          <cell r="H503" t="e">
            <v>#N/A</v>
          </cell>
          <cell r="I503" t="e">
            <v>#N/A</v>
          </cell>
          <cell r="J503" t="e">
            <v>#N/A</v>
          </cell>
          <cell r="K503" t="e">
            <v>#N/A</v>
          </cell>
          <cell r="L503" t="e">
            <v>#N/A</v>
          </cell>
          <cell r="M503" t="e">
            <v>#N/A</v>
          </cell>
          <cell r="N503" t="e">
            <v>#N/A</v>
          </cell>
        </row>
        <row r="504">
          <cell r="A504">
            <v>2952</v>
          </cell>
          <cell r="B504" t="str">
            <v>UTILIDADES MESA DE DINERO</v>
          </cell>
          <cell r="C504" t="e">
            <v>#N/A</v>
          </cell>
          <cell r="D504" t="e">
            <v>#N/A</v>
          </cell>
          <cell r="E504" t="e">
            <v>#N/A</v>
          </cell>
          <cell r="F504" t="e">
            <v>#N/A</v>
          </cell>
          <cell r="G504" t="e">
            <v>#N/A</v>
          </cell>
          <cell r="H504" t="e">
            <v>#N/A</v>
          </cell>
          <cell r="I504" t="e">
            <v>#N/A</v>
          </cell>
          <cell r="J504" t="e">
            <v>#N/A</v>
          </cell>
          <cell r="K504" t="e">
            <v>#N/A</v>
          </cell>
          <cell r="L504" t="e">
            <v>#N/A</v>
          </cell>
          <cell r="M504" t="e">
            <v>#N/A</v>
          </cell>
          <cell r="N504" t="e">
            <v>#N/A</v>
          </cell>
        </row>
        <row r="505">
          <cell r="A505">
            <v>2953</v>
          </cell>
          <cell r="B505" t="str">
            <v>UTILIDADES MESA DE CAMBIO</v>
          </cell>
          <cell r="C505" t="e">
            <v>#N/A</v>
          </cell>
          <cell r="D505" t="e">
            <v>#N/A</v>
          </cell>
          <cell r="E505" t="e">
            <v>#N/A</v>
          </cell>
          <cell r="F505" t="e">
            <v>#N/A</v>
          </cell>
          <cell r="G505" t="e">
            <v>#N/A</v>
          </cell>
          <cell r="H505" t="e">
            <v>#N/A</v>
          </cell>
          <cell r="I505" t="e">
            <v>#N/A</v>
          </cell>
          <cell r="J505" t="e">
            <v>#N/A</v>
          </cell>
          <cell r="K505" t="e">
            <v>#N/A</v>
          </cell>
          <cell r="L505" t="e">
            <v>#N/A</v>
          </cell>
          <cell r="M505" t="e">
            <v>#N/A</v>
          </cell>
          <cell r="N505" t="e">
            <v>#N/A</v>
          </cell>
        </row>
        <row r="506">
          <cell r="A506">
            <v>2954</v>
          </cell>
          <cell r="B506" t="str">
            <v>DESMONETIZACION ESPECIES MONETARIAS</v>
          </cell>
          <cell r="C506" t="e">
            <v>#N/A</v>
          </cell>
          <cell r="D506" t="e">
            <v>#N/A</v>
          </cell>
          <cell r="E506" t="e">
            <v>#N/A</v>
          </cell>
          <cell r="F506" t="e">
            <v>#N/A</v>
          </cell>
          <cell r="G506" t="e">
            <v>#N/A</v>
          </cell>
          <cell r="H506" t="e">
            <v>#N/A</v>
          </cell>
          <cell r="I506" t="e">
            <v>#N/A</v>
          </cell>
          <cell r="J506" t="e">
            <v>#N/A</v>
          </cell>
          <cell r="K506" t="e">
            <v>#N/A</v>
          </cell>
          <cell r="L506" t="e">
            <v>#N/A</v>
          </cell>
          <cell r="M506" t="e">
            <v>#N/A</v>
          </cell>
          <cell r="N506" t="e">
            <v>#N/A</v>
          </cell>
        </row>
        <row r="507">
          <cell r="A507">
            <v>2955</v>
          </cell>
          <cell r="B507" t="str">
            <v>DIFERENCIAS EFECTIVAS EN CAMBIOS</v>
          </cell>
          <cell r="C507" t="e">
            <v>#N/A</v>
          </cell>
          <cell r="D507" t="e">
            <v>#N/A</v>
          </cell>
          <cell r="E507" t="e">
            <v>#N/A</v>
          </cell>
          <cell r="F507" t="e">
            <v>#N/A</v>
          </cell>
          <cell r="G507" t="e">
            <v>#N/A</v>
          </cell>
          <cell r="H507" t="e">
            <v>#N/A</v>
          </cell>
          <cell r="I507" t="e">
            <v>#N/A</v>
          </cell>
          <cell r="J507" t="e">
            <v>#N/A</v>
          </cell>
          <cell r="K507" t="e">
            <v>#N/A</v>
          </cell>
          <cell r="L507" t="e">
            <v>#N/A</v>
          </cell>
          <cell r="M507" t="e">
            <v>#N/A</v>
          </cell>
          <cell r="N507" t="e">
            <v>#N/A</v>
          </cell>
        </row>
        <row r="508">
          <cell r="A508">
            <v>2956</v>
          </cell>
          <cell r="B508" t="str">
            <v>INTERESES POR CREDITOS</v>
          </cell>
          <cell r="C508" t="e">
            <v>#N/A</v>
          </cell>
          <cell r="D508" t="e">
            <v>#N/A</v>
          </cell>
          <cell r="E508" t="e">
            <v>#N/A</v>
          </cell>
          <cell r="F508" t="e">
            <v>#N/A</v>
          </cell>
          <cell r="G508" t="e">
            <v>#N/A</v>
          </cell>
          <cell r="H508" t="e">
            <v>#N/A</v>
          </cell>
          <cell r="I508" t="e">
            <v>#N/A</v>
          </cell>
          <cell r="J508" t="e">
            <v>#N/A</v>
          </cell>
          <cell r="K508" t="e">
            <v>#N/A</v>
          </cell>
          <cell r="L508" t="e">
            <v>#N/A</v>
          </cell>
          <cell r="M508" t="e">
            <v>#N/A</v>
          </cell>
          <cell r="N508" t="e">
            <v>#N/A</v>
          </cell>
        </row>
        <row r="509">
          <cell r="A509">
            <v>295605</v>
          </cell>
          <cell r="B509" t="str">
            <v>INTERESES CREDITOS DE LIQUIDEZ</v>
          </cell>
          <cell r="C509" t="e">
            <v>#N/A</v>
          </cell>
          <cell r="D509" t="e">
            <v>#N/A</v>
          </cell>
          <cell r="E509" t="e">
            <v>#N/A</v>
          </cell>
          <cell r="F509" t="e">
            <v>#N/A</v>
          </cell>
          <cell r="G509" t="e">
            <v>#N/A</v>
          </cell>
          <cell r="H509" t="e">
            <v>#N/A</v>
          </cell>
          <cell r="I509" t="e">
            <v>#N/A</v>
          </cell>
          <cell r="J509" t="e">
            <v>#N/A</v>
          </cell>
          <cell r="K509" t="e">
            <v>#N/A</v>
          </cell>
          <cell r="L509" t="e">
            <v>#N/A</v>
          </cell>
          <cell r="M509" t="e">
            <v>#N/A</v>
          </cell>
          <cell r="N509" t="e">
            <v>#N/A</v>
          </cell>
        </row>
        <row r="510">
          <cell r="A510">
            <v>295610</v>
          </cell>
          <cell r="B510" t="str">
            <v>INTERESES PRESTAMOS POR RETIRO DEPO</v>
          </cell>
          <cell r="C510" t="e">
            <v>#N/A</v>
          </cell>
          <cell r="D510" t="e">
            <v>#N/A</v>
          </cell>
          <cell r="E510" t="e">
            <v>#N/A</v>
          </cell>
          <cell r="F510" t="e">
            <v>#N/A</v>
          </cell>
          <cell r="G510" t="e">
            <v>#N/A</v>
          </cell>
          <cell r="H510" t="e">
            <v>#N/A</v>
          </cell>
          <cell r="I510" t="e">
            <v>#N/A</v>
          </cell>
          <cell r="J510" t="e">
            <v>#N/A</v>
          </cell>
          <cell r="K510" t="e">
            <v>#N/A</v>
          </cell>
          <cell r="L510" t="e">
            <v>#N/A</v>
          </cell>
          <cell r="M510" t="e">
            <v>#N/A</v>
          </cell>
          <cell r="N510" t="e">
            <v>#N/A</v>
          </cell>
        </row>
        <row r="511">
          <cell r="A511">
            <v>295615</v>
          </cell>
          <cell r="B511" t="str">
            <v>INTERESES PRESTAMOS DE EMERGENCIA</v>
          </cell>
          <cell r="C511" t="e">
            <v>#N/A</v>
          </cell>
          <cell r="D511" t="e">
            <v>#N/A</v>
          </cell>
          <cell r="E511" t="e">
            <v>#N/A</v>
          </cell>
          <cell r="F511" t="e">
            <v>#N/A</v>
          </cell>
          <cell r="G511" t="e">
            <v>#N/A</v>
          </cell>
          <cell r="H511" t="e">
            <v>#N/A</v>
          </cell>
          <cell r="I511" t="e">
            <v>#N/A</v>
          </cell>
          <cell r="J511" t="e">
            <v>#N/A</v>
          </cell>
          <cell r="K511" t="e">
            <v>#N/A</v>
          </cell>
          <cell r="L511" t="e">
            <v>#N/A</v>
          </cell>
          <cell r="M511" t="e">
            <v>#N/A</v>
          </cell>
          <cell r="N511" t="e">
            <v>#N/A</v>
          </cell>
        </row>
        <row r="512">
          <cell r="A512">
            <v>2958</v>
          </cell>
          <cell r="B512" t="str">
            <v>OTROS INGRESOS DE POLITICA MONETARI</v>
          </cell>
          <cell r="C512" t="e">
            <v>#N/A</v>
          </cell>
          <cell r="D512" t="e">
            <v>#N/A</v>
          </cell>
          <cell r="E512" t="e">
            <v>#N/A</v>
          </cell>
          <cell r="F512" t="e">
            <v>#N/A</v>
          </cell>
          <cell r="G512" t="e">
            <v>#N/A</v>
          </cell>
          <cell r="H512" t="e">
            <v>#N/A</v>
          </cell>
          <cell r="I512" t="e">
            <v>#N/A</v>
          </cell>
          <cell r="J512" t="e">
            <v>#N/A</v>
          </cell>
          <cell r="K512" t="e">
            <v>#N/A</v>
          </cell>
          <cell r="L512" t="e">
            <v>#N/A</v>
          </cell>
          <cell r="M512" t="e">
            <v>#N/A</v>
          </cell>
          <cell r="N512" t="e">
            <v>#N/A</v>
          </cell>
        </row>
        <row r="513">
          <cell r="A513">
            <v>297</v>
          </cell>
          <cell r="B513" t="str">
            <v>EX FONDO DE PENSIONES BANCO CENTRAL DEL ECUADOR</v>
          </cell>
          <cell r="C513">
            <v>99318495.609999999</v>
          </cell>
          <cell r="D513">
            <v>98732444.290000007</v>
          </cell>
          <cell r="E513">
            <v>98226931.75</v>
          </cell>
          <cell r="F513">
            <v>97721911.400000006</v>
          </cell>
          <cell r="G513">
            <v>97217627.790000007</v>
          </cell>
          <cell r="H513">
            <v>96717877.400000006</v>
          </cell>
          <cell r="I513">
            <v>96046693.069999993</v>
          </cell>
          <cell r="J513">
            <v>95542750.269999996</v>
          </cell>
          <cell r="K513">
            <v>95042271.280000001</v>
          </cell>
          <cell r="L513">
            <v>94544230.560000002</v>
          </cell>
          <cell r="M513">
            <v>93740618.890000001</v>
          </cell>
          <cell r="N513">
            <v>95276810.400000006</v>
          </cell>
        </row>
        <row r="514">
          <cell r="A514">
            <v>2971</v>
          </cell>
          <cell r="B514" t="str">
            <v>OTROS ACREEDORES</v>
          </cell>
          <cell r="C514">
            <v>3099765.27</v>
          </cell>
          <cell r="D514">
            <v>3102154.4</v>
          </cell>
          <cell r="E514">
            <v>3104527.42</v>
          </cell>
          <cell r="F514">
            <v>3106901.08</v>
          </cell>
          <cell r="G514">
            <v>3108963.1</v>
          </cell>
          <cell r="H514">
            <v>3111226.3</v>
          </cell>
          <cell r="I514">
            <v>3113618.81</v>
          </cell>
          <cell r="J514">
            <v>3114773.8</v>
          </cell>
          <cell r="K514">
            <v>3116790.84</v>
          </cell>
          <cell r="L514">
            <v>3119584.2</v>
          </cell>
          <cell r="M514">
            <v>3121512.47</v>
          </cell>
          <cell r="N514">
            <v>3123408.62</v>
          </cell>
        </row>
        <row r="515">
          <cell r="A515">
            <v>2972</v>
          </cell>
          <cell r="B515" t="str">
            <v>FONDO DE PENSIONES</v>
          </cell>
          <cell r="C515" t="e">
            <v>#N/A</v>
          </cell>
          <cell r="D515" t="e">
            <v>#N/A</v>
          </cell>
          <cell r="E515" t="e">
            <v>#N/A</v>
          </cell>
          <cell r="F515" t="e">
            <v>#N/A</v>
          </cell>
          <cell r="G515" t="e">
            <v>#N/A</v>
          </cell>
          <cell r="H515" t="e">
            <v>#N/A</v>
          </cell>
          <cell r="I515" t="e">
            <v>#N/A</v>
          </cell>
          <cell r="J515" t="e">
            <v>#N/A</v>
          </cell>
          <cell r="K515" t="e">
            <v>#N/A</v>
          </cell>
          <cell r="L515" t="e">
            <v>#N/A</v>
          </cell>
          <cell r="M515" t="e">
            <v>#N/A</v>
          </cell>
          <cell r="N515" t="e">
            <v>#N/A</v>
          </cell>
        </row>
        <row r="516">
          <cell r="A516">
            <v>2973</v>
          </cell>
          <cell r="B516" t="str">
            <v>PASIVO LABORAL</v>
          </cell>
          <cell r="C516">
            <v>96218730.340000004</v>
          </cell>
          <cell r="D516">
            <v>95630289.890000001</v>
          </cell>
          <cell r="E516">
            <v>95122404.329999998</v>
          </cell>
          <cell r="F516">
            <v>94615010.319999993</v>
          </cell>
          <cell r="G516">
            <v>94108664.689999998</v>
          </cell>
          <cell r="H516">
            <v>93606651.099999994</v>
          </cell>
          <cell r="I516">
            <v>92933074.260000005</v>
          </cell>
          <cell r="J516">
            <v>92427976.469999999</v>
          </cell>
          <cell r="K516">
            <v>91925480.439999998</v>
          </cell>
          <cell r="L516">
            <v>91424646.359999999</v>
          </cell>
          <cell r="M516">
            <v>90619106.420000002</v>
          </cell>
          <cell r="N516">
            <v>92153401.780000001</v>
          </cell>
        </row>
        <row r="517">
          <cell r="A517">
            <v>298</v>
          </cell>
          <cell r="B517" t="str">
            <v>OTRAS CUENTAS DEL PASIVO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>
            <v>3</v>
          </cell>
          <cell r="B518" t="str">
            <v>PATRIMONIO</v>
          </cell>
          <cell r="C518">
            <v>1226214846.3699999</v>
          </cell>
          <cell r="D518">
            <v>1207585015.6400001</v>
          </cell>
          <cell r="E518">
            <v>1295162522.3499999</v>
          </cell>
          <cell r="F518">
            <v>1290826098.04</v>
          </cell>
          <cell r="G518">
            <v>1186874857.22</v>
          </cell>
          <cell r="H518">
            <v>1139120704.3599999</v>
          </cell>
          <cell r="I518">
            <v>1049604070.54</v>
          </cell>
          <cell r="J518">
            <v>972591391.90999997</v>
          </cell>
          <cell r="K518">
            <v>938099426.44000006</v>
          </cell>
          <cell r="L518">
            <v>961712377.75</v>
          </cell>
          <cell r="M518">
            <v>953400929.5</v>
          </cell>
          <cell r="N518">
            <v>1242449899.6800001</v>
          </cell>
        </row>
        <row r="519">
          <cell r="A519">
            <v>31</v>
          </cell>
          <cell r="B519" t="str">
            <v>CAPITAL</v>
          </cell>
          <cell r="C519">
            <v>2483272.2000000002</v>
          </cell>
          <cell r="D519">
            <v>2483272.2000000002</v>
          </cell>
          <cell r="E519">
            <v>2483272.2000000002</v>
          </cell>
          <cell r="F519">
            <v>2483272.2000000002</v>
          </cell>
          <cell r="G519">
            <v>2483272.2000000002</v>
          </cell>
          <cell r="H519">
            <v>2483272.2000000002</v>
          </cell>
          <cell r="I519">
            <v>2483272.2000000002</v>
          </cell>
          <cell r="J519">
            <v>2483272.2000000002</v>
          </cell>
          <cell r="K519">
            <v>2483272.2000000002</v>
          </cell>
          <cell r="L519">
            <v>2483272.2000000002</v>
          </cell>
          <cell r="M519">
            <v>2483272.2000000002</v>
          </cell>
          <cell r="N519">
            <v>2483272.2000000002</v>
          </cell>
        </row>
        <row r="520">
          <cell r="A520">
            <v>32</v>
          </cell>
          <cell r="B520" t="str">
            <v>RESERVAS</v>
          </cell>
          <cell r="C520">
            <v>981077991</v>
          </cell>
          <cell r="D520">
            <v>962448160.26999998</v>
          </cell>
          <cell r="E520">
            <v>1050025666.98</v>
          </cell>
          <cell r="F520">
            <v>1045689242.67</v>
          </cell>
          <cell r="G520">
            <v>1036738001.85</v>
          </cell>
          <cell r="H520">
            <v>988983848.99000001</v>
          </cell>
          <cell r="I520">
            <v>939467215.16999996</v>
          </cell>
          <cell r="J520">
            <v>911390139.88999999</v>
          </cell>
          <cell r="K520">
            <v>876898174.41999996</v>
          </cell>
          <cell r="L520">
            <v>900511125.73000002</v>
          </cell>
          <cell r="M520">
            <v>892199677.48000002</v>
          </cell>
          <cell r="N520">
            <v>946649904.23000002</v>
          </cell>
        </row>
        <row r="521">
          <cell r="A521">
            <v>322</v>
          </cell>
          <cell r="B521" t="str">
            <v>FONDO DE RESERVA GENERAL</v>
          </cell>
          <cell r="C521">
            <v>169539935.84</v>
          </cell>
          <cell r="D521">
            <v>169539935.84</v>
          </cell>
          <cell r="E521">
            <v>169539935.84</v>
          </cell>
          <cell r="F521">
            <v>169539935.84</v>
          </cell>
          <cell r="G521">
            <v>169539935.84</v>
          </cell>
          <cell r="H521">
            <v>169539935.84</v>
          </cell>
          <cell r="I521">
            <v>169539935.84</v>
          </cell>
          <cell r="J521">
            <v>169539935.84</v>
          </cell>
          <cell r="K521">
            <v>169539935.84</v>
          </cell>
          <cell r="L521">
            <v>169539935.84</v>
          </cell>
          <cell r="M521">
            <v>169539935.84</v>
          </cell>
          <cell r="N521">
            <v>169539935.84</v>
          </cell>
        </row>
        <row r="522">
          <cell r="A522">
            <v>323</v>
          </cell>
          <cell r="B522" t="str">
            <v>RESERVAS ESPECIALES</v>
          </cell>
          <cell r="C522">
            <v>414208754.89999998</v>
          </cell>
          <cell r="D522">
            <v>399004624.50999999</v>
          </cell>
          <cell r="E522">
            <v>401709498.41000003</v>
          </cell>
          <cell r="F522">
            <v>399926436.62</v>
          </cell>
          <cell r="G522">
            <v>390570289</v>
          </cell>
          <cell r="H522">
            <v>358886432.67000002</v>
          </cell>
          <cell r="I522">
            <v>341107902.69</v>
          </cell>
          <cell r="J522">
            <v>331382036.07999998</v>
          </cell>
          <cell r="K522">
            <v>322594804.69</v>
          </cell>
          <cell r="L522">
            <v>337112832.62</v>
          </cell>
          <cell r="M522">
            <v>338009195.72000003</v>
          </cell>
          <cell r="N522">
            <v>371462445.58999997</v>
          </cell>
        </row>
        <row r="523">
          <cell r="A523">
            <v>3231</v>
          </cell>
          <cell r="B523" t="str">
            <v>RESERVA PARTIC.ORGAN.FINAN.INTERNC.</v>
          </cell>
          <cell r="C523" t="e">
            <v>#N/A</v>
          </cell>
          <cell r="D523" t="e">
            <v>#N/A</v>
          </cell>
          <cell r="E523" t="e">
            <v>#N/A</v>
          </cell>
          <cell r="F523" t="e">
            <v>#N/A</v>
          </cell>
          <cell r="G523" t="e">
            <v>#N/A</v>
          </cell>
          <cell r="H523" t="e">
            <v>#N/A</v>
          </cell>
          <cell r="I523" t="e">
            <v>#N/A</v>
          </cell>
          <cell r="J523" t="e">
            <v>#N/A</v>
          </cell>
          <cell r="K523" t="e">
            <v>#N/A</v>
          </cell>
          <cell r="L523" t="e">
            <v>#N/A</v>
          </cell>
          <cell r="M523" t="e">
            <v>#N/A</v>
          </cell>
          <cell r="N523" t="e">
            <v>#N/A</v>
          </cell>
        </row>
        <row r="524">
          <cell r="A524">
            <v>3238</v>
          </cell>
          <cell r="B524" t="str">
            <v>OTRAS RESERVAS ESPECIALES</v>
          </cell>
          <cell r="C524">
            <v>414208754.89999998</v>
          </cell>
          <cell r="D524">
            <v>399004624.50999999</v>
          </cell>
          <cell r="E524">
            <v>401709498.41000003</v>
          </cell>
          <cell r="F524">
            <v>399926436.62</v>
          </cell>
          <cell r="G524">
            <v>390570289</v>
          </cell>
          <cell r="H524">
            <v>358886432.67000002</v>
          </cell>
          <cell r="I524">
            <v>341107902.69</v>
          </cell>
          <cell r="J524">
            <v>331382036.07999998</v>
          </cell>
          <cell r="K524">
            <v>322594804.69</v>
          </cell>
          <cell r="L524">
            <v>337112832.62</v>
          </cell>
          <cell r="M524">
            <v>338009195.72000003</v>
          </cell>
          <cell r="N524">
            <v>371462445.58999997</v>
          </cell>
        </row>
        <row r="525">
          <cell r="A525">
            <v>325</v>
          </cell>
          <cell r="B525" t="str">
            <v>RESERVA POR REVALORIZACIÓN DEL PATRIMONIO</v>
          </cell>
          <cell r="C525">
            <v>17014422.050000001</v>
          </cell>
          <cell r="D525">
            <v>17014422.050000001</v>
          </cell>
          <cell r="E525">
            <v>17014422.050000001</v>
          </cell>
          <cell r="F525">
            <v>17014422.050000001</v>
          </cell>
          <cell r="G525">
            <v>17014422.050000001</v>
          </cell>
          <cell r="H525">
            <v>17014422.050000001</v>
          </cell>
          <cell r="I525">
            <v>17014422.050000001</v>
          </cell>
          <cell r="J525">
            <v>17014422.050000001</v>
          </cell>
          <cell r="K525">
            <v>17014422.050000001</v>
          </cell>
          <cell r="L525">
            <v>17014422.050000001</v>
          </cell>
          <cell r="M525">
            <v>17014422.050000001</v>
          </cell>
          <cell r="N525">
            <v>17014422.050000001</v>
          </cell>
        </row>
        <row r="526">
          <cell r="A526">
            <v>326</v>
          </cell>
          <cell r="B526" t="str">
            <v>RESERVA POR RESULTADOS NO OPERATIVOS</v>
          </cell>
          <cell r="C526">
            <v>380314878.20999998</v>
          </cell>
          <cell r="D526">
            <v>376889177.87</v>
          </cell>
          <cell r="E526">
            <v>461761810.68000001</v>
          </cell>
          <cell r="F526">
            <v>459208448.16000003</v>
          </cell>
          <cell r="G526">
            <v>459613354.95999998</v>
          </cell>
          <cell r="H526">
            <v>443543058.43000001</v>
          </cell>
          <cell r="I526">
            <v>411804954.58999997</v>
          </cell>
          <cell r="J526">
            <v>393453745.92000002</v>
          </cell>
          <cell r="K526">
            <v>367749011.83999997</v>
          </cell>
          <cell r="L526">
            <v>376843935.22000003</v>
          </cell>
          <cell r="M526">
            <v>367636123.87</v>
          </cell>
          <cell r="N526">
            <v>388633100.75</v>
          </cell>
        </row>
        <row r="527">
          <cell r="A527">
            <v>35</v>
          </cell>
          <cell r="B527" t="str">
            <v>SUPERÁVIT POR VALUACIÓN</v>
          </cell>
          <cell r="C527">
            <v>46716613.060000002</v>
          </cell>
          <cell r="D527">
            <v>46716613.060000002</v>
          </cell>
          <cell r="E527">
            <v>46716613.060000002</v>
          </cell>
          <cell r="F527">
            <v>46716613.060000002</v>
          </cell>
          <cell r="G527">
            <v>46716613.060000002</v>
          </cell>
          <cell r="H527">
            <v>46716613.060000002</v>
          </cell>
          <cell r="I527">
            <v>46716613.060000002</v>
          </cell>
          <cell r="J527">
            <v>46716613.060000002</v>
          </cell>
          <cell r="K527">
            <v>46716613.060000002</v>
          </cell>
          <cell r="L527">
            <v>46716613.060000002</v>
          </cell>
          <cell r="M527">
            <v>46716613.060000002</v>
          </cell>
          <cell r="N527">
            <v>46716613.060000002</v>
          </cell>
        </row>
        <row r="528">
          <cell r="A528">
            <v>351</v>
          </cell>
          <cell r="B528" t="str">
            <v>SUPERÁVIT POR VALUACIÓN DE BIENES INMUEBLES</v>
          </cell>
          <cell r="C528">
            <v>46716613.060000002</v>
          </cell>
          <cell r="D528">
            <v>46716613.060000002</v>
          </cell>
          <cell r="E528">
            <v>46716613.060000002</v>
          </cell>
          <cell r="F528">
            <v>46716613.060000002</v>
          </cell>
          <cell r="G528">
            <v>46716613.060000002</v>
          </cell>
          <cell r="H528">
            <v>46716613.060000002</v>
          </cell>
          <cell r="I528">
            <v>46716613.060000002</v>
          </cell>
          <cell r="J528">
            <v>46716613.060000002</v>
          </cell>
          <cell r="K528">
            <v>46716613.060000002</v>
          </cell>
          <cell r="L528">
            <v>46716613.060000002</v>
          </cell>
          <cell r="M528">
            <v>46716613.060000002</v>
          </cell>
          <cell r="N528">
            <v>46716613.060000002</v>
          </cell>
        </row>
        <row r="529">
          <cell r="A529">
            <v>38</v>
          </cell>
          <cell r="B529" t="str">
            <v>RESULTADOS</v>
          </cell>
          <cell r="C529">
            <v>195936970.11000001</v>
          </cell>
          <cell r="D529">
            <v>195936970.11000001</v>
          </cell>
          <cell r="E529">
            <v>195936970.11000001</v>
          </cell>
          <cell r="F529">
            <v>195936970.11000001</v>
          </cell>
          <cell r="G529">
            <v>100936970.11</v>
          </cell>
          <cell r="H529">
            <v>100936970.11</v>
          </cell>
          <cell r="I529">
            <v>60936970.109999999</v>
          </cell>
          <cell r="J529">
            <v>12001366.76</v>
          </cell>
          <cell r="K529">
            <v>12001366.76</v>
          </cell>
          <cell r="L529">
            <v>12001366.76</v>
          </cell>
          <cell r="M529">
            <v>12001366.76</v>
          </cell>
          <cell r="N529">
            <v>246600110.19</v>
          </cell>
        </row>
        <row r="530">
          <cell r="A530">
            <v>381</v>
          </cell>
          <cell r="B530" t="str">
            <v>ACUMULADOS</v>
          </cell>
          <cell r="C530">
            <v>195936970.11000001</v>
          </cell>
          <cell r="D530">
            <v>195936970.11000001</v>
          </cell>
          <cell r="E530">
            <v>195936970.11000001</v>
          </cell>
          <cell r="F530">
            <v>195936970.11000001</v>
          </cell>
          <cell r="G530">
            <v>100936970.11</v>
          </cell>
          <cell r="H530">
            <v>100936970.11</v>
          </cell>
          <cell r="I530">
            <v>60936970.109999999</v>
          </cell>
          <cell r="J530">
            <v>12001366.76</v>
          </cell>
          <cell r="K530">
            <v>12001366.76</v>
          </cell>
          <cell r="L530">
            <v>12001366.76</v>
          </cell>
          <cell r="M530">
            <v>12001366.76</v>
          </cell>
          <cell r="N530">
            <v>12001366.76</v>
          </cell>
        </row>
        <row r="531">
          <cell r="A531">
            <v>3811</v>
          </cell>
          <cell r="B531" t="str">
            <v>UTILIDADES REALIZADAS COBRADAS</v>
          </cell>
          <cell r="C531">
            <v>195936970.11000001</v>
          </cell>
          <cell r="D531">
            <v>195936970.11000001</v>
          </cell>
          <cell r="E531">
            <v>195936970.11000001</v>
          </cell>
          <cell r="F531">
            <v>195936970.11000001</v>
          </cell>
          <cell r="G531">
            <v>100936970.11</v>
          </cell>
          <cell r="H531">
            <v>100936970.11</v>
          </cell>
          <cell r="I531">
            <v>60936970.109999999</v>
          </cell>
          <cell r="J531">
            <v>12001366.76</v>
          </cell>
          <cell r="K531">
            <v>12001366.76</v>
          </cell>
          <cell r="L531">
            <v>12001366.76</v>
          </cell>
          <cell r="M531">
            <v>12001366.76</v>
          </cell>
          <cell r="N531">
            <v>12001366.76</v>
          </cell>
        </row>
        <row r="532">
          <cell r="A532">
            <v>3812</v>
          </cell>
          <cell r="B532" t="str">
            <v>UTILIDADES REALIZADAS NO COBRADAS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A533">
            <v>3813</v>
          </cell>
          <cell r="B533" t="str">
            <v>PÉRDIDAS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A534">
            <v>382</v>
          </cell>
          <cell r="B534" t="str">
            <v>DEL EJERCICIO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234598743.43000001</v>
          </cell>
        </row>
        <row r="535">
          <cell r="A535">
            <v>3821</v>
          </cell>
          <cell r="B535" t="str">
            <v>UTILIDADES REALIZADAS COBRADAS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234598743.43000001</v>
          </cell>
        </row>
        <row r="536">
          <cell r="A536">
            <v>3822</v>
          </cell>
          <cell r="B536" t="str">
            <v>UTILIDADES REALIZADAS NO COBRADAS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A537">
            <v>3823</v>
          </cell>
          <cell r="B537" t="str">
            <v>PÉRDIDAS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>
            <v>39</v>
          </cell>
          <cell r="B538" t="str">
            <v>REEXPRESION MONETARIA (DESHABILITADO)</v>
          </cell>
          <cell r="C538" t="e">
            <v>#N/A</v>
          </cell>
          <cell r="D538" t="e">
            <v>#N/A</v>
          </cell>
          <cell r="E538" t="e">
            <v>#N/A</v>
          </cell>
          <cell r="F538" t="e">
            <v>#N/A</v>
          </cell>
          <cell r="G538" t="e">
            <v>#N/A</v>
          </cell>
          <cell r="H538" t="e">
            <v>#N/A</v>
          </cell>
          <cell r="I538" t="e">
            <v>#N/A</v>
          </cell>
          <cell r="J538" t="e">
            <v>#N/A</v>
          </cell>
          <cell r="K538" t="e">
            <v>#N/A</v>
          </cell>
          <cell r="L538" t="e">
            <v>#N/A</v>
          </cell>
          <cell r="M538" t="e">
            <v>#N/A</v>
          </cell>
          <cell r="N538" t="e">
            <v>#N/A</v>
          </cell>
        </row>
        <row r="539">
          <cell r="A539">
            <v>391</v>
          </cell>
          <cell r="B539" t="str">
            <v>ACTIVOS Y PASIVOS EN M/E (DESHABILITADO)</v>
          </cell>
          <cell r="C539" t="e">
            <v>#N/A</v>
          </cell>
          <cell r="D539" t="e">
            <v>#N/A</v>
          </cell>
          <cell r="E539" t="e">
            <v>#N/A</v>
          </cell>
          <cell r="F539" t="e">
            <v>#N/A</v>
          </cell>
          <cell r="G539" t="e">
            <v>#N/A</v>
          </cell>
          <cell r="H539" t="e">
            <v>#N/A</v>
          </cell>
          <cell r="I539" t="e">
            <v>#N/A</v>
          </cell>
          <cell r="J539" t="e">
            <v>#N/A</v>
          </cell>
          <cell r="K539" t="e">
            <v>#N/A</v>
          </cell>
          <cell r="L539" t="e">
            <v>#N/A</v>
          </cell>
          <cell r="M539" t="e">
            <v>#N/A</v>
          </cell>
          <cell r="N539" t="e">
            <v>#N/A</v>
          </cell>
        </row>
        <row r="540">
          <cell r="A540">
            <v>392</v>
          </cell>
          <cell r="B540" t="str">
            <v>ACTIVOS Y PASIVOS NO MONETARIOS (DESHABILITADO)</v>
          </cell>
          <cell r="C540" t="e">
            <v>#N/A</v>
          </cell>
          <cell r="D540" t="e">
            <v>#N/A</v>
          </cell>
          <cell r="E540" t="e">
            <v>#N/A</v>
          </cell>
          <cell r="F540" t="e">
            <v>#N/A</v>
          </cell>
          <cell r="G540" t="e">
            <v>#N/A</v>
          </cell>
          <cell r="H540" t="e">
            <v>#N/A</v>
          </cell>
          <cell r="I540" t="e">
            <v>#N/A</v>
          </cell>
          <cell r="J540" t="e">
            <v>#N/A</v>
          </cell>
          <cell r="K540" t="e">
            <v>#N/A</v>
          </cell>
          <cell r="L540" t="e">
            <v>#N/A</v>
          </cell>
          <cell r="M540" t="e">
            <v>#N/A</v>
          </cell>
          <cell r="N540" t="e">
            <v>#N/A</v>
          </cell>
        </row>
        <row r="541">
          <cell r="A541">
            <v>393</v>
          </cell>
          <cell r="B541" t="str">
            <v>ORO Y PLATA NO MONETARIOS (DESHABILITADO)</v>
          </cell>
          <cell r="C541" t="e">
            <v>#N/A</v>
          </cell>
          <cell r="D541" t="e">
            <v>#N/A</v>
          </cell>
          <cell r="E541" t="e">
            <v>#N/A</v>
          </cell>
          <cell r="F541" t="e">
            <v>#N/A</v>
          </cell>
          <cell r="G541" t="e">
            <v>#N/A</v>
          </cell>
          <cell r="H541" t="e">
            <v>#N/A</v>
          </cell>
          <cell r="I541" t="e">
            <v>#N/A</v>
          </cell>
          <cell r="J541" t="e">
            <v>#N/A</v>
          </cell>
          <cell r="K541" t="e">
            <v>#N/A</v>
          </cell>
          <cell r="L541" t="e">
            <v>#N/A</v>
          </cell>
          <cell r="M541" t="e">
            <v>#N/A</v>
          </cell>
          <cell r="N541" t="e">
            <v>#N/A</v>
          </cell>
        </row>
        <row r="542">
          <cell r="A542">
            <v>394</v>
          </cell>
          <cell r="B542" t="str">
            <v>PATRIMONIO (DESHABILITADO)</v>
          </cell>
          <cell r="C542" t="e">
            <v>#N/A</v>
          </cell>
          <cell r="D542" t="e">
            <v>#N/A</v>
          </cell>
          <cell r="E542" t="e">
            <v>#N/A</v>
          </cell>
          <cell r="F542" t="e">
            <v>#N/A</v>
          </cell>
          <cell r="G542" t="e">
            <v>#N/A</v>
          </cell>
          <cell r="H542" t="e">
            <v>#N/A</v>
          </cell>
          <cell r="I542" t="e">
            <v>#N/A</v>
          </cell>
          <cell r="J542" t="e">
            <v>#N/A</v>
          </cell>
          <cell r="K542" t="e">
            <v>#N/A</v>
          </cell>
          <cell r="L542" t="e">
            <v>#N/A</v>
          </cell>
          <cell r="M542" t="e">
            <v>#N/A</v>
          </cell>
          <cell r="N542" t="e">
            <v>#N/A</v>
          </cell>
        </row>
        <row r="543">
          <cell r="A543">
            <v>4</v>
          </cell>
          <cell r="B543" t="str">
            <v>GASTOS</v>
          </cell>
          <cell r="C543">
            <v>5568176.8899999997</v>
          </cell>
          <cell r="D543">
            <v>1753008813.79</v>
          </cell>
          <cell r="E543">
            <v>1756689288.6400001</v>
          </cell>
          <cell r="F543">
            <v>1763106057.3</v>
          </cell>
          <cell r="G543">
            <v>1768891640.5</v>
          </cell>
          <cell r="H543">
            <v>1772711894.52</v>
          </cell>
          <cell r="I543">
            <v>1783833057.8099999</v>
          </cell>
          <cell r="J543">
            <v>1788589106.46</v>
          </cell>
          <cell r="K543">
            <v>1805821844.95</v>
          </cell>
          <cell r="L543">
            <v>1810793267.51</v>
          </cell>
          <cell r="M543">
            <v>1814740636.1199999</v>
          </cell>
          <cell r="N543">
            <v>1846136403.24</v>
          </cell>
        </row>
        <row r="544">
          <cell r="A544">
            <v>41</v>
          </cell>
          <cell r="B544" t="str">
            <v>GASTOS ORDINARIOS</v>
          </cell>
          <cell r="C544">
            <v>5565626.7699999996</v>
          </cell>
          <cell r="D544">
            <v>9050205.5600000005</v>
          </cell>
          <cell r="E544">
            <v>12475224.6</v>
          </cell>
          <cell r="F544">
            <v>16070115.15</v>
          </cell>
          <cell r="G544">
            <v>19522263.66</v>
          </cell>
          <cell r="H544">
            <v>23043913.420000002</v>
          </cell>
          <cell r="I544">
            <v>26669471.850000001</v>
          </cell>
          <cell r="J544">
            <v>31041918.949999999</v>
          </cell>
          <cell r="K544">
            <v>35118737.859999999</v>
          </cell>
          <cell r="L544">
            <v>42107690.850000001</v>
          </cell>
          <cell r="M544">
            <v>45949668.210000001</v>
          </cell>
          <cell r="N544">
            <v>53948462.649999999</v>
          </cell>
        </row>
        <row r="545">
          <cell r="A545">
            <v>411</v>
          </cell>
          <cell r="B545" t="str">
            <v>GASTOS FINANCIEROS</v>
          </cell>
          <cell r="C545">
            <v>554185.22</v>
          </cell>
          <cell r="D545">
            <v>1108031.81</v>
          </cell>
          <cell r="E545">
            <v>1656574.16</v>
          </cell>
          <cell r="F545">
            <v>2205619.2599999998</v>
          </cell>
          <cell r="G545">
            <v>2807650.47</v>
          </cell>
          <cell r="H545">
            <v>3374643.51</v>
          </cell>
          <cell r="I545">
            <v>3942042.96</v>
          </cell>
          <cell r="J545">
            <v>4563081.68</v>
          </cell>
          <cell r="K545">
            <v>5839634.6900000004</v>
          </cell>
          <cell r="L545">
            <v>6510355.6699999999</v>
          </cell>
          <cell r="M545">
            <v>7316145.9400000004</v>
          </cell>
          <cell r="N545">
            <v>8055246.1100000003</v>
          </cell>
        </row>
        <row r="546">
          <cell r="A546">
            <v>4111</v>
          </cell>
          <cell r="B546" t="str">
            <v>INTERESES PAGADOS</v>
          </cell>
          <cell r="C546">
            <v>521640.54</v>
          </cell>
          <cell r="D546">
            <v>1022654.37</v>
          </cell>
          <cell r="E546">
            <v>1525420.48</v>
          </cell>
          <cell r="F546">
            <v>2027310.45</v>
          </cell>
          <cell r="G546">
            <v>2548951</v>
          </cell>
          <cell r="H546">
            <v>3067728.17</v>
          </cell>
          <cell r="I546">
            <v>3586505.93</v>
          </cell>
          <cell r="J546">
            <v>4122832.75</v>
          </cell>
          <cell r="K546">
            <v>5378340.6600000001</v>
          </cell>
          <cell r="L546">
            <v>6023292.8700000001</v>
          </cell>
          <cell r="M546">
            <v>6647468.4400000004</v>
          </cell>
          <cell r="N546">
            <v>7293252.1399999997</v>
          </cell>
        </row>
        <row r="547">
          <cell r="A547">
            <v>411105</v>
          </cell>
          <cell r="B547" t="str">
            <v>INVERSIONES R.I.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A548">
            <v>411110</v>
          </cell>
          <cell r="B548" t="str">
            <v>ACUERDOS DE PAGO Y CRÉDITOS RECÍPROCOS</v>
          </cell>
          <cell r="C548">
            <v>3738.92</v>
          </cell>
          <cell r="D548">
            <v>3738.92</v>
          </cell>
          <cell r="E548">
            <v>5491.2</v>
          </cell>
          <cell r="F548">
            <v>6367.34</v>
          </cell>
          <cell r="G548">
            <v>10106.26</v>
          </cell>
          <cell r="H548">
            <v>10982.4</v>
          </cell>
          <cell r="I548">
            <v>11858.54</v>
          </cell>
          <cell r="J548">
            <v>12734.68</v>
          </cell>
          <cell r="K548">
            <v>18504.89</v>
          </cell>
          <cell r="L548">
            <v>19381.03</v>
          </cell>
          <cell r="M548">
            <v>20257.169999999998</v>
          </cell>
          <cell r="N548">
            <v>21964.799999999999</v>
          </cell>
        </row>
        <row r="549">
          <cell r="A549">
            <v>411115</v>
          </cell>
          <cell r="B549" t="str">
            <v>ORGANISMOS INTERNACIONALES</v>
          </cell>
          <cell r="C549">
            <v>517901.62</v>
          </cell>
          <cell r="D549">
            <v>1018915.45</v>
          </cell>
          <cell r="E549">
            <v>1519929.28</v>
          </cell>
          <cell r="F549">
            <v>2020943.11</v>
          </cell>
          <cell r="G549">
            <v>2538844.7400000002</v>
          </cell>
          <cell r="H549">
            <v>3056745.77</v>
          </cell>
          <cell r="I549">
            <v>3574647.39</v>
          </cell>
          <cell r="J549">
            <v>4110098.07</v>
          </cell>
          <cell r="K549">
            <v>5359835.7699999996</v>
          </cell>
          <cell r="L549">
            <v>6003911.8399999999</v>
          </cell>
          <cell r="M549">
            <v>6627211.2699999996</v>
          </cell>
          <cell r="N549">
            <v>7271287.3399999999</v>
          </cell>
        </row>
        <row r="550">
          <cell r="A550">
            <v>411190</v>
          </cell>
          <cell r="B550" t="str">
            <v>OTROS INTERESES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A551">
            <v>4112</v>
          </cell>
          <cell r="B551" t="str">
            <v>COMISIONES PAGADAS</v>
          </cell>
          <cell r="C551">
            <v>23545.72</v>
          </cell>
          <cell r="D551">
            <v>67237.59</v>
          </cell>
          <cell r="E551">
            <v>106204.84</v>
          </cell>
          <cell r="F551">
            <v>144369.35</v>
          </cell>
          <cell r="G551">
            <v>212936.34</v>
          </cell>
          <cell r="H551">
            <v>253603.06</v>
          </cell>
          <cell r="I551">
            <v>293651.40000000002</v>
          </cell>
          <cell r="J551">
            <v>370148.03</v>
          </cell>
          <cell r="K551">
            <v>384339.06</v>
          </cell>
          <cell r="L551">
            <v>394616.32000000001</v>
          </cell>
          <cell r="M551">
            <v>563874.77</v>
          </cell>
          <cell r="N551">
            <v>644776.59</v>
          </cell>
        </row>
        <row r="552">
          <cell r="A552">
            <v>411230</v>
          </cell>
          <cell r="B552" t="str">
            <v>CUSTODIA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>
            <v>411270</v>
          </cell>
          <cell r="B553" t="str">
            <v>CERTIFICACION CHEQUES</v>
          </cell>
          <cell r="C553" t="e">
            <v>#N/A</v>
          </cell>
          <cell r="D553" t="e">
            <v>#N/A</v>
          </cell>
          <cell r="E553" t="e">
            <v>#N/A</v>
          </cell>
          <cell r="F553" t="e">
            <v>#N/A</v>
          </cell>
          <cell r="G553" t="e">
            <v>#N/A</v>
          </cell>
          <cell r="H553" t="e">
            <v>#N/A</v>
          </cell>
          <cell r="I553" t="e">
            <v>#N/A</v>
          </cell>
          <cell r="J553" t="e">
            <v>#N/A</v>
          </cell>
          <cell r="K553" t="e">
            <v>#N/A</v>
          </cell>
          <cell r="L553" t="e">
            <v>#N/A</v>
          </cell>
          <cell r="M553" t="e">
            <v>#N/A</v>
          </cell>
          <cell r="N553" t="e">
            <v>#N/A</v>
          </cell>
        </row>
        <row r="554">
          <cell r="A554">
            <v>411280</v>
          </cell>
          <cell r="B554" t="str">
            <v>CAMARA DE COMPENSACION</v>
          </cell>
          <cell r="C554" t="e">
            <v>#N/A</v>
          </cell>
          <cell r="D554" t="e">
            <v>#N/A</v>
          </cell>
          <cell r="E554" t="e">
            <v>#N/A</v>
          </cell>
          <cell r="F554" t="e">
            <v>#N/A</v>
          </cell>
          <cell r="G554" t="e">
            <v>#N/A</v>
          </cell>
          <cell r="H554" t="e">
            <v>#N/A</v>
          </cell>
          <cell r="I554" t="e">
            <v>#N/A</v>
          </cell>
          <cell r="J554" t="e">
            <v>#N/A</v>
          </cell>
          <cell r="K554" t="e">
            <v>#N/A</v>
          </cell>
          <cell r="L554" t="e">
            <v>#N/A</v>
          </cell>
          <cell r="M554" t="e">
            <v>#N/A</v>
          </cell>
          <cell r="N554" t="e">
            <v>#N/A</v>
          </cell>
        </row>
        <row r="555">
          <cell r="A555">
            <v>411290</v>
          </cell>
          <cell r="B555" t="str">
            <v>OTRAS COMISIONES</v>
          </cell>
          <cell r="C555">
            <v>23545.72</v>
          </cell>
          <cell r="D555">
            <v>67237.59</v>
          </cell>
          <cell r="E555">
            <v>106204.84</v>
          </cell>
          <cell r="F555">
            <v>144369.35</v>
          </cell>
          <cell r="G555">
            <v>212936.34</v>
          </cell>
          <cell r="H555">
            <v>253603.06</v>
          </cell>
          <cell r="I555">
            <v>293651.40000000002</v>
          </cell>
          <cell r="J555">
            <v>370148.03</v>
          </cell>
          <cell r="K555">
            <v>384339.06</v>
          </cell>
          <cell r="L555">
            <v>394616.32000000001</v>
          </cell>
          <cell r="M555">
            <v>563874.77</v>
          </cell>
          <cell r="N555">
            <v>644776.59</v>
          </cell>
        </row>
        <row r="556">
          <cell r="A556">
            <v>4113</v>
          </cell>
          <cell r="B556" t="str">
            <v>PÉRDIDA EN VALORES MOBILIARIOS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>
            <v>411305</v>
          </cell>
          <cell r="B557" t="str">
            <v>PÉRDIDA INVERSIÓN R.I.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>
            <v>411310</v>
          </cell>
          <cell r="B558" t="str">
            <v>PÉRDIDA INVERSIONES PAÍS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>
            <v>4119</v>
          </cell>
          <cell r="B559" t="str">
            <v>OTROS GASTOS FINANCIEROS</v>
          </cell>
          <cell r="C559">
            <v>8998.9599999999991</v>
          </cell>
          <cell r="D559">
            <v>18139.849999999999</v>
          </cell>
          <cell r="E559">
            <v>24948.84</v>
          </cell>
          <cell r="F559">
            <v>33939.46</v>
          </cell>
          <cell r="G559">
            <v>45763.13</v>
          </cell>
          <cell r="H559">
            <v>53312.28</v>
          </cell>
          <cell r="I559">
            <v>61885.63</v>
          </cell>
          <cell r="J559">
            <v>70100.899999999994</v>
          </cell>
          <cell r="K559">
            <v>76954.97</v>
          </cell>
          <cell r="L559">
            <v>92446.48</v>
          </cell>
          <cell r="M559">
            <v>104802.73</v>
          </cell>
          <cell r="N559">
            <v>117217.38</v>
          </cell>
        </row>
        <row r="560">
          <cell r="A560">
            <v>412</v>
          </cell>
          <cell r="B560" t="str">
            <v>GASTOS ADMINISTRATIVOS</v>
          </cell>
          <cell r="C560">
            <v>5011441.55</v>
          </cell>
          <cell r="D560">
            <v>7934229.21</v>
          </cell>
          <cell r="E560">
            <v>10810689.529999999</v>
          </cell>
          <cell r="F560">
            <v>13840472.74</v>
          </cell>
          <cell r="G560">
            <v>16599019.02</v>
          </cell>
          <cell r="H560">
            <v>19546406.050000001</v>
          </cell>
          <cell r="I560">
            <v>22421490.41</v>
          </cell>
          <cell r="J560">
            <v>26172833.879999999</v>
          </cell>
          <cell r="K560">
            <v>28936322.550000001</v>
          </cell>
          <cell r="L560">
            <v>35127026.810000002</v>
          </cell>
          <cell r="M560">
            <v>38119823.420000002</v>
          </cell>
          <cell r="N560">
            <v>43805608.130000003</v>
          </cell>
        </row>
        <row r="561">
          <cell r="A561">
            <v>4121</v>
          </cell>
          <cell r="B561" t="str">
            <v>GASTOS DE PERSONAL</v>
          </cell>
          <cell r="C561">
            <v>1928337.19</v>
          </cell>
          <cell r="D561">
            <v>3912254.92</v>
          </cell>
          <cell r="E561">
            <v>5916785.4100000001</v>
          </cell>
          <cell r="F561">
            <v>8032083.0099999998</v>
          </cell>
          <cell r="G561">
            <v>10074595.48</v>
          </cell>
          <cell r="H561">
            <v>12195465.35</v>
          </cell>
          <cell r="I561">
            <v>14332702.98</v>
          </cell>
          <cell r="J561">
            <v>16432881.130000001</v>
          </cell>
          <cell r="K561">
            <v>18493096.289999999</v>
          </cell>
          <cell r="L561">
            <v>20544775.600000001</v>
          </cell>
          <cell r="M561">
            <v>22715400.379999999</v>
          </cell>
          <cell r="N561">
            <v>24909230.690000001</v>
          </cell>
        </row>
        <row r="562">
          <cell r="A562">
            <v>412105</v>
          </cell>
          <cell r="B562" t="str">
            <v>MASA SALARIAL</v>
          </cell>
          <cell r="C562">
            <v>1927904.72</v>
          </cell>
          <cell r="D562">
            <v>3886197.41</v>
          </cell>
          <cell r="E562">
            <v>5862569.1200000001</v>
          </cell>
          <cell r="F562">
            <v>7940169.8499999996</v>
          </cell>
          <cell r="G562">
            <v>9950163.2699999996</v>
          </cell>
          <cell r="H562">
            <v>12034937.869999999</v>
          </cell>
          <cell r="I562">
            <v>14128229.689999999</v>
          </cell>
          <cell r="J562">
            <v>16195120.210000001</v>
          </cell>
          <cell r="K562">
            <v>18216265.670000002</v>
          </cell>
          <cell r="L562">
            <v>20222459.98</v>
          </cell>
          <cell r="M562">
            <v>22349443.640000001</v>
          </cell>
          <cell r="N562">
            <v>24320969.5</v>
          </cell>
        </row>
        <row r="563">
          <cell r="A563">
            <v>412190</v>
          </cell>
          <cell r="B563" t="str">
            <v>OTROS GASTOS DE PERSONAL</v>
          </cell>
          <cell r="C563">
            <v>432.47</v>
          </cell>
          <cell r="D563">
            <v>26057.51</v>
          </cell>
          <cell r="E563">
            <v>54216.29</v>
          </cell>
          <cell r="F563">
            <v>91913.16</v>
          </cell>
          <cell r="G563">
            <v>124432.21</v>
          </cell>
          <cell r="H563">
            <v>160527.48000000001</v>
          </cell>
          <cell r="I563">
            <v>204473.29</v>
          </cell>
          <cell r="J563">
            <v>237760.92</v>
          </cell>
          <cell r="K563">
            <v>276830.62</v>
          </cell>
          <cell r="L563">
            <v>322315.62</v>
          </cell>
          <cell r="M563">
            <v>365956.74</v>
          </cell>
          <cell r="N563">
            <v>588261.18999999994</v>
          </cell>
        </row>
        <row r="564">
          <cell r="A564">
            <v>4122</v>
          </cell>
          <cell r="B564" t="str">
            <v>GASTOS DE OPERACIÓN</v>
          </cell>
          <cell r="C564">
            <v>242068.22</v>
          </cell>
          <cell r="D564">
            <v>1047338.36</v>
          </cell>
          <cell r="E564">
            <v>1701303.64</v>
          </cell>
          <cell r="F564">
            <v>2574186.2200000002</v>
          </cell>
          <cell r="G564">
            <v>3270776.78</v>
          </cell>
          <cell r="H564">
            <v>3947230.18</v>
          </cell>
          <cell r="I564">
            <v>4602737.2300000004</v>
          </cell>
          <cell r="J564">
            <v>5299418.3</v>
          </cell>
          <cell r="K564">
            <v>5912620.0800000001</v>
          </cell>
          <cell r="L564">
            <v>6946465.9699999997</v>
          </cell>
          <cell r="M564">
            <v>7691634.4199999999</v>
          </cell>
          <cell r="N564">
            <v>10630906.039999999</v>
          </cell>
        </row>
        <row r="565">
          <cell r="A565">
            <v>412205</v>
          </cell>
          <cell r="B565" t="str">
            <v>SERVICIOS</v>
          </cell>
          <cell r="C565">
            <v>98025.76</v>
          </cell>
          <cell r="D565">
            <v>676810.07</v>
          </cell>
          <cell r="E565">
            <v>1142495.68</v>
          </cell>
          <cell r="F565">
            <v>1706668.64</v>
          </cell>
          <cell r="G565">
            <v>2205582.62</v>
          </cell>
          <cell r="H565">
            <v>2668499.54</v>
          </cell>
          <cell r="I565">
            <v>3075813.44</v>
          </cell>
          <cell r="J565">
            <v>3610847.15</v>
          </cell>
          <cell r="K565">
            <v>4045823.9</v>
          </cell>
          <cell r="L565">
            <v>4684976.8600000003</v>
          </cell>
          <cell r="M565">
            <v>5203857.91</v>
          </cell>
          <cell r="N565">
            <v>6880875.9500000002</v>
          </cell>
        </row>
        <row r="566">
          <cell r="A566">
            <v>412210</v>
          </cell>
          <cell r="B566" t="str">
            <v>MANTENIMIENTO</v>
          </cell>
          <cell r="C566">
            <v>117122.32</v>
          </cell>
          <cell r="D566">
            <v>287670.94</v>
          </cell>
          <cell r="E566">
            <v>391613.39</v>
          </cell>
          <cell r="F566">
            <v>597119.53</v>
          </cell>
          <cell r="G566">
            <v>721971.7</v>
          </cell>
          <cell r="H566">
            <v>870895.27</v>
          </cell>
          <cell r="I566">
            <v>1053638.3899999999</v>
          </cell>
          <cell r="J566">
            <v>1154991.56</v>
          </cell>
          <cell r="K566">
            <v>1262864</v>
          </cell>
          <cell r="L566">
            <v>1560397.31</v>
          </cell>
          <cell r="M566">
            <v>1717174.13</v>
          </cell>
          <cell r="N566">
            <v>2844849.67</v>
          </cell>
        </row>
        <row r="567">
          <cell r="A567">
            <v>412215</v>
          </cell>
          <cell r="B567" t="str">
            <v>SUMINISTROS Y MATERIALES</v>
          </cell>
          <cell r="C567">
            <v>18352.560000000001</v>
          </cell>
          <cell r="D567">
            <v>33697.660000000003</v>
          </cell>
          <cell r="E567">
            <v>66944.28</v>
          </cell>
          <cell r="F567">
            <v>103741.38</v>
          </cell>
          <cell r="G567">
            <v>117141.83</v>
          </cell>
          <cell r="H567">
            <v>135042.67000000001</v>
          </cell>
          <cell r="I567">
            <v>155657.47</v>
          </cell>
          <cell r="J567">
            <v>178928.63</v>
          </cell>
          <cell r="K567">
            <v>197005.69</v>
          </cell>
          <cell r="L567">
            <v>221972.78</v>
          </cell>
          <cell r="M567">
            <v>245403.8</v>
          </cell>
          <cell r="N567">
            <v>256429.76</v>
          </cell>
        </row>
        <row r="568">
          <cell r="A568">
            <v>412220</v>
          </cell>
          <cell r="B568" t="str">
            <v>ARRIENDOS</v>
          </cell>
          <cell r="C568">
            <v>1526.62</v>
          </cell>
          <cell r="D568">
            <v>36724.42</v>
          </cell>
          <cell r="E568">
            <v>83848.759999999995</v>
          </cell>
          <cell r="F568">
            <v>133590.60999999999</v>
          </cell>
          <cell r="G568">
            <v>190766.8</v>
          </cell>
          <cell r="H568">
            <v>235061.6</v>
          </cell>
          <cell r="I568">
            <v>278135.99</v>
          </cell>
          <cell r="J568">
            <v>314147.65999999997</v>
          </cell>
          <cell r="K568">
            <v>365237.11</v>
          </cell>
          <cell r="L568">
            <v>431575.12</v>
          </cell>
          <cell r="M568">
            <v>476643.32</v>
          </cell>
          <cell r="N568">
            <v>576136.17000000004</v>
          </cell>
        </row>
        <row r="569">
          <cell r="A569">
            <v>412225</v>
          </cell>
          <cell r="B569" t="str">
            <v>EDICIÓN Y PRENSA</v>
          </cell>
          <cell r="C569">
            <v>7040.96</v>
          </cell>
          <cell r="D569">
            <v>12435.27</v>
          </cell>
          <cell r="E569">
            <v>16401.53</v>
          </cell>
          <cell r="F569">
            <v>33066.06</v>
          </cell>
          <cell r="G569">
            <v>35313.83</v>
          </cell>
          <cell r="H569">
            <v>37731.1</v>
          </cell>
          <cell r="I569">
            <v>39491.94</v>
          </cell>
          <cell r="J569">
            <v>40503.300000000003</v>
          </cell>
          <cell r="K569">
            <v>41689.379999999997</v>
          </cell>
          <cell r="L569">
            <v>47543.9</v>
          </cell>
          <cell r="M569">
            <v>48555.26</v>
          </cell>
          <cell r="N569">
            <v>72614.490000000005</v>
          </cell>
        </row>
        <row r="570">
          <cell r="A570">
            <v>4123</v>
          </cell>
          <cell r="B570" t="str">
            <v>IMPUESTOS Y CONTRIBUCIONES</v>
          </cell>
          <cell r="C570">
            <v>2701749.41</v>
          </cell>
          <cell r="D570">
            <v>2701749.41</v>
          </cell>
          <cell r="E570">
            <v>2717725.88</v>
          </cell>
          <cell r="F570">
            <v>2718115.08</v>
          </cell>
          <cell r="G570">
            <v>2722339.71</v>
          </cell>
          <cell r="H570">
            <v>2750494.33</v>
          </cell>
          <cell r="I570">
            <v>2750500.31</v>
          </cell>
          <cell r="J570">
            <v>2749787.57</v>
          </cell>
          <cell r="K570">
            <v>2750473.53</v>
          </cell>
          <cell r="L570">
            <v>5737043</v>
          </cell>
          <cell r="M570">
            <v>5737043</v>
          </cell>
          <cell r="N570">
            <v>5739136</v>
          </cell>
        </row>
        <row r="571">
          <cell r="A571">
            <v>412305</v>
          </cell>
          <cell r="B571" t="str">
            <v>REGISTRO MERCADO DE VALORES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18105</v>
          </cell>
          <cell r="I571">
            <v>18105</v>
          </cell>
          <cell r="J571">
            <v>18105</v>
          </cell>
          <cell r="K571">
            <v>18105</v>
          </cell>
          <cell r="L571">
            <v>18105</v>
          </cell>
          <cell r="M571">
            <v>18105</v>
          </cell>
          <cell r="N571">
            <v>18105</v>
          </cell>
        </row>
        <row r="572">
          <cell r="A572">
            <v>412310</v>
          </cell>
          <cell r="B572" t="str">
            <v>SUPERINTENDENCIA DE BANCOS</v>
          </cell>
          <cell r="C572">
            <v>2655714.41</v>
          </cell>
          <cell r="D572">
            <v>2655714.41</v>
          </cell>
          <cell r="E572">
            <v>2655714.41</v>
          </cell>
          <cell r="F572">
            <v>2655714.41</v>
          </cell>
          <cell r="G572">
            <v>2655714.41</v>
          </cell>
          <cell r="H572">
            <v>2655714.41</v>
          </cell>
          <cell r="I572">
            <v>2655714.41</v>
          </cell>
          <cell r="J572">
            <v>2655714.41</v>
          </cell>
          <cell r="K572">
            <v>2655714.41</v>
          </cell>
          <cell r="L572">
            <v>5641399.9299999997</v>
          </cell>
          <cell r="M572">
            <v>5641399.9299999997</v>
          </cell>
          <cell r="N572">
            <v>5641399.9299999997</v>
          </cell>
        </row>
        <row r="573">
          <cell r="A573">
            <v>412315</v>
          </cell>
          <cell r="B573" t="str">
            <v>CEMLA</v>
          </cell>
          <cell r="C573">
            <v>46035</v>
          </cell>
          <cell r="D573">
            <v>46035</v>
          </cell>
          <cell r="E573">
            <v>46035</v>
          </cell>
          <cell r="F573">
            <v>46035</v>
          </cell>
          <cell r="G573">
            <v>46035</v>
          </cell>
          <cell r="H573">
            <v>46035</v>
          </cell>
          <cell r="I573">
            <v>46035</v>
          </cell>
          <cell r="J573">
            <v>46035</v>
          </cell>
          <cell r="K573">
            <v>46035</v>
          </cell>
          <cell r="L573">
            <v>46035</v>
          </cell>
          <cell r="M573">
            <v>46035</v>
          </cell>
          <cell r="N573">
            <v>46035</v>
          </cell>
        </row>
        <row r="574">
          <cell r="A574">
            <v>412320</v>
          </cell>
          <cell r="B574" t="str">
            <v>REMUNERACIONES AGD.</v>
          </cell>
          <cell r="C574" t="e">
            <v>#N/A</v>
          </cell>
          <cell r="D574" t="e">
            <v>#N/A</v>
          </cell>
          <cell r="E574" t="e">
            <v>#N/A</v>
          </cell>
          <cell r="F574" t="e">
            <v>#N/A</v>
          </cell>
          <cell r="G574" t="e">
            <v>#N/A</v>
          </cell>
          <cell r="H574" t="e">
            <v>#N/A</v>
          </cell>
          <cell r="I574" t="e">
            <v>#N/A</v>
          </cell>
          <cell r="J574" t="e">
            <v>#N/A</v>
          </cell>
          <cell r="K574" t="e">
            <v>#N/A</v>
          </cell>
          <cell r="L574" t="e">
            <v>#N/A</v>
          </cell>
          <cell r="M574" t="e">
            <v>#N/A</v>
          </cell>
          <cell r="N574" t="e">
            <v>#N/A</v>
          </cell>
        </row>
        <row r="575">
          <cell r="A575">
            <v>412390</v>
          </cell>
          <cell r="B575" t="str">
            <v>OTROS</v>
          </cell>
          <cell r="C575">
            <v>0</v>
          </cell>
          <cell r="D575">
            <v>0</v>
          </cell>
          <cell r="E575">
            <v>15976.47</v>
          </cell>
          <cell r="F575">
            <v>16365.67</v>
          </cell>
          <cell r="G575">
            <v>20590.3</v>
          </cell>
          <cell r="H575">
            <v>30639.919999999998</v>
          </cell>
          <cell r="I575">
            <v>30645.9</v>
          </cell>
          <cell r="J575">
            <v>29933.16</v>
          </cell>
          <cell r="K575">
            <v>30619.119999999999</v>
          </cell>
          <cell r="L575">
            <v>31503.07</v>
          </cell>
          <cell r="M575">
            <v>31503.07</v>
          </cell>
          <cell r="N575">
            <v>33596.07</v>
          </cell>
        </row>
        <row r="576">
          <cell r="A576">
            <v>4124</v>
          </cell>
          <cell r="B576" t="str">
            <v>PROGRAMAS ESPECIALES</v>
          </cell>
          <cell r="C576">
            <v>139286.73000000001</v>
          </cell>
          <cell r="D576">
            <v>272886.52</v>
          </cell>
          <cell r="E576">
            <v>464438.95</v>
          </cell>
          <cell r="F576">
            <v>505012.13</v>
          </cell>
          <cell r="G576">
            <v>520230.75</v>
          </cell>
          <cell r="H576">
            <v>582768.68999999994</v>
          </cell>
          <cell r="I576">
            <v>643354.53</v>
          </cell>
          <cell r="J576">
            <v>691670.66</v>
          </cell>
          <cell r="K576">
            <v>768030.43</v>
          </cell>
          <cell r="L576">
            <v>878476.03</v>
          </cell>
          <cell r="M576">
            <v>943001.22</v>
          </cell>
          <cell r="N576">
            <v>1058150.3600000001</v>
          </cell>
        </row>
        <row r="577">
          <cell r="A577">
            <v>412405</v>
          </cell>
          <cell r="B577" t="str">
            <v>INVESTIGACIONES ECONÓMICAS</v>
          </cell>
          <cell r="C577">
            <v>39760</v>
          </cell>
          <cell r="D577">
            <v>53200</v>
          </cell>
          <cell r="E577">
            <v>66640</v>
          </cell>
          <cell r="F577">
            <v>106400</v>
          </cell>
          <cell r="G577">
            <v>119840</v>
          </cell>
          <cell r="H577">
            <v>176092</v>
          </cell>
          <cell r="I577">
            <v>235312</v>
          </cell>
          <cell r="J577">
            <v>264320</v>
          </cell>
          <cell r="K577">
            <v>277760</v>
          </cell>
          <cell r="L577">
            <v>321832</v>
          </cell>
          <cell r="M577">
            <v>335272</v>
          </cell>
          <cell r="N577">
            <v>348712</v>
          </cell>
        </row>
        <row r="578">
          <cell r="A578">
            <v>412410</v>
          </cell>
          <cell r="B578" t="str">
            <v>PROGRAMAS NUMISMÁTICOS</v>
          </cell>
          <cell r="C578">
            <v>0</v>
          </cell>
          <cell r="D578">
            <v>0</v>
          </cell>
          <cell r="E578">
            <v>878</v>
          </cell>
          <cell r="F578">
            <v>2243.84</v>
          </cell>
          <cell r="G578">
            <v>3302.46</v>
          </cell>
          <cell r="H578">
            <v>3502.45</v>
          </cell>
          <cell r="I578">
            <v>4868.29</v>
          </cell>
          <cell r="J578">
            <v>17183.810000000001</v>
          </cell>
          <cell r="K578">
            <v>40495.57</v>
          </cell>
          <cell r="L578">
            <v>58878</v>
          </cell>
          <cell r="M578">
            <v>64166.080000000002</v>
          </cell>
          <cell r="N578">
            <v>79370.69</v>
          </cell>
        </row>
        <row r="579">
          <cell r="A579">
            <v>412415</v>
          </cell>
          <cell r="B579" t="str">
            <v>PROGRAMA DEL MUCHACHO TRABAJADOR</v>
          </cell>
          <cell r="C579" t="e">
            <v>#N/A</v>
          </cell>
          <cell r="D579" t="e">
            <v>#N/A</v>
          </cell>
          <cell r="E579" t="e">
            <v>#N/A</v>
          </cell>
          <cell r="F579" t="e">
            <v>#N/A</v>
          </cell>
          <cell r="G579" t="e">
            <v>#N/A</v>
          </cell>
          <cell r="H579" t="e">
            <v>#N/A</v>
          </cell>
          <cell r="I579" t="e">
            <v>#N/A</v>
          </cell>
          <cell r="J579" t="e">
            <v>#N/A</v>
          </cell>
          <cell r="K579" t="e">
            <v>#N/A</v>
          </cell>
          <cell r="L579" t="e">
            <v>#N/A</v>
          </cell>
          <cell r="M579" t="e">
            <v>#N/A</v>
          </cell>
          <cell r="N579" t="e">
            <v>#N/A</v>
          </cell>
        </row>
        <row r="580">
          <cell r="A580">
            <v>412420</v>
          </cell>
          <cell r="B580" t="str">
            <v>PROYECTOS ESPECIALES</v>
          </cell>
          <cell r="C580">
            <v>99526.73</v>
          </cell>
          <cell r="D580">
            <v>219686.52</v>
          </cell>
          <cell r="E580">
            <v>396920.95</v>
          </cell>
          <cell r="F580">
            <v>396368.29</v>
          </cell>
          <cell r="G580">
            <v>397088.29</v>
          </cell>
          <cell r="H580">
            <v>403174.24</v>
          </cell>
          <cell r="I580">
            <v>403174.24</v>
          </cell>
          <cell r="J580">
            <v>410166.85</v>
          </cell>
          <cell r="K580">
            <v>449774.86</v>
          </cell>
          <cell r="L580">
            <v>497766.03</v>
          </cell>
          <cell r="M580">
            <v>543563.14</v>
          </cell>
          <cell r="N580">
            <v>630067.67000000004</v>
          </cell>
        </row>
        <row r="581">
          <cell r="A581">
            <v>4125</v>
          </cell>
          <cell r="B581" t="str">
            <v>INVERSIÓN ACTIVOS FIJOS</v>
          </cell>
          <cell r="C581">
            <v>0</v>
          </cell>
          <cell r="D581">
            <v>0</v>
          </cell>
          <cell r="E581">
            <v>10435.65</v>
          </cell>
          <cell r="F581">
            <v>11076.3</v>
          </cell>
          <cell r="G581">
            <v>11076.3</v>
          </cell>
          <cell r="H581">
            <v>70447.5</v>
          </cell>
          <cell r="I581">
            <v>92195.36</v>
          </cell>
          <cell r="J581">
            <v>999076.22</v>
          </cell>
          <cell r="K581">
            <v>1012102.22</v>
          </cell>
          <cell r="L581">
            <v>1020266.21</v>
          </cell>
          <cell r="M581">
            <v>1032744.4</v>
          </cell>
          <cell r="N581">
            <v>1468185.04</v>
          </cell>
        </row>
        <row r="582">
          <cell r="A582">
            <v>419</v>
          </cell>
          <cell r="B582" t="str">
            <v>OTROS GASTOS ORDINARIOS</v>
          </cell>
          <cell r="C582">
            <v>0</v>
          </cell>
          <cell r="D582">
            <v>7944.54</v>
          </cell>
          <cell r="E582">
            <v>7960.91</v>
          </cell>
          <cell r="F582">
            <v>24023.15</v>
          </cell>
          <cell r="G582">
            <v>115594.17</v>
          </cell>
          <cell r="H582">
            <v>122863.86</v>
          </cell>
          <cell r="I582">
            <v>305938.48</v>
          </cell>
          <cell r="J582">
            <v>306003.39</v>
          </cell>
          <cell r="K582">
            <v>342780.62</v>
          </cell>
          <cell r="L582">
            <v>470308.37</v>
          </cell>
          <cell r="M582">
            <v>513698.85</v>
          </cell>
          <cell r="N582">
            <v>2087608.41</v>
          </cell>
        </row>
        <row r="583">
          <cell r="A583">
            <v>42</v>
          </cell>
          <cell r="B583" t="str">
            <v>GASTOS EXTRAORDINARIOS</v>
          </cell>
          <cell r="C583">
            <v>0</v>
          </cell>
          <cell r="D583">
            <v>1743897102.0799999</v>
          </cell>
          <cell r="E583">
            <v>1744092686.73</v>
          </cell>
          <cell r="F583">
            <v>1746503666.01</v>
          </cell>
          <cell r="G583">
            <v>1748823145.0599999</v>
          </cell>
          <cell r="H583">
            <v>1748891005.6700001</v>
          </cell>
          <cell r="I583">
            <v>1753670102.3199999</v>
          </cell>
          <cell r="J583">
            <v>1753899799.6700001</v>
          </cell>
          <cell r="K583">
            <v>1766832612.3800001</v>
          </cell>
          <cell r="L583">
            <v>1766833430.3900001</v>
          </cell>
          <cell r="M583">
            <v>1766834315.3900001</v>
          </cell>
          <cell r="N583">
            <v>1789339009.1400001</v>
          </cell>
        </row>
        <row r="584">
          <cell r="A584">
            <v>421</v>
          </cell>
          <cell r="B584" t="str">
            <v>LIQUIDACIÓN DEL PRESUPUESTO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423</v>
          </cell>
          <cell r="B585" t="str">
            <v>PÉRDIDA EN VENTA DE ACTIVOS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4231</v>
          </cell>
          <cell r="B586" t="str">
            <v>TÍTULOS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4232</v>
          </cell>
          <cell r="B587" t="str">
            <v>ACTIVOS FIJOS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4233</v>
          </cell>
          <cell r="B588" t="str">
            <v>BIENES EN DACIÓN EN PAGO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>
            <v>4239</v>
          </cell>
          <cell r="B589" t="str">
            <v>OTROS ACTIVOS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A590">
            <v>424</v>
          </cell>
          <cell r="B590" t="str">
            <v>PERDIDAS DEL EJERCICIO</v>
          </cell>
          <cell r="C590">
            <v>0</v>
          </cell>
          <cell r="D590">
            <v>1743897102.0799999</v>
          </cell>
          <cell r="E590">
            <v>1744092286.72</v>
          </cell>
          <cell r="F590">
            <v>1746502595.21</v>
          </cell>
          <cell r="G590">
            <v>1748821277.53</v>
          </cell>
          <cell r="H590">
            <v>1748821277.5899999</v>
          </cell>
          <cell r="I590">
            <v>1753599363.74</v>
          </cell>
          <cell r="J590">
            <v>1753828640.3399999</v>
          </cell>
          <cell r="K590">
            <v>1766759378.1500001</v>
          </cell>
          <cell r="L590">
            <v>1766759378.1500001</v>
          </cell>
          <cell r="M590">
            <v>1766759378.1500001</v>
          </cell>
          <cell r="N590">
            <v>1787104810.21</v>
          </cell>
        </row>
        <row r="591">
          <cell r="A591">
            <v>425</v>
          </cell>
          <cell r="B591" t="str">
            <v>PÉRDIDAS EN EJERCICIOS ANTERIORES</v>
          </cell>
          <cell r="C591">
            <v>0</v>
          </cell>
          <cell r="D591">
            <v>0</v>
          </cell>
          <cell r="E591">
            <v>400.01</v>
          </cell>
          <cell r="F591">
            <v>533.73</v>
          </cell>
          <cell r="G591">
            <v>1030.46</v>
          </cell>
          <cell r="H591">
            <v>68267</v>
          </cell>
          <cell r="I591">
            <v>68717</v>
          </cell>
          <cell r="J591">
            <v>68717</v>
          </cell>
          <cell r="K591">
            <v>68717</v>
          </cell>
          <cell r="L591">
            <v>68772.160000000003</v>
          </cell>
          <cell r="M591">
            <v>68772.160000000003</v>
          </cell>
          <cell r="N591">
            <v>141303.45000000001</v>
          </cell>
        </row>
        <row r="592">
          <cell r="A592">
            <v>426</v>
          </cell>
          <cell r="B592" t="str">
            <v>PROYECTOS ESPECIALES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A593">
            <v>429</v>
          </cell>
          <cell r="B593" t="str">
            <v>OTROS GASTOS EXTRAORDINARIOS</v>
          </cell>
          <cell r="C593">
            <v>0</v>
          </cell>
          <cell r="D593">
            <v>0</v>
          </cell>
          <cell r="E593">
            <v>0</v>
          </cell>
          <cell r="F593">
            <v>537.07000000000005</v>
          </cell>
          <cell r="G593">
            <v>837.07</v>
          </cell>
          <cell r="H593">
            <v>1461.08</v>
          </cell>
          <cell r="I593">
            <v>2021.58</v>
          </cell>
          <cell r="J593">
            <v>2442.33</v>
          </cell>
          <cell r="K593">
            <v>4517.2299999999996</v>
          </cell>
          <cell r="L593">
            <v>5280.08</v>
          </cell>
          <cell r="M593">
            <v>6165.08</v>
          </cell>
          <cell r="N593">
            <v>2092895.48</v>
          </cell>
        </row>
        <row r="594">
          <cell r="A594">
            <v>4291</v>
          </cell>
          <cell r="B594" t="str">
            <v>INDEMNIZACIÓN POR DESVINCULACIÓN DEL PERSONAL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324.01</v>
          </cell>
          <cell r="I594">
            <v>604.51</v>
          </cell>
          <cell r="J594">
            <v>1025.26</v>
          </cell>
          <cell r="K594">
            <v>1025.26</v>
          </cell>
          <cell r="L594">
            <v>1025.26</v>
          </cell>
          <cell r="M594">
            <v>1910.26</v>
          </cell>
          <cell r="N594">
            <v>55010.26</v>
          </cell>
        </row>
        <row r="595">
          <cell r="A595">
            <v>4292</v>
          </cell>
          <cell r="B595" t="str">
            <v>CAPITALIZACION FONDO DE PENSIONES</v>
          </cell>
          <cell r="C595" t="e">
            <v>#N/A</v>
          </cell>
          <cell r="D595" t="e">
            <v>#N/A</v>
          </cell>
          <cell r="E595" t="e">
            <v>#N/A</v>
          </cell>
          <cell r="F595" t="e">
            <v>#N/A</v>
          </cell>
          <cell r="G595" t="e">
            <v>#N/A</v>
          </cell>
          <cell r="H595" t="e">
            <v>#N/A</v>
          </cell>
          <cell r="I595" t="e">
            <v>#N/A</v>
          </cell>
          <cell r="J595" t="e">
            <v>#N/A</v>
          </cell>
          <cell r="K595" t="e">
            <v>#N/A</v>
          </cell>
          <cell r="L595" t="e">
            <v>#N/A</v>
          </cell>
          <cell r="M595" t="e">
            <v>#N/A</v>
          </cell>
          <cell r="N595" t="e">
            <v>#N/A</v>
          </cell>
        </row>
        <row r="596">
          <cell r="A596">
            <v>4299</v>
          </cell>
          <cell r="B596" t="str">
            <v>OTROS</v>
          </cell>
          <cell r="C596">
            <v>0</v>
          </cell>
          <cell r="D596">
            <v>0</v>
          </cell>
          <cell r="E596">
            <v>0</v>
          </cell>
          <cell r="F596">
            <v>537.07000000000005</v>
          </cell>
          <cell r="G596">
            <v>837.07</v>
          </cell>
          <cell r="H596">
            <v>1137.07</v>
          </cell>
          <cell r="I596">
            <v>1417.07</v>
          </cell>
          <cell r="J596">
            <v>1417.07</v>
          </cell>
          <cell r="K596">
            <v>3491.97</v>
          </cell>
          <cell r="L596">
            <v>4254.82</v>
          </cell>
          <cell r="M596">
            <v>4254.82</v>
          </cell>
          <cell r="N596">
            <v>2037885.22</v>
          </cell>
        </row>
        <row r="597">
          <cell r="A597">
            <v>43</v>
          </cell>
          <cell r="B597" t="str">
            <v>GASTOS DE POLÍTICA MONETARIA</v>
          </cell>
          <cell r="C597">
            <v>2498.1</v>
          </cell>
          <cell r="D597">
            <v>61407.73</v>
          </cell>
          <cell r="E597">
            <v>121237.82</v>
          </cell>
          <cell r="F597">
            <v>532097.05000000005</v>
          </cell>
          <cell r="G597">
            <v>546012.24</v>
          </cell>
          <cell r="H597">
            <v>776716.89</v>
          </cell>
          <cell r="I597">
            <v>1170645.08</v>
          </cell>
          <cell r="J597">
            <v>1324510.98</v>
          </cell>
          <cell r="K597">
            <v>1547588.82</v>
          </cell>
          <cell r="L597">
            <v>1851751.39</v>
          </cell>
          <cell r="M597">
            <v>1956238.06</v>
          </cell>
          <cell r="N597">
            <v>2848496.66</v>
          </cell>
        </row>
        <row r="598">
          <cell r="A598">
            <v>45</v>
          </cell>
          <cell r="B598" t="str">
            <v>DEPRECIACIONES, AMORTIZACIONES Y PROVISIONES</v>
          </cell>
          <cell r="C598">
            <v>52.02</v>
          </cell>
          <cell r="D598">
            <v>98.42</v>
          </cell>
          <cell r="E598">
            <v>139.49</v>
          </cell>
          <cell r="F598">
            <v>179.09</v>
          </cell>
          <cell r="G598">
            <v>219.54</v>
          </cell>
          <cell r="H598">
            <v>258.54000000000002</v>
          </cell>
          <cell r="I598">
            <v>2322838.56</v>
          </cell>
          <cell r="J598">
            <v>2322876.86</v>
          </cell>
          <cell r="K598">
            <v>2322905.89</v>
          </cell>
          <cell r="L598">
            <v>394.88</v>
          </cell>
          <cell r="M598">
            <v>414.46</v>
          </cell>
          <cell r="N598">
            <v>434.79</v>
          </cell>
        </row>
        <row r="599">
          <cell r="A599">
            <v>451</v>
          </cell>
          <cell r="B599" t="str">
            <v>DEPRECIACIONES</v>
          </cell>
          <cell r="C599">
            <v>52.02</v>
          </cell>
          <cell r="D599">
            <v>98.42</v>
          </cell>
          <cell r="E599">
            <v>139.49</v>
          </cell>
          <cell r="F599">
            <v>179.09</v>
          </cell>
          <cell r="G599">
            <v>219.54</v>
          </cell>
          <cell r="H599">
            <v>258.54000000000002</v>
          </cell>
          <cell r="I599">
            <v>298.99</v>
          </cell>
          <cell r="J599">
            <v>337.29</v>
          </cell>
          <cell r="K599">
            <v>366.32</v>
          </cell>
          <cell r="L599">
            <v>394.88</v>
          </cell>
          <cell r="M599">
            <v>414.46</v>
          </cell>
          <cell r="N599">
            <v>434.79</v>
          </cell>
        </row>
        <row r="600">
          <cell r="A600">
            <v>4511</v>
          </cell>
          <cell r="B600" t="str">
            <v>DEPRECIACIÓN DE EDIFICIOS Y OTROS LOCALES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>
            <v>4512</v>
          </cell>
          <cell r="B601" t="str">
            <v>DEPRECIACIÓN DE MOBILIARIO, EQUIPO Y VEHÍCULOS</v>
          </cell>
          <cell r="C601">
            <v>52.02</v>
          </cell>
          <cell r="D601">
            <v>98.42</v>
          </cell>
          <cell r="E601">
            <v>139.49</v>
          </cell>
          <cell r="F601">
            <v>179.09</v>
          </cell>
          <cell r="G601">
            <v>219.54</v>
          </cell>
          <cell r="H601">
            <v>258.54000000000002</v>
          </cell>
          <cell r="I601">
            <v>298.99</v>
          </cell>
          <cell r="J601">
            <v>337.29</v>
          </cell>
          <cell r="K601">
            <v>366.32</v>
          </cell>
          <cell r="L601">
            <v>394.88</v>
          </cell>
          <cell r="M601">
            <v>414.46</v>
          </cell>
          <cell r="N601">
            <v>434.79</v>
          </cell>
        </row>
        <row r="602">
          <cell r="A602">
            <v>452</v>
          </cell>
          <cell r="B602" t="str">
            <v>AMORTIZACIONES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>
            <v>4521</v>
          </cell>
          <cell r="B603" t="str">
            <v>AMORTIZACIÓN DE ACTIVOS INTANGIBLES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A604">
            <v>453</v>
          </cell>
          <cell r="B604" t="str">
            <v>PROVISIONES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2322539.5699999998</v>
          </cell>
          <cell r="J604">
            <v>2322539.5699999998</v>
          </cell>
          <cell r="K604">
            <v>2322539.5699999998</v>
          </cell>
          <cell r="L604">
            <v>0</v>
          </cell>
          <cell r="M604">
            <v>0</v>
          </cell>
          <cell r="N604">
            <v>0</v>
          </cell>
        </row>
        <row r="605">
          <cell r="A605">
            <v>4531</v>
          </cell>
          <cell r="B605" t="str">
            <v>CREDITOS INCOBRABLES</v>
          </cell>
          <cell r="C605" t="e">
            <v>#N/A</v>
          </cell>
          <cell r="D605" t="e">
            <v>#N/A</v>
          </cell>
          <cell r="E605" t="e">
            <v>#N/A</v>
          </cell>
          <cell r="F605" t="e">
            <v>#N/A</v>
          </cell>
          <cell r="G605" t="e">
            <v>#N/A</v>
          </cell>
          <cell r="H605" t="e">
            <v>#N/A</v>
          </cell>
          <cell r="I605" t="e">
            <v>#N/A</v>
          </cell>
          <cell r="J605" t="e">
            <v>#N/A</v>
          </cell>
          <cell r="K605" t="e">
            <v>#N/A</v>
          </cell>
          <cell r="L605" t="e">
            <v>#N/A</v>
          </cell>
          <cell r="M605" t="e">
            <v>#N/A</v>
          </cell>
          <cell r="N605" t="e">
            <v>#N/A</v>
          </cell>
        </row>
        <row r="606">
          <cell r="A606">
            <v>4532</v>
          </cell>
          <cell r="B606" t="str">
            <v>CUENTAS INCOBRABLES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4533</v>
          </cell>
          <cell r="B607" t="str">
            <v>BIENES ADJUDICADOS POR DACIÓN EN PAGO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A608">
            <v>4534</v>
          </cell>
          <cell r="B608" t="str">
            <v>APORTES EN ORGANISMOS FINANCIEROS INTERNACIONALES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A609">
            <v>4535</v>
          </cell>
          <cell r="B609" t="str">
            <v>PROVISIONES – INVERSIONES (DESHABILITADO)</v>
          </cell>
          <cell r="C609" t="e">
            <v>#N/A</v>
          </cell>
          <cell r="D609" t="e">
            <v>#N/A</v>
          </cell>
          <cell r="E609" t="e">
            <v>#N/A</v>
          </cell>
          <cell r="F609" t="e">
            <v>#N/A</v>
          </cell>
          <cell r="G609" t="e">
            <v>#N/A</v>
          </cell>
          <cell r="H609" t="e">
            <v>#N/A</v>
          </cell>
          <cell r="I609" t="e">
            <v>#N/A</v>
          </cell>
          <cell r="J609" t="e">
            <v>#N/A</v>
          </cell>
          <cell r="K609" t="e">
            <v>#N/A</v>
          </cell>
          <cell r="L609" t="e">
            <v>#N/A</v>
          </cell>
          <cell r="M609" t="e">
            <v>#N/A</v>
          </cell>
          <cell r="N609" t="e">
            <v>#N/A</v>
          </cell>
        </row>
        <row r="610">
          <cell r="A610">
            <v>4538</v>
          </cell>
          <cell r="B610" t="str">
            <v>OTRAS CUENTAS DEL ACTIVO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2322539.5699999998</v>
          </cell>
          <cell r="J610">
            <v>2322539.5699999998</v>
          </cell>
          <cell r="K610">
            <v>2322539.5699999998</v>
          </cell>
          <cell r="L610">
            <v>0</v>
          </cell>
          <cell r="M610">
            <v>0</v>
          </cell>
          <cell r="N610">
            <v>0</v>
          </cell>
        </row>
        <row r="611">
          <cell r="A611">
            <v>46</v>
          </cell>
          <cell r="B611" t="str">
            <v>RESULTADOS NO OPERATIVOS DEUDORES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>
            <v>461</v>
          </cell>
          <cell r="B612" t="str">
            <v>PERDIDAS POR EXPOSICION A LA INFLAC</v>
          </cell>
          <cell r="C612" t="e">
            <v>#N/A</v>
          </cell>
          <cell r="D612" t="e">
            <v>#N/A</v>
          </cell>
          <cell r="E612" t="e">
            <v>#N/A</v>
          </cell>
          <cell r="F612" t="e">
            <v>#N/A</v>
          </cell>
          <cell r="G612" t="e">
            <v>#N/A</v>
          </cell>
          <cell r="H612" t="e">
            <v>#N/A</v>
          </cell>
          <cell r="I612" t="e">
            <v>#N/A</v>
          </cell>
          <cell r="J612" t="e">
            <v>#N/A</v>
          </cell>
          <cell r="K612" t="e">
            <v>#N/A</v>
          </cell>
          <cell r="L612" t="e">
            <v>#N/A</v>
          </cell>
          <cell r="M612" t="e">
            <v>#N/A</v>
          </cell>
          <cell r="N612" t="e">
            <v>#N/A</v>
          </cell>
        </row>
        <row r="613">
          <cell r="A613">
            <v>4611</v>
          </cell>
          <cell r="B613" t="str">
            <v>PERDIDAS POR EXPO.DE PASIVOS NO MON</v>
          </cell>
          <cell r="C613" t="e">
            <v>#N/A</v>
          </cell>
          <cell r="D613" t="e">
            <v>#N/A</v>
          </cell>
          <cell r="E613" t="e">
            <v>#N/A</v>
          </cell>
          <cell r="F613" t="e">
            <v>#N/A</v>
          </cell>
          <cell r="G613" t="e">
            <v>#N/A</v>
          </cell>
          <cell r="H613" t="e">
            <v>#N/A</v>
          </cell>
          <cell r="I613" t="e">
            <v>#N/A</v>
          </cell>
          <cell r="J613" t="e">
            <v>#N/A</v>
          </cell>
          <cell r="K613" t="e">
            <v>#N/A</v>
          </cell>
          <cell r="L613" t="e">
            <v>#N/A</v>
          </cell>
          <cell r="M613" t="e">
            <v>#N/A</v>
          </cell>
          <cell r="N613" t="e">
            <v>#N/A</v>
          </cell>
        </row>
        <row r="614">
          <cell r="A614">
            <v>4612</v>
          </cell>
          <cell r="B614" t="str">
            <v>PERDIDAS POR EXPO.DEL PATRIMONIO</v>
          </cell>
          <cell r="C614" t="e">
            <v>#N/A</v>
          </cell>
          <cell r="D614" t="e">
            <v>#N/A</v>
          </cell>
          <cell r="E614" t="e">
            <v>#N/A</v>
          </cell>
          <cell r="F614" t="e">
            <v>#N/A</v>
          </cell>
          <cell r="G614" t="e">
            <v>#N/A</v>
          </cell>
          <cell r="H614" t="e">
            <v>#N/A</v>
          </cell>
          <cell r="I614" t="e">
            <v>#N/A</v>
          </cell>
          <cell r="J614" t="e">
            <v>#N/A</v>
          </cell>
          <cell r="K614" t="e">
            <v>#N/A</v>
          </cell>
          <cell r="L614" t="e">
            <v>#N/A</v>
          </cell>
          <cell r="M614" t="e">
            <v>#N/A</v>
          </cell>
          <cell r="N614" t="e">
            <v>#N/A</v>
          </cell>
        </row>
        <row r="615">
          <cell r="A615">
            <v>4613</v>
          </cell>
          <cell r="B615" t="str">
            <v>PERDIDAS EXPO.CTAS.RESULT.ACREEDORA</v>
          </cell>
          <cell r="C615" t="e">
            <v>#N/A</v>
          </cell>
          <cell r="D615" t="e">
            <v>#N/A</v>
          </cell>
          <cell r="E615" t="e">
            <v>#N/A</v>
          </cell>
          <cell r="F615" t="e">
            <v>#N/A</v>
          </cell>
          <cell r="G615" t="e">
            <v>#N/A</v>
          </cell>
          <cell r="H615" t="e">
            <v>#N/A</v>
          </cell>
          <cell r="I615" t="e">
            <v>#N/A</v>
          </cell>
          <cell r="J615" t="e">
            <v>#N/A</v>
          </cell>
          <cell r="K615" t="e">
            <v>#N/A</v>
          </cell>
          <cell r="L615" t="e">
            <v>#N/A</v>
          </cell>
          <cell r="M615" t="e">
            <v>#N/A</v>
          </cell>
          <cell r="N615" t="e">
            <v>#N/A</v>
          </cell>
        </row>
        <row r="616">
          <cell r="A616">
            <v>462</v>
          </cell>
          <cell r="B616" t="str">
            <v>PÉRDIDAS POR VALUACIÓN DE MONEDA EXTRANJERA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463</v>
          </cell>
          <cell r="B617" t="str">
            <v>PÉRDIDAS POR REAJUSTES PACTADOS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A618">
            <v>464</v>
          </cell>
          <cell r="B618" t="str">
            <v>PÉRDIDAS POR VALUACIÓN ORO Y PLATA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48</v>
          </cell>
          <cell r="B619" t="str">
            <v>IMPUESTO A CIRCULACION DE CAPITALES</v>
          </cell>
          <cell r="C619" t="e">
            <v>#N/A</v>
          </cell>
          <cell r="D619" t="e">
            <v>#N/A</v>
          </cell>
          <cell r="E619" t="e">
            <v>#N/A</v>
          </cell>
          <cell r="F619" t="e">
            <v>#N/A</v>
          </cell>
          <cell r="G619" t="e">
            <v>#N/A</v>
          </cell>
          <cell r="H619" t="e">
            <v>#N/A</v>
          </cell>
          <cell r="I619" t="e">
            <v>#N/A</v>
          </cell>
          <cell r="J619" t="e">
            <v>#N/A</v>
          </cell>
          <cell r="K619" t="e">
            <v>#N/A</v>
          </cell>
          <cell r="L619" t="e">
            <v>#N/A</v>
          </cell>
          <cell r="M619" t="e">
            <v>#N/A</v>
          </cell>
          <cell r="N619" t="e">
            <v>#N/A</v>
          </cell>
        </row>
        <row r="620">
          <cell r="A620">
            <v>49</v>
          </cell>
          <cell r="B620" t="str">
            <v>PÉRDIDAS Y GANANCIAS - PÉRDIDAS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A621">
            <v>5</v>
          </cell>
          <cell r="B621" t="str">
            <v>INGRESOS</v>
          </cell>
          <cell r="C621">
            <v>20420230.789999999</v>
          </cell>
          <cell r="D621">
            <v>1784534599.5</v>
          </cell>
          <cell r="E621">
            <v>1808267690.79</v>
          </cell>
          <cell r="F621">
            <v>1830868771.22</v>
          </cell>
          <cell r="G621">
            <v>1862977581.8299999</v>
          </cell>
          <cell r="H621">
            <v>1920880327.99</v>
          </cell>
          <cell r="I621">
            <v>1948075521.22</v>
          </cell>
          <cell r="J621">
            <v>1975042382.3699999</v>
          </cell>
          <cell r="K621">
            <v>1999045016.1700001</v>
          </cell>
          <cell r="L621">
            <v>2018953372.6300001</v>
          </cell>
          <cell r="M621">
            <v>2039402837.1900001</v>
          </cell>
          <cell r="N621">
            <v>2080735146.6700001</v>
          </cell>
        </row>
        <row r="622">
          <cell r="A622">
            <v>51</v>
          </cell>
          <cell r="B622" t="str">
            <v>INGRESOS ORDINARIOS</v>
          </cell>
          <cell r="C622">
            <v>8530596.1400000006</v>
          </cell>
          <cell r="D622">
            <v>18561638.59</v>
          </cell>
          <cell r="E622">
            <v>30122796.579999998</v>
          </cell>
          <cell r="F622">
            <v>41279078.469999999</v>
          </cell>
          <cell r="G622">
            <v>54830216.229999997</v>
          </cell>
          <cell r="H622">
            <v>101294675.59999999</v>
          </cell>
          <cell r="I622">
            <v>111487558.61</v>
          </cell>
          <cell r="J622">
            <v>127364445.20999999</v>
          </cell>
          <cell r="K622">
            <v>139683057.36000001</v>
          </cell>
          <cell r="L622">
            <v>148113738.25</v>
          </cell>
          <cell r="M622">
            <v>157054196.03</v>
          </cell>
          <cell r="N622">
            <v>166476625.19999999</v>
          </cell>
        </row>
        <row r="623">
          <cell r="A623">
            <v>511</v>
          </cell>
          <cell r="B623" t="str">
            <v>INGRESOS FINANCIEROS</v>
          </cell>
          <cell r="C623">
            <v>8526176.1799999997</v>
          </cell>
          <cell r="D623">
            <v>18451285.989999998</v>
          </cell>
          <cell r="E623">
            <v>29962690.859999999</v>
          </cell>
          <cell r="F623">
            <v>41066319.479999997</v>
          </cell>
          <cell r="G623">
            <v>54572662.590000004</v>
          </cell>
          <cell r="H623">
            <v>100987559.39</v>
          </cell>
          <cell r="I623">
            <v>111123159.29000001</v>
          </cell>
          <cell r="J623">
            <v>126917932.92</v>
          </cell>
          <cell r="K623">
            <v>139178215.22999999</v>
          </cell>
          <cell r="L623">
            <v>147533994.69999999</v>
          </cell>
          <cell r="M623">
            <v>156406214.09999999</v>
          </cell>
          <cell r="N623">
            <v>165776020.41</v>
          </cell>
        </row>
        <row r="624">
          <cell r="A624">
            <v>5111</v>
          </cell>
          <cell r="B624" t="str">
            <v>INTERESES GANADOS</v>
          </cell>
          <cell r="C624">
            <v>6085915.2000000002</v>
          </cell>
          <cell r="D624">
            <v>12553770.52</v>
          </cell>
          <cell r="E624">
            <v>20625756.370000001</v>
          </cell>
          <cell r="F624">
            <v>28696990.289999999</v>
          </cell>
          <cell r="G624">
            <v>36511405.780000001</v>
          </cell>
          <cell r="H624">
            <v>42680433.700000003</v>
          </cell>
          <cell r="I624">
            <v>50183611.43</v>
          </cell>
          <cell r="J624">
            <v>56582444.079999998</v>
          </cell>
          <cell r="K624">
            <v>62050651.219999999</v>
          </cell>
          <cell r="L624">
            <v>67721032.159999996</v>
          </cell>
          <cell r="M624">
            <v>73338508.159999996</v>
          </cell>
          <cell r="N624">
            <v>78577551.010000005</v>
          </cell>
        </row>
        <row r="625">
          <cell r="A625">
            <v>511105</v>
          </cell>
          <cell r="B625" t="str">
            <v>INVERSIONES</v>
          </cell>
          <cell r="C625">
            <v>6046956.5499999998</v>
          </cell>
          <cell r="D625">
            <v>12233991.58</v>
          </cell>
          <cell r="E625">
            <v>20248749.329999998</v>
          </cell>
          <cell r="F625">
            <v>28233276.75</v>
          </cell>
          <cell r="G625">
            <v>35822884.109999999</v>
          </cell>
          <cell r="H625">
            <v>41911411.57</v>
          </cell>
          <cell r="I625">
            <v>49395187.390000001</v>
          </cell>
          <cell r="J625">
            <v>55587186.789999999</v>
          </cell>
          <cell r="K625">
            <v>60961159.420000002</v>
          </cell>
          <cell r="L625">
            <v>66530913.780000001</v>
          </cell>
          <cell r="M625">
            <v>72011596.859999999</v>
          </cell>
          <cell r="N625">
            <v>77244013.459999993</v>
          </cell>
        </row>
        <row r="626">
          <cell r="A626">
            <v>511110</v>
          </cell>
          <cell r="B626" t="str">
            <v>ACUERDOS DE PAGO Y CRÉDITOS RECÍPROCOS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9.58</v>
          </cell>
          <cell r="H626">
            <v>9.58</v>
          </cell>
          <cell r="I626">
            <v>9.58</v>
          </cell>
          <cell r="J626">
            <v>9.58</v>
          </cell>
          <cell r="K626">
            <v>41.2</v>
          </cell>
          <cell r="L626">
            <v>41.2</v>
          </cell>
          <cell r="M626">
            <v>41.2</v>
          </cell>
          <cell r="N626">
            <v>387.48</v>
          </cell>
        </row>
        <row r="627">
          <cell r="A627">
            <v>511115</v>
          </cell>
          <cell r="B627" t="str">
            <v>CARTERA REESTRUCTURADA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A628">
            <v>511120</v>
          </cell>
          <cell r="B628" t="str">
            <v>TÍTULOS NO RECOMPRADOS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511125</v>
          </cell>
          <cell r="B629" t="str">
            <v>TITULOS AGD.</v>
          </cell>
          <cell r="C629" t="e">
            <v>#N/A</v>
          </cell>
          <cell r="D629" t="e">
            <v>#N/A</v>
          </cell>
          <cell r="E629" t="e">
            <v>#N/A</v>
          </cell>
          <cell r="F629" t="e">
            <v>#N/A</v>
          </cell>
          <cell r="G629" t="e">
            <v>#N/A</v>
          </cell>
          <cell r="H629" t="e">
            <v>#N/A</v>
          </cell>
          <cell r="I629" t="e">
            <v>#N/A</v>
          </cell>
          <cell r="J629" t="e">
            <v>#N/A</v>
          </cell>
          <cell r="K629" t="e">
            <v>#N/A</v>
          </cell>
          <cell r="L629" t="e">
            <v>#N/A</v>
          </cell>
          <cell r="M629" t="e">
            <v>#N/A</v>
          </cell>
          <cell r="N629" t="e">
            <v>#N/A</v>
          </cell>
        </row>
        <row r="630">
          <cell r="A630">
            <v>511130</v>
          </cell>
          <cell r="B630" t="str">
            <v>TÍTULOS RECIBIDOS EN DACIÓN EN PAGO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>
            <v>511135</v>
          </cell>
          <cell r="B631" t="str">
            <v>ORGANISMOS INTERNACIONALES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A632">
            <v>511190</v>
          </cell>
          <cell r="B632" t="str">
            <v>OTROS INTERESES</v>
          </cell>
          <cell r="C632">
            <v>38958.65</v>
          </cell>
          <cell r="D632">
            <v>319778.94</v>
          </cell>
          <cell r="E632">
            <v>377007.04</v>
          </cell>
          <cell r="F632">
            <v>463713.54</v>
          </cell>
          <cell r="G632">
            <v>688512.09</v>
          </cell>
          <cell r="H632">
            <v>769012.55</v>
          </cell>
          <cell r="I632">
            <v>788414.46</v>
          </cell>
          <cell r="J632">
            <v>995247.71</v>
          </cell>
          <cell r="K632">
            <v>1089450.6000000001</v>
          </cell>
          <cell r="L632">
            <v>1190077.18</v>
          </cell>
          <cell r="M632">
            <v>1326870.1000000001</v>
          </cell>
          <cell r="N632">
            <v>1333150.07</v>
          </cell>
        </row>
        <row r="633">
          <cell r="A633">
            <v>5112</v>
          </cell>
          <cell r="B633" t="str">
            <v>COMISIONES GANADAS</v>
          </cell>
          <cell r="C633">
            <v>2433594.3199999998</v>
          </cell>
          <cell r="D633">
            <v>5177943.37</v>
          </cell>
          <cell r="E633">
            <v>8017406.4100000001</v>
          </cell>
          <cell r="F633">
            <v>10807563.82</v>
          </cell>
          <cell r="G633">
            <v>13317446.960000001</v>
          </cell>
          <cell r="H633">
            <v>16015071.640000001</v>
          </cell>
          <cell r="I633">
            <v>18647493.809999999</v>
          </cell>
          <cell r="J633">
            <v>21861434.300000001</v>
          </cell>
          <cell r="K633">
            <v>25437820.379999999</v>
          </cell>
          <cell r="L633">
            <v>28123136.949999999</v>
          </cell>
          <cell r="M633">
            <v>31211861.800000001</v>
          </cell>
          <cell r="N633">
            <v>35342625.259999998</v>
          </cell>
        </row>
        <row r="634">
          <cell r="A634">
            <v>511205</v>
          </cell>
          <cell r="B634" t="str">
            <v>CONVENIOS DE PAGO Y CRÉDITOS RECÍPROCOS</v>
          </cell>
          <cell r="C634">
            <v>32673.94</v>
          </cell>
          <cell r="D634">
            <v>42381.61</v>
          </cell>
          <cell r="E634">
            <v>44176.65</v>
          </cell>
          <cell r="F634">
            <v>46628.34</v>
          </cell>
          <cell r="G634">
            <v>55744.88</v>
          </cell>
          <cell r="H634">
            <v>58088.959999999999</v>
          </cell>
          <cell r="I634">
            <v>74801.119999999995</v>
          </cell>
          <cell r="J634">
            <v>84868.79</v>
          </cell>
          <cell r="K634">
            <v>88292.97</v>
          </cell>
          <cell r="L634">
            <v>89746.15</v>
          </cell>
          <cell r="M634">
            <v>98322.559999999998</v>
          </cell>
          <cell r="N634">
            <v>99092.39</v>
          </cell>
        </row>
        <row r="635">
          <cell r="A635">
            <v>511210</v>
          </cell>
          <cell r="B635" t="str">
            <v>REGISTRO TARDÍO PRÉSTAMOS EXTERNOS</v>
          </cell>
          <cell r="C635">
            <v>5763.48</v>
          </cell>
          <cell r="D635">
            <v>18507.900000000001</v>
          </cell>
          <cell r="E635">
            <v>25722.34</v>
          </cell>
          <cell r="F635">
            <v>50045.52</v>
          </cell>
          <cell r="G635">
            <v>72595.100000000006</v>
          </cell>
          <cell r="H635">
            <v>122028.7</v>
          </cell>
          <cell r="I635">
            <v>137425.49</v>
          </cell>
          <cell r="J635">
            <v>156544.88</v>
          </cell>
          <cell r="K635">
            <v>193974.71</v>
          </cell>
          <cell r="L635">
            <v>202789.27</v>
          </cell>
          <cell r="M635">
            <v>220520.54</v>
          </cell>
          <cell r="N635">
            <v>322990.62</v>
          </cell>
        </row>
        <row r="636">
          <cell r="A636">
            <v>511215</v>
          </cell>
          <cell r="B636" t="str">
            <v>CARTAS CRÉDITO AL Y DEL EXTERIOR</v>
          </cell>
          <cell r="C636">
            <v>84413.17</v>
          </cell>
          <cell r="D636">
            <v>114789.37</v>
          </cell>
          <cell r="E636">
            <v>234128.74</v>
          </cell>
          <cell r="F636">
            <v>489540.72</v>
          </cell>
          <cell r="G636">
            <v>573260.61</v>
          </cell>
          <cell r="H636">
            <v>615314.92000000004</v>
          </cell>
          <cell r="I636">
            <v>640918.04</v>
          </cell>
          <cell r="J636">
            <v>775135.2</v>
          </cell>
          <cell r="K636">
            <v>817417.12</v>
          </cell>
          <cell r="L636">
            <v>898172.19</v>
          </cell>
          <cell r="M636">
            <v>1064186.68</v>
          </cell>
          <cell r="N636">
            <v>1195803.82</v>
          </cell>
        </row>
        <row r="637">
          <cell r="A637">
            <v>511220</v>
          </cell>
          <cell r="B637" t="str">
            <v>TRANSFERENCIAS AL Y DEL EXTERIOR</v>
          </cell>
          <cell r="C637">
            <v>54601.2</v>
          </cell>
          <cell r="D637">
            <v>114385.2</v>
          </cell>
          <cell r="E637">
            <v>181970.4</v>
          </cell>
          <cell r="F637">
            <v>241274.4</v>
          </cell>
          <cell r="G637">
            <v>304106.40000000002</v>
          </cell>
          <cell r="H637">
            <v>367660.79999999999</v>
          </cell>
          <cell r="I637">
            <v>433684.8</v>
          </cell>
          <cell r="J637">
            <v>496063.2</v>
          </cell>
          <cell r="K637">
            <v>564801.6</v>
          </cell>
          <cell r="L637">
            <v>649408.94999999995</v>
          </cell>
          <cell r="M637">
            <v>704894.4</v>
          </cell>
          <cell r="N637">
            <v>769120.8</v>
          </cell>
        </row>
        <row r="638">
          <cell r="A638">
            <v>511225</v>
          </cell>
          <cell r="B638" t="str">
            <v>FIDEICOMISOS</v>
          </cell>
          <cell r="C638">
            <v>509004.1</v>
          </cell>
          <cell r="D638">
            <v>1159390.92</v>
          </cell>
          <cell r="E638">
            <v>2301679.46</v>
          </cell>
          <cell r="F638">
            <v>2720319.82</v>
          </cell>
          <cell r="G638">
            <v>3215426.51</v>
          </cell>
          <cell r="H638">
            <v>3683009.97</v>
          </cell>
          <cell r="I638">
            <v>4091039.44</v>
          </cell>
          <cell r="J638">
            <v>4942045.66</v>
          </cell>
          <cell r="K638">
            <v>6505461.0599999996</v>
          </cell>
          <cell r="L638">
            <v>6704633.9400000004</v>
          </cell>
          <cell r="M638">
            <v>7529532.2000000002</v>
          </cell>
          <cell r="N638">
            <v>8205120.7599999998</v>
          </cell>
        </row>
        <row r="639">
          <cell r="A639">
            <v>511230</v>
          </cell>
          <cell r="B639" t="str">
            <v>CUSTODIA</v>
          </cell>
          <cell r="C639">
            <v>284312.07</v>
          </cell>
          <cell r="D639">
            <v>563992.52</v>
          </cell>
          <cell r="E639">
            <v>823181.56</v>
          </cell>
          <cell r="F639">
            <v>1013825.66</v>
          </cell>
          <cell r="G639">
            <v>1177863.43</v>
          </cell>
          <cell r="H639">
            <v>1420566.2</v>
          </cell>
          <cell r="I639">
            <v>1599231.32</v>
          </cell>
          <cell r="J639">
            <v>1800620.89</v>
          </cell>
          <cell r="K639">
            <v>1985511.24</v>
          </cell>
          <cell r="L639">
            <v>2290244.86</v>
          </cell>
          <cell r="M639">
            <v>2582364.08</v>
          </cell>
          <cell r="N639">
            <v>3043024.72</v>
          </cell>
        </row>
        <row r="640">
          <cell r="A640">
            <v>511235</v>
          </cell>
          <cell r="B640" t="str">
            <v>FONDOS RECIBIDOS EN ADMINISTRACIÓN</v>
          </cell>
          <cell r="C640">
            <v>375662</v>
          </cell>
          <cell r="D640">
            <v>851715.65</v>
          </cell>
          <cell r="E640">
            <v>1292413.4399999999</v>
          </cell>
          <cell r="F640">
            <v>1972852.91</v>
          </cell>
          <cell r="G640">
            <v>2467052.91</v>
          </cell>
          <cell r="H640">
            <v>3004885.91</v>
          </cell>
          <cell r="I640">
            <v>3612296.94</v>
          </cell>
          <cell r="J640">
            <v>4153736.16</v>
          </cell>
          <cell r="K640">
            <v>4693565.97</v>
          </cell>
          <cell r="L640">
            <v>5304912.17</v>
          </cell>
          <cell r="M640">
            <v>5862758.8499999996</v>
          </cell>
          <cell r="N640">
            <v>6582544.5999999996</v>
          </cell>
        </row>
        <row r="641">
          <cell r="A641">
            <v>511240</v>
          </cell>
          <cell r="B641" t="str">
            <v>EMISIÓN Y SERVICIOS DE TÍTULOS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511245</v>
          </cell>
          <cell r="B642" t="str">
            <v>TRANSFERENCIAS EN EL PAÍS</v>
          </cell>
          <cell r="C642">
            <v>640.55999999999995</v>
          </cell>
          <cell r="D642">
            <v>1171.92</v>
          </cell>
          <cell r="E642">
            <v>1812.24</v>
          </cell>
          <cell r="F642">
            <v>2354.16</v>
          </cell>
          <cell r="G642">
            <v>3024.48</v>
          </cell>
          <cell r="H642">
            <v>4287.6000000000004</v>
          </cell>
          <cell r="I642">
            <v>4901.04</v>
          </cell>
          <cell r="J642">
            <v>5544.98</v>
          </cell>
          <cell r="K642">
            <v>6247.94</v>
          </cell>
          <cell r="L642">
            <v>6909.62</v>
          </cell>
          <cell r="M642">
            <v>7569.38</v>
          </cell>
          <cell r="N642">
            <v>8247.86</v>
          </cell>
        </row>
        <row r="643">
          <cell r="A643">
            <v>511250</v>
          </cell>
          <cell r="B643" t="str">
            <v>REMESAS EN ESPECIES MONETARIAS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>
            <v>511255</v>
          </cell>
          <cell r="B644" t="str">
            <v>ESTADOS CUENTAS CORRIENTES</v>
          </cell>
          <cell r="C644">
            <v>244.8</v>
          </cell>
          <cell r="D644">
            <v>20916</v>
          </cell>
          <cell r="E644">
            <v>41817.599999999999</v>
          </cell>
          <cell r="F644">
            <v>63032.4</v>
          </cell>
          <cell r="G644">
            <v>84150</v>
          </cell>
          <cell r="H644">
            <v>105656.4</v>
          </cell>
          <cell r="I644">
            <v>126802.8</v>
          </cell>
          <cell r="J644">
            <v>148125.6</v>
          </cell>
          <cell r="K644">
            <v>169398</v>
          </cell>
          <cell r="L644">
            <v>190443.6</v>
          </cell>
          <cell r="M644">
            <v>190602</v>
          </cell>
          <cell r="N644">
            <v>231702</v>
          </cell>
        </row>
        <row r="645">
          <cell r="A645">
            <v>511260</v>
          </cell>
          <cell r="B645" t="str">
            <v>DEVOLUCION CHEQUES</v>
          </cell>
          <cell r="C645" t="e">
            <v>#N/A</v>
          </cell>
          <cell r="D645" t="e">
            <v>#N/A</v>
          </cell>
          <cell r="E645" t="e">
            <v>#N/A</v>
          </cell>
          <cell r="F645" t="e">
            <v>#N/A</v>
          </cell>
          <cell r="G645" t="e">
            <v>#N/A</v>
          </cell>
          <cell r="H645" t="e">
            <v>#N/A</v>
          </cell>
          <cell r="I645" t="e">
            <v>#N/A</v>
          </cell>
          <cell r="J645" t="e">
            <v>#N/A</v>
          </cell>
          <cell r="K645" t="e">
            <v>#N/A</v>
          </cell>
          <cell r="L645" t="e">
            <v>#N/A</v>
          </cell>
          <cell r="M645" t="e">
            <v>#N/A</v>
          </cell>
          <cell r="N645" t="e">
            <v>#N/A</v>
          </cell>
        </row>
        <row r="646">
          <cell r="A646">
            <v>511265</v>
          </cell>
          <cell r="B646" t="str">
            <v>REVOCATORIA DE CHEQUES</v>
          </cell>
          <cell r="C646" t="e">
            <v>#N/A</v>
          </cell>
          <cell r="D646" t="e">
            <v>#N/A</v>
          </cell>
          <cell r="E646" t="e">
            <v>#N/A</v>
          </cell>
          <cell r="F646" t="e">
            <v>#N/A</v>
          </cell>
          <cell r="G646" t="e">
            <v>#N/A</v>
          </cell>
          <cell r="H646" t="e">
            <v>#N/A</v>
          </cell>
          <cell r="I646" t="e">
            <v>#N/A</v>
          </cell>
          <cell r="J646" t="e">
            <v>#N/A</v>
          </cell>
          <cell r="K646" t="e">
            <v>#N/A</v>
          </cell>
          <cell r="L646" t="e">
            <v>#N/A</v>
          </cell>
          <cell r="M646" t="e">
            <v>#N/A</v>
          </cell>
          <cell r="N646" t="e">
            <v>#N/A</v>
          </cell>
        </row>
        <row r="647">
          <cell r="A647">
            <v>511270</v>
          </cell>
          <cell r="B647" t="str">
            <v>CERTIFICACIONES</v>
          </cell>
          <cell r="C647" t="e">
            <v>#N/A</v>
          </cell>
          <cell r="D647" t="e">
            <v>#N/A</v>
          </cell>
          <cell r="E647" t="e">
            <v>#N/A</v>
          </cell>
          <cell r="F647" t="e">
            <v>#N/A</v>
          </cell>
          <cell r="G647" t="e">
            <v>#N/A</v>
          </cell>
          <cell r="H647" t="e">
            <v>#N/A</v>
          </cell>
          <cell r="I647" t="e">
            <v>#N/A</v>
          </cell>
          <cell r="J647" t="e">
            <v>#N/A</v>
          </cell>
          <cell r="K647" t="e">
            <v>#N/A</v>
          </cell>
          <cell r="L647" t="e">
            <v>#N/A</v>
          </cell>
          <cell r="M647" t="e">
            <v>#N/A</v>
          </cell>
          <cell r="N647" t="e">
            <v>#N/A</v>
          </cell>
        </row>
        <row r="648">
          <cell r="A648">
            <v>511275</v>
          </cell>
          <cell r="B648" t="str">
            <v>ORDENES DE PAGO</v>
          </cell>
          <cell r="C648">
            <v>949.2</v>
          </cell>
          <cell r="D648">
            <v>1765.2</v>
          </cell>
          <cell r="E648">
            <v>3249.59</v>
          </cell>
          <cell r="F648">
            <v>4419.59</v>
          </cell>
          <cell r="G648">
            <v>5589.59</v>
          </cell>
          <cell r="H648">
            <v>6861.59</v>
          </cell>
          <cell r="I648">
            <v>7949.99</v>
          </cell>
          <cell r="J648">
            <v>9220.7900000000009</v>
          </cell>
          <cell r="K648">
            <v>10249.19</v>
          </cell>
          <cell r="L648">
            <v>11410.79</v>
          </cell>
          <cell r="M648">
            <v>12705.6</v>
          </cell>
          <cell r="N648">
            <v>13836</v>
          </cell>
        </row>
        <row r="649">
          <cell r="A649">
            <v>511280</v>
          </cell>
          <cell r="B649" t="str">
            <v>CÁMARA DE COMPENSACIÓN</v>
          </cell>
          <cell r="C649">
            <v>55479.46</v>
          </cell>
          <cell r="D649">
            <v>105907.89</v>
          </cell>
          <cell r="E649">
            <v>157543.97</v>
          </cell>
          <cell r="F649">
            <v>207184.82</v>
          </cell>
          <cell r="G649">
            <v>264805.76000000001</v>
          </cell>
          <cell r="H649">
            <v>316293.25</v>
          </cell>
          <cell r="I649">
            <v>371164.1</v>
          </cell>
          <cell r="J649">
            <v>424938.23999999999</v>
          </cell>
          <cell r="K649">
            <v>474109.63</v>
          </cell>
          <cell r="L649">
            <v>531086.34</v>
          </cell>
          <cell r="M649">
            <v>581524.37</v>
          </cell>
          <cell r="N649">
            <v>630771.09</v>
          </cell>
        </row>
        <row r="650">
          <cell r="A650">
            <v>511285</v>
          </cell>
          <cell r="B650" t="str">
            <v>SISTEMA NACIONAL DE PAGOS</v>
          </cell>
          <cell r="C650">
            <v>845667.86</v>
          </cell>
          <cell r="D650">
            <v>1716221.53</v>
          </cell>
          <cell r="E650">
            <v>2081791.6</v>
          </cell>
          <cell r="F650">
            <v>2649889.7200000002</v>
          </cell>
          <cell r="G650">
            <v>3246624.97</v>
          </cell>
          <cell r="H650">
            <v>3847753.32</v>
          </cell>
          <cell r="I650">
            <v>4465069.4800000004</v>
          </cell>
          <cell r="J650">
            <v>5101614.0999999996</v>
          </cell>
          <cell r="K650">
            <v>5659255.0899999999</v>
          </cell>
          <cell r="L650">
            <v>6312585.25</v>
          </cell>
          <cell r="M650">
            <v>6921734.3499999996</v>
          </cell>
          <cell r="N650">
            <v>7638618.8600000003</v>
          </cell>
        </row>
        <row r="651">
          <cell r="A651">
            <v>511295</v>
          </cell>
          <cell r="B651" t="str">
            <v>OTRAS COMISIONES</v>
          </cell>
          <cell r="C651">
            <v>184182.48</v>
          </cell>
          <cell r="D651">
            <v>466797.66</v>
          </cell>
          <cell r="E651">
            <v>827918.82</v>
          </cell>
          <cell r="F651">
            <v>1346195.76</v>
          </cell>
          <cell r="G651">
            <v>1847202.32</v>
          </cell>
          <cell r="H651">
            <v>2462664.02</v>
          </cell>
          <cell r="I651">
            <v>3082209.25</v>
          </cell>
          <cell r="J651">
            <v>3762975.81</v>
          </cell>
          <cell r="K651">
            <v>4269535.8600000003</v>
          </cell>
          <cell r="L651">
            <v>4930793.82</v>
          </cell>
          <cell r="M651">
            <v>5435146.79</v>
          </cell>
          <cell r="N651">
            <v>6601751.7400000002</v>
          </cell>
        </row>
        <row r="652">
          <cell r="A652">
            <v>5113</v>
          </cell>
          <cell r="B652" t="str">
            <v>RENTA EN NEGOCIACIÓN VALORES MOBILIARIOS</v>
          </cell>
          <cell r="C652">
            <v>6666.66</v>
          </cell>
          <cell r="D652">
            <v>553553.55000000005</v>
          </cell>
          <cell r="E652">
            <v>1153509.53</v>
          </cell>
          <cell r="F652">
            <v>1395746.82</v>
          </cell>
          <cell r="G652">
            <v>1557048.41</v>
          </cell>
          <cell r="H652">
            <v>1669723.4</v>
          </cell>
          <cell r="I652">
            <v>1669723.4</v>
          </cell>
          <cell r="J652">
            <v>1669723.4</v>
          </cell>
          <cell r="K652">
            <v>1669723.4</v>
          </cell>
          <cell r="L652">
            <v>1669723.4</v>
          </cell>
          <cell r="M652">
            <v>1669723.4</v>
          </cell>
          <cell r="N652">
            <v>1669723.4</v>
          </cell>
        </row>
        <row r="653">
          <cell r="A653">
            <v>511305</v>
          </cell>
          <cell r="B653" t="str">
            <v>RENDIMIENTO INVERSIONES R.I.</v>
          </cell>
          <cell r="C653">
            <v>6666.66</v>
          </cell>
          <cell r="D653">
            <v>553553.55000000005</v>
          </cell>
          <cell r="E653">
            <v>1153509.53</v>
          </cell>
          <cell r="F653">
            <v>1395746.82</v>
          </cell>
          <cell r="G653">
            <v>1557048.41</v>
          </cell>
          <cell r="H653">
            <v>1669723.4</v>
          </cell>
          <cell r="I653">
            <v>1669723.4</v>
          </cell>
          <cell r="J653">
            <v>1669723.4</v>
          </cell>
          <cell r="K653">
            <v>1669723.4</v>
          </cell>
          <cell r="L653">
            <v>1669723.4</v>
          </cell>
          <cell r="M653">
            <v>1669723.4</v>
          </cell>
          <cell r="N653">
            <v>1669723.4</v>
          </cell>
        </row>
        <row r="654">
          <cell r="A654">
            <v>511310</v>
          </cell>
          <cell r="B654" t="str">
            <v>RENDIMIENTO INVERSIONES PAÍS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>
            <v>5114</v>
          </cell>
          <cell r="B655" t="str">
            <v>DIVIDENDOS</v>
          </cell>
          <cell r="C655">
            <v>0</v>
          </cell>
          <cell r="D655">
            <v>166018.54999999999</v>
          </cell>
          <cell r="E655">
            <v>166018.54999999999</v>
          </cell>
          <cell r="F655">
            <v>166018.54999999999</v>
          </cell>
          <cell r="G655">
            <v>3186761.44</v>
          </cell>
          <cell r="H655">
            <v>40622330.649999999</v>
          </cell>
          <cell r="I655">
            <v>40622330.649999999</v>
          </cell>
          <cell r="J655">
            <v>46804331.140000001</v>
          </cell>
          <cell r="K655">
            <v>50020020.229999997</v>
          </cell>
          <cell r="L655">
            <v>50020102.189999998</v>
          </cell>
          <cell r="M655">
            <v>50186120.740000002</v>
          </cell>
          <cell r="N655">
            <v>50186120.740000002</v>
          </cell>
        </row>
        <row r="656">
          <cell r="A656">
            <v>511405</v>
          </cell>
          <cell r="B656" t="str">
            <v>PARTICIPACIÓN EN ORGANISMOS INTERNACIONALES</v>
          </cell>
          <cell r="C656">
            <v>0</v>
          </cell>
          <cell r="D656">
            <v>166018.54999999999</v>
          </cell>
          <cell r="E656">
            <v>166018.54999999999</v>
          </cell>
          <cell r="F656">
            <v>166018.54999999999</v>
          </cell>
          <cell r="G656">
            <v>3186761.44</v>
          </cell>
          <cell r="H656">
            <v>3186761.44</v>
          </cell>
          <cell r="I656">
            <v>3186761.44</v>
          </cell>
          <cell r="J656">
            <v>3352779.99</v>
          </cell>
          <cell r="K656">
            <v>3352779.99</v>
          </cell>
          <cell r="L656">
            <v>3352779.99</v>
          </cell>
          <cell r="M656">
            <v>3518798.54</v>
          </cell>
          <cell r="N656">
            <v>3518798.54</v>
          </cell>
        </row>
        <row r="657">
          <cell r="A657">
            <v>511490</v>
          </cell>
          <cell r="B657" t="str">
            <v>OTROS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37435569.210000001</v>
          </cell>
          <cell r="I657">
            <v>37435569.210000001</v>
          </cell>
          <cell r="J657">
            <v>43451551.149999999</v>
          </cell>
          <cell r="K657">
            <v>46667240.240000002</v>
          </cell>
          <cell r="L657">
            <v>46667322.200000003</v>
          </cell>
          <cell r="M657">
            <v>46667322.200000003</v>
          </cell>
          <cell r="N657">
            <v>46667322.200000003</v>
          </cell>
        </row>
        <row r="658">
          <cell r="A658">
            <v>5119</v>
          </cell>
          <cell r="B658" t="str">
            <v>OTROS INGRESOS FINANCIEROS (DESHABILITADO)</v>
          </cell>
          <cell r="C658" t="e">
            <v>#N/A</v>
          </cell>
          <cell r="D658" t="e">
            <v>#N/A</v>
          </cell>
          <cell r="E658" t="e">
            <v>#N/A</v>
          </cell>
          <cell r="F658" t="e">
            <v>#N/A</v>
          </cell>
          <cell r="G658" t="e">
            <v>#N/A</v>
          </cell>
          <cell r="H658" t="e">
            <v>#N/A</v>
          </cell>
          <cell r="I658" t="e">
            <v>#N/A</v>
          </cell>
          <cell r="J658" t="e">
            <v>#N/A</v>
          </cell>
          <cell r="K658" t="e">
            <v>#N/A</v>
          </cell>
          <cell r="L658" t="e">
            <v>#N/A</v>
          </cell>
          <cell r="M658" t="e">
            <v>#N/A</v>
          </cell>
          <cell r="N658" t="e">
            <v>#N/A</v>
          </cell>
        </row>
        <row r="659">
          <cell r="A659">
            <v>519</v>
          </cell>
          <cell r="B659" t="str">
            <v>OTROS INGRESOS ORDINARIOS</v>
          </cell>
          <cell r="C659">
            <v>4419.96</v>
          </cell>
          <cell r="D659">
            <v>110352.6</v>
          </cell>
          <cell r="E659">
            <v>160105.72</v>
          </cell>
          <cell r="F659">
            <v>212758.99</v>
          </cell>
          <cell r="G659">
            <v>257553.64</v>
          </cell>
          <cell r="H659">
            <v>307116.21000000002</v>
          </cell>
          <cell r="I659">
            <v>364399.32</v>
          </cell>
          <cell r="J659">
            <v>446512.29</v>
          </cell>
          <cell r="K659">
            <v>504842.13</v>
          </cell>
          <cell r="L659">
            <v>579743.55000000005</v>
          </cell>
          <cell r="M659">
            <v>647981.93000000005</v>
          </cell>
          <cell r="N659">
            <v>700604.79</v>
          </cell>
        </row>
        <row r="660">
          <cell r="A660">
            <v>5191</v>
          </cell>
          <cell r="B660" t="str">
            <v>TASAS POR SERVICIOS</v>
          </cell>
          <cell r="C660">
            <v>4419.96</v>
          </cell>
          <cell r="D660">
            <v>110352.6</v>
          </cell>
          <cell r="E660">
            <v>160105.72</v>
          </cell>
          <cell r="F660">
            <v>212758.99</v>
          </cell>
          <cell r="G660">
            <v>257553.64</v>
          </cell>
          <cell r="H660">
            <v>307116.21000000002</v>
          </cell>
          <cell r="I660">
            <v>364399.32</v>
          </cell>
          <cell r="J660">
            <v>446512.29</v>
          </cell>
          <cell r="K660">
            <v>504842.13</v>
          </cell>
          <cell r="L660">
            <v>579743.55000000005</v>
          </cell>
          <cell r="M660">
            <v>647981.93000000005</v>
          </cell>
          <cell r="N660">
            <v>700604.79</v>
          </cell>
        </row>
        <row r="661">
          <cell r="A661">
            <v>519105</v>
          </cell>
          <cell r="B661" t="str">
            <v>BANCARIOS</v>
          </cell>
          <cell r="C661">
            <v>2943.9</v>
          </cell>
          <cell r="D661">
            <v>104584.35</v>
          </cell>
          <cell r="E661">
            <v>152950.22</v>
          </cell>
          <cell r="F661">
            <v>204340.17</v>
          </cell>
          <cell r="G661">
            <v>247495.83</v>
          </cell>
          <cell r="H661">
            <v>294655</v>
          </cell>
          <cell r="I661">
            <v>349579.41</v>
          </cell>
          <cell r="J661">
            <v>402353.37</v>
          </cell>
          <cell r="K661">
            <v>459951.75</v>
          </cell>
          <cell r="L661">
            <v>513507.18</v>
          </cell>
          <cell r="M661">
            <v>580631.37</v>
          </cell>
          <cell r="N661">
            <v>631578.14</v>
          </cell>
        </row>
        <row r="662">
          <cell r="A662">
            <v>519110</v>
          </cell>
          <cell r="B662" t="str">
            <v>ADMINISTRATIVOS</v>
          </cell>
          <cell r="C662">
            <v>1476.06</v>
          </cell>
          <cell r="D662">
            <v>5768.25</v>
          </cell>
          <cell r="E662">
            <v>7155.5</v>
          </cell>
          <cell r="F662">
            <v>8418.82</v>
          </cell>
          <cell r="G662">
            <v>10057.81</v>
          </cell>
          <cell r="H662">
            <v>12461.21</v>
          </cell>
          <cell r="I662">
            <v>14819.91</v>
          </cell>
          <cell r="J662">
            <v>44158.92</v>
          </cell>
          <cell r="K662">
            <v>44890.38</v>
          </cell>
          <cell r="L662">
            <v>66236.37</v>
          </cell>
          <cell r="M662">
            <v>67350.559999999998</v>
          </cell>
          <cell r="N662">
            <v>69026.649999999994</v>
          </cell>
        </row>
        <row r="663">
          <cell r="A663">
            <v>519115</v>
          </cell>
          <cell r="B663" t="str">
            <v>CULTURAL Y SOCIAL</v>
          </cell>
          <cell r="C663" t="e">
            <v>#N/A</v>
          </cell>
          <cell r="D663" t="e">
            <v>#N/A</v>
          </cell>
          <cell r="E663" t="e">
            <v>#N/A</v>
          </cell>
          <cell r="F663" t="e">
            <v>#N/A</v>
          </cell>
          <cell r="G663" t="e">
            <v>#N/A</v>
          </cell>
          <cell r="H663" t="e">
            <v>#N/A</v>
          </cell>
          <cell r="I663" t="e">
            <v>#N/A</v>
          </cell>
          <cell r="J663" t="e">
            <v>#N/A</v>
          </cell>
          <cell r="K663" t="e">
            <v>#N/A</v>
          </cell>
          <cell r="L663" t="e">
            <v>#N/A</v>
          </cell>
          <cell r="M663" t="e">
            <v>#N/A</v>
          </cell>
          <cell r="N663" t="e">
            <v>#N/A</v>
          </cell>
        </row>
        <row r="664">
          <cell r="A664">
            <v>52</v>
          </cell>
          <cell r="B664" t="str">
            <v>INGRESOS EXTRAORDINARIOS</v>
          </cell>
          <cell r="C664">
            <v>1015423.18</v>
          </cell>
          <cell r="D664">
            <v>1745170993.98</v>
          </cell>
          <cell r="E664">
            <v>1745858450.3099999</v>
          </cell>
          <cell r="F664">
            <v>1746051594.48</v>
          </cell>
          <cell r="G664">
            <v>1752209036.6199999</v>
          </cell>
          <cell r="H664">
            <v>1752428899.52</v>
          </cell>
          <cell r="I664">
            <v>1758155491.46</v>
          </cell>
          <cell r="J664">
            <v>1758016506.79</v>
          </cell>
          <cell r="K664">
            <v>1758471562.9000001</v>
          </cell>
          <cell r="L664">
            <v>1758720272.9100001</v>
          </cell>
          <cell r="M664">
            <v>1759000314.1400001</v>
          </cell>
          <cell r="N664">
            <v>1779681228.8900001</v>
          </cell>
        </row>
        <row r="665">
          <cell r="A665">
            <v>521</v>
          </cell>
          <cell r="B665" t="str">
            <v>LIQUIDACIÓN DEL PRESUPUESTO</v>
          </cell>
          <cell r="C665">
            <v>0</v>
          </cell>
          <cell r="D665">
            <v>0</v>
          </cell>
          <cell r="E665">
            <v>180497.92000000001</v>
          </cell>
          <cell r="F665">
            <v>180497.92000000001</v>
          </cell>
          <cell r="G665">
            <v>180497.92000000001</v>
          </cell>
          <cell r="H665">
            <v>180497.92000000001</v>
          </cell>
          <cell r="I665">
            <v>274647.15999999997</v>
          </cell>
          <cell r="J665">
            <v>274647.15999999997</v>
          </cell>
          <cell r="K665">
            <v>274647.15999999997</v>
          </cell>
          <cell r="L665">
            <v>274647.15999999997</v>
          </cell>
          <cell r="M665">
            <v>274647.15999999997</v>
          </cell>
          <cell r="N665">
            <v>274647.15999999997</v>
          </cell>
        </row>
        <row r="666">
          <cell r="A666">
            <v>522</v>
          </cell>
          <cell r="B666" t="str">
            <v>ARRIENDOS</v>
          </cell>
          <cell r="C666">
            <v>1066.53</v>
          </cell>
          <cell r="D666">
            <v>2133.06</v>
          </cell>
          <cell r="E666">
            <v>3199.59</v>
          </cell>
          <cell r="F666">
            <v>4266.12</v>
          </cell>
          <cell r="G666">
            <v>5332.65</v>
          </cell>
          <cell r="H666">
            <v>6221.43</v>
          </cell>
          <cell r="I666">
            <v>6221.43</v>
          </cell>
          <cell r="J666">
            <v>6221.43</v>
          </cell>
          <cell r="K666">
            <v>6221.43</v>
          </cell>
          <cell r="L666">
            <v>6221.43</v>
          </cell>
          <cell r="M666">
            <v>6221.43</v>
          </cell>
          <cell r="N666">
            <v>6221.43</v>
          </cell>
        </row>
        <row r="667">
          <cell r="A667">
            <v>523</v>
          </cell>
          <cell r="B667" t="str">
            <v>UTILIDAD EN VENTA DE ACTIVOS</v>
          </cell>
          <cell r="C667">
            <v>51249.17</v>
          </cell>
          <cell r="D667">
            <v>155701.76000000001</v>
          </cell>
          <cell r="E667">
            <v>295142.5</v>
          </cell>
          <cell r="F667">
            <v>345489.57</v>
          </cell>
          <cell r="G667">
            <v>482097.14</v>
          </cell>
          <cell r="H667">
            <v>618300.41</v>
          </cell>
          <cell r="I667">
            <v>935038.03</v>
          </cell>
          <cell r="J667">
            <v>704563.11</v>
          </cell>
          <cell r="K667">
            <v>768147.37</v>
          </cell>
          <cell r="L667">
            <v>896439.17</v>
          </cell>
          <cell r="M667">
            <v>939796.96</v>
          </cell>
          <cell r="N667">
            <v>1061445.6200000001</v>
          </cell>
        </row>
        <row r="668">
          <cell r="A668">
            <v>5231</v>
          </cell>
          <cell r="B668" t="str">
            <v>TÍTULOS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A669">
            <v>5232</v>
          </cell>
          <cell r="B669" t="str">
            <v>ACTIVOS FIJOS</v>
          </cell>
          <cell r="C669">
            <v>5523</v>
          </cell>
          <cell r="D669">
            <v>11046</v>
          </cell>
          <cell r="E669">
            <v>16569</v>
          </cell>
          <cell r="F669">
            <v>22092</v>
          </cell>
          <cell r="G669">
            <v>27615</v>
          </cell>
          <cell r="H669">
            <v>128994.88</v>
          </cell>
          <cell r="I669">
            <v>134517.88</v>
          </cell>
          <cell r="J669">
            <v>140040.88</v>
          </cell>
          <cell r="K669">
            <v>145563.88</v>
          </cell>
          <cell r="L669">
            <v>152604.25</v>
          </cell>
          <cell r="M669">
            <v>158127.25</v>
          </cell>
          <cell r="N669">
            <v>163650.25</v>
          </cell>
        </row>
        <row r="670">
          <cell r="A670">
            <v>5233</v>
          </cell>
          <cell r="B670" t="str">
            <v>BIENES EN DACIÓN DE PAGO</v>
          </cell>
          <cell r="C670">
            <v>45726.17</v>
          </cell>
          <cell r="D670">
            <v>144655.76</v>
          </cell>
          <cell r="E670">
            <v>278573.5</v>
          </cell>
          <cell r="F670">
            <v>323397.57</v>
          </cell>
          <cell r="G670">
            <v>454482.14</v>
          </cell>
          <cell r="H670">
            <v>489305.53</v>
          </cell>
          <cell r="I670">
            <v>800520.15</v>
          </cell>
          <cell r="J670">
            <v>564522.23</v>
          </cell>
          <cell r="K670">
            <v>622583.49</v>
          </cell>
          <cell r="L670">
            <v>743834.92</v>
          </cell>
          <cell r="M670">
            <v>781669.71</v>
          </cell>
          <cell r="N670">
            <v>897795.37</v>
          </cell>
        </row>
        <row r="671">
          <cell r="A671">
            <v>5239</v>
          </cell>
          <cell r="B671" t="str">
            <v>OTROS ACTIVOS (DESHABILITADO)</v>
          </cell>
          <cell r="C671" t="e">
            <v>#N/A</v>
          </cell>
          <cell r="D671" t="e">
            <v>#N/A</v>
          </cell>
          <cell r="E671" t="e">
            <v>#N/A</v>
          </cell>
          <cell r="F671" t="e">
            <v>#N/A</v>
          </cell>
          <cell r="G671" t="e">
            <v>#N/A</v>
          </cell>
          <cell r="H671" t="e">
            <v>#N/A</v>
          </cell>
          <cell r="I671" t="e">
            <v>#N/A</v>
          </cell>
          <cell r="J671" t="e">
            <v>#N/A</v>
          </cell>
          <cell r="K671" t="e">
            <v>#N/A</v>
          </cell>
          <cell r="L671" t="e">
            <v>#N/A</v>
          </cell>
          <cell r="M671" t="e">
            <v>#N/A</v>
          </cell>
          <cell r="N671" t="e">
            <v>#N/A</v>
          </cell>
        </row>
        <row r="672">
          <cell r="A672">
            <v>524</v>
          </cell>
          <cell r="B672" t="str">
            <v>INGRESOS DEL EJERCICIO</v>
          </cell>
          <cell r="C672">
            <v>212520.05</v>
          </cell>
          <cell r="D672">
            <v>1744240459.3699999</v>
          </cell>
          <cell r="E672">
            <v>1744546548.9300001</v>
          </cell>
          <cell r="F672">
            <v>1744667799.97</v>
          </cell>
          <cell r="G672">
            <v>1747373513.8</v>
          </cell>
          <cell r="H672">
            <v>1747442962.6900001</v>
          </cell>
          <cell r="I672">
            <v>1752741791.74</v>
          </cell>
          <cell r="J672">
            <v>1752712426.8900001</v>
          </cell>
          <cell r="K672">
            <v>1753092742.3399999</v>
          </cell>
          <cell r="L672">
            <v>1753174645.0599999</v>
          </cell>
          <cell r="M672">
            <v>1753254268.51</v>
          </cell>
          <cell r="N672">
            <v>1773799703.49</v>
          </cell>
        </row>
        <row r="673">
          <cell r="A673">
            <v>525</v>
          </cell>
          <cell r="B673" t="str">
            <v>INGRESOS EJERCICIOS ANTERIORES</v>
          </cell>
          <cell r="C673">
            <v>717777.75</v>
          </cell>
          <cell r="D673">
            <v>724049.13</v>
          </cell>
          <cell r="E673">
            <v>770716.92</v>
          </cell>
          <cell r="F673">
            <v>772249.69</v>
          </cell>
          <cell r="G673">
            <v>4071404.87</v>
          </cell>
          <cell r="H673">
            <v>4071404.87</v>
          </cell>
          <cell r="I673">
            <v>4072738.87</v>
          </cell>
          <cell r="J673">
            <v>4179967.53</v>
          </cell>
          <cell r="K673">
            <v>4180227.83</v>
          </cell>
          <cell r="L673">
            <v>4195336.2699999996</v>
          </cell>
          <cell r="M673">
            <v>4342235.96</v>
          </cell>
          <cell r="N673">
            <v>4342283.6399999997</v>
          </cell>
        </row>
        <row r="674">
          <cell r="A674">
            <v>529</v>
          </cell>
          <cell r="B674" t="str">
            <v>OTROS INGRESOS EXTRAORDINARIOS</v>
          </cell>
          <cell r="C674">
            <v>32809.68</v>
          </cell>
          <cell r="D674">
            <v>48650.66</v>
          </cell>
          <cell r="E674">
            <v>62344.45</v>
          </cell>
          <cell r="F674">
            <v>81291.210000000006</v>
          </cell>
          <cell r="G674">
            <v>96190.24</v>
          </cell>
          <cell r="H674">
            <v>109512.2</v>
          </cell>
          <cell r="I674">
            <v>125054.23</v>
          </cell>
          <cell r="J674">
            <v>138680.67000000001</v>
          </cell>
          <cell r="K674">
            <v>149576.76999999999</v>
          </cell>
          <cell r="L674">
            <v>172983.82</v>
          </cell>
          <cell r="M674">
            <v>183144.12</v>
          </cell>
          <cell r="N674">
            <v>196927.55</v>
          </cell>
        </row>
        <row r="675">
          <cell r="A675">
            <v>53</v>
          </cell>
          <cell r="B675" t="str">
            <v>INGRESOS DE POLÍTICA MONETARIA</v>
          </cell>
          <cell r="C675">
            <v>10874211.470000001</v>
          </cell>
          <cell r="D675">
            <v>20801966.93</v>
          </cell>
          <cell r="E675">
            <v>32286443.899999999</v>
          </cell>
          <cell r="F675">
            <v>43538098.270000003</v>
          </cell>
          <cell r="G675">
            <v>55938328.979999997</v>
          </cell>
          <cell r="H675">
            <v>67156752.870000005</v>
          </cell>
          <cell r="I675">
            <v>78432471.150000006</v>
          </cell>
          <cell r="J675">
            <v>89661430.370000005</v>
          </cell>
          <cell r="K675">
            <v>100890395.91</v>
          </cell>
          <cell r="L675">
            <v>112119361.47</v>
          </cell>
          <cell r="M675">
            <v>123348327.02</v>
          </cell>
          <cell r="N675">
            <v>134577292.58000001</v>
          </cell>
        </row>
        <row r="676">
          <cell r="A676">
            <v>54</v>
          </cell>
          <cell r="B676" t="str">
            <v>INGRESOS VARIOS</v>
          </cell>
          <cell r="C676" t="e">
            <v>#N/A</v>
          </cell>
          <cell r="D676" t="e">
            <v>#N/A</v>
          </cell>
          <cell r="E676" t="e">
            <v>#N/A</v>
          </cell>
          <cell r="F676" t="e">
            <v>#N/A</v>
          </cell>
          <cell r="G676" t="e">
            <v>#N/A</v>
          </cell>
          <cell r="H676" t="e">
            <v>#N/A</v>
          </cell>
          <cell r="I676" t="e">
            <v>#N/A</v>
          </cell>
          <cell r="J676" t="e">
            <v>#N/A</v>
          </cell>
          <cell r="K676" t="e">
            <v>#N/A</v>
          </cell>
          <cell r="L676" t="e">
            <v>#N/A</v>
          </cell>
          <cell r="M676" t="e">
            <v>#N/A</v>
          </cell>
          <cell r="N676" t="e">
            <v>#N/A</v>
          </cell>
        </row>
        <row r="677">
          <cell r="A677">
            <v>56</v>
          </cell>
          <cell r="B677" t="str">
            <v>RESULTADOS NO OPERATIVOS ACREEDORES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>
            <v>561</v>
          </cell>
          <cell r="B678" t="str">
            <v>UTILIDADES POR EXPO.A LA INFLACION</v>
          </cell>
          <cell r="C678" t="e">
            <v>#N/A</v>
          </cell>
          <cell r="D678" t="e">
            <v>#N/A</v>
          </cell>
          <cell r="E678" t="e">
            <v>#N/A</v>
          </cell>
          <cell r="F678" t="e">
            <v>#N/A</v>
          </cell>
          <cell r="G678" t="e">
            <v>#N/A</v>
          </cell>
          <cell r="H678" t="e">
            <v>#N/A</v>
          </cell>
          <cell r="I678" t="e">
            <v>#N/A</v>
          </cell>
          <cell r="J678" t="e">
            <v>#N/A</v>
          </cell>
          <cell r="K678" t="e">
            <v>#N/A</v>
          </cell>
          <cell r="L678" t="e">
            <v>#N/A</v>
          </cell>
          <cell r="M678" t="e">
            <v>#N/A</v>
          </cell>
          <cell r="N678" t="e">
            <v>#N/A</v>
          </cell>
        </row>
        <row r="679">
          <cell r="A679">
            <v>5611</v>
          </cell>
          <cell r="B679" t="str">
            <v>UTILIDADES EXPO.DE ACT.NO MONETARIO</v>
          </cell>
          <cell r="C679" t="e">
            <v>#N/A</v>
          </cell>
          <cell r="D679" t="e">
            <v>#N/A</v>
          </cell>
          <cell r="E679" t="e">
            <v>#N/A</v>
          </cell>
          <cell r="F679" t="e">
            <v>#N/A</v>
          </cell>
          <cell r="G679" t="e">
            <v>#N/A</v>
          </cell>
          <cell r="H679" t="e">
            <v>#N/A</v>
          </cell>
          <cell r="I679" t="e">
            <v>#N/A</v>
          </cell>
          <cell r="J679" t="e">
            <v>#N/A</v>
          </cell>
          <cell r="K679" t="e">
            <v>#N/A</v>
          </cell>
          <cell r="L679" t="e">
            <v>#N/A</v>
          </cell>
          <cell r="M679" t="e">
            <v>#N/A</v>
          </cell>
          <cell r="N679" t="e">
            <v>#N/A</v>
          </cell>
        </row>
        <row r="680">
          <cell r="A680">
            <v>5613</v>
          </cell>
          <cell r="B680" t="str">
            <v>UTILIDADES EXPO.CTAS.RESULT.DEUDORA</v>
          </cell>
          <cell r="C680" t="e">
            <v>#N/A</v>
          </cell>
          <cell r="D680" t="e">
            <v>#N/A</v>
          </cell>
          <cell r="E680" t="e">
            <v>#N/A</v>
          </cell>
          <cell r="F680" t="e">
            <v>#N/A</v>
          </cell>
          <cell r="G680" t="e">
            <v>#N/A</v>
          </cell>
          <cell r="H680" t="e">
            <v>#N/A</v>
          </cell>
          <cell r="I680" t="e">
            <v>#N/A</v>
          </cell>
          <cell r="J680" t="e">
            <v>#N/A</v>
          </cell>
          <cell r="K680" t="e">
            <v>#N/A</v>
          </cell>
          <cell r="L680" t="e">
            <v>#N/A</v>
          </cell>
          <cell r="M680" t="e">
            <v>#N/A</v>
          </cell>
          <cell r="N680" t="e">
            <v>#N/A</v>
          </cell>
        </row>
        <row r="681">
          <cell r="A681">
            <v>562</v>
          </cell>
          <cell r="B681" t="str">
            <v>UTILIDADES POR VALUACIÓN DE MONEDA EXTRANJERA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563</v>
          </cell>
          <cell r="B682" t="str">
            <v>UTILIDADES POR REAJUSTES PACTADOS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>
            <v>564</v>
          </cell>
          <cell r="B683" t="str">
            <v>UTILIDAD VALUACIÓN ORO Y PLATA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A684">
            <v>59</v>
          </cell>
          <cell r="B684" t="str">
            <v>PÉRDIDAS Y GANANCIAS – GANANCIAS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234598743.43000001</v>
          </cell>
        </row>
        <row r="685">
          <cell r="A685">
            <v>6</v>
          </cell>
          <cell r="B685" t="str">
            <v>CUENTAS CONTINGENTES</v>
          </cell>
          <cell r="C685">
            <v>2481783134.6599998</v>
          </cell>
          <cell r="D685">
            <v>2250601793.8000002</v>
          </cell>
          <cell r="E685">
            <v>2433079979.1999998</v>
          </cell>
          <cell r="F685">
            <v>2452857199.9000001</v>
          </cell>
          <cell r="G685">
            <v>2628118462.54</v>
          </cell>
          <cell r="H685">
            <v>2870900817.3200002</v>
          </cell>
          <cell r="I685">
            <v>2926675124.1599998</v>
          </cell>
          <cell r="J685">
            <v>2689275029.7399998</v>
          </cell>
          <cell r="K685">
            <v>2764367485.4400001</v>
          </cell>
          <cell r="L685">
            <v>3193317078.46</v>
          </cell>
          <cell r="M685">
            <v>3206649989.54</v>
          </cell>
          <cell r="N685">
            <v>3188051185.1999998</v>
          </cell>
        </row>
        <row r="686">
          <cell r="A686">
            <v>61</v>
          </cell>
          <cell r="B686" t="str">
            <v>DEUDORAS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>
            <v>62</v>
          </cell>
          <cell r="B687" t="str">
            <v>DEUDORAS POR CONTRA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63</v>
          </cell>
          <cell r="B688" t="str">
            <v>ACREEDORAS</v>
          </cell>
          <cell r="C688">
            <v>1240891567.3299999</v>
          </cell>
          <cell r="D688">
            <v>1125300896.9000001</v>
          </cell>
          <cell r="E688">
            <v>1216539989.5999999</v>
          </cell>
          <cell r="F688">
            <v>1226428599.95</v>
          </cell>
          <cell r="G688">
            <v>1314059231.27</v>
          </cell>
          <cell r="H688">
            <v>1435450408.6600001</v>
          </cell>
          <cell r="I688">
            <v>1463337562.0799999</v>
          </cell>
          <cell r="J688">
            <v>1344637514.8699999</v>
          </cell>
          <cell r="K688">
            <v>1382183742.72</v>
          </cell>
          <cell r="L688">
            <v>1596658539.23</v>
          </cell>
          <cell r="M688">
            <v>1603324994.77</v>
          </cell>
          <cell r="N688">
            <v>1594025592.5999999</v>
          </cell>
        </row>
        <row r="689">
          <cell r="A689">
            <v>631</v>
          </cell>
          <cell r="B689" t="str">
            <v>COMPROMISOS GOBIERNO CENTRAL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>
            <v>632</v>
          </cell>
          <cell r="B690" t="str">
            <v>COMPROMISOS CARTAS DE CRÉDITO</v>
          </cell>
          <cell r="C690">
            <v>1055440546.15</v>
          </cell>
          <cell r="D690">
            <v>947487414.63</v>
          </cell>
          <cell r="E690">
            <v>1038827549.66</v>
          </cell>
          <cell r="F690">
            <v>1051140932.66</v>
          </cell>
          <cell r="G690">
            <v>1144869640.6700001</v>
          </cell>
          <cell r="H690">
            <v>1266150026.3099999</v>
          </cell>
          <cell r="I690">
            <v>1264481711.9300001</v>
          </cell>
          <cell r="J690">
            <v>1153571130.75</v>
          </cell>
          <cell r="K690">
            <v>1190413223.6300001</v>
          </cell>
          <cell r="L690">
            <v>1404708592.3</v>
          </cell>
          <cell r="M690">
            <v>1418036191.54</v>
          </cell>
          <cell r="N690">
            <v>1408656292.8499999</v>
          </cell>
        </row>
        <row r="691">
          <cell r="A691">
            <v>633</v>
          </cell>
          <cell r="B691" t="str">
            <v>ACUERDOS DE PAGO Y CRÉDITOS RECÍPROCOS</v>
          </cell>
          <cell r="C691">
            <v>174508297.09</v>
          </cell>
          <cell r="D691">
            <v>166870758.18000001</v>
          </cell>
          <cell r="E691">
            <v>166769715.84999999</v>
          </cell>
          <cell r="F691">
            <v>164344943.19999999</v>
          </cell>
          <cell r="G691">
            <v>158246866.50999999</v>
          </cell>
          <cell r="H691">
            <v>158357658.25999999</v>
          </cell>
          <cell r="I691">
            <v>142470144.08000001</v>
          </cell>
          <cell r="J691">
            <v>134680678.05000001</v>
          </cell>
          <cell r="K691">
            <v>135384813.02000001</v>
          </cell>
          <cell r="L691">
            <v>135564240.86000001</v>
          </cell>
          <cell r="M691">
            <v>129309117.22</v>
          </cell>
          <cell r="N691">
            <v>129389613.73999999</v>
          </cell>
        </row>
        <row r="692">
          <cell r="A692">
            <v>634</v>
          </cell>
          <cell r="B692" t="str">
            <v>COMPROMISOS ADQUIRIDOS NO DESEMBOLSADOS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A693">
            <v>639</v>
          </cell>
          <cell r="B693" t="str">
            <v>OTRAS CUENTAS CONTINGENTES ACREEDORAS</v>
          </cell>
          <cell r="C693">
            <v>10942724.09</v>
          </cell>
          <cell r="D693">
            <v>10942724.09</v>
          </cell>
          <cell r="E693">
            <v>10942724.09</v>
          </cell>
          <cell r="F693">
            <v>10942724.09</v>
          </cell>
          <cell r="G693">
            <v>10942724.09</v>
          </cell>
          <cell r="H693">
            <v>10942724.09</v>
          </cell>
          <cell r="I693">
            <v>56385706.07</v>
          </cell>
          <cell r="J693">
            <v>56385706.07</v>
          </cell>
          <cell r="K693">
            <v>56385706.07</v>
          </cell>
          <cell r="L693">
            <v>56385706.07</v>
          </cell>
          <cell r="M693">
            <v>55979686.009999998</v>
          </cell>
          <cell r="N693">
            <v>55979686.009999998</v>
          </cell>
        </row>
        <row r="694">
          <cell r="A694">
            <v>64</v>
          </cell>
          <cell r="B694" t="str">
            <v>ACREEDORAS POR CONTRA</v>
          </cell>
          <cell r="C694">
            <v>1240891567.3299999</v>
          </cell>
          <cell r="D694">
            <v>1125300896.9000001</v>
          </cell>
          <cell r="E694">
            <v>1216539989.5999999</v>
          </cell>
          <cell r="F694">
            <v>1226428599.95</v>
          </cell>
          <cell r="G694">
            <v>1314059231.27</v>
          </cell>
          <cell r="H694">
            <v>1435450408.6600001</v>
          </cell>
          <cell r="I694">
            <v>1463337562.0799999</v>
          </cell>
          <cell r="J694">
            <v>1344637514.8699999</v>
          </cell>
          <cell r="K694">
            <v>1382183742.72</v>
          </cell>
          <cell r="L694">
            <v>1596658539.23</v>
          </cell>
          <cell r="M694">
            <v>1603324994.77</v>
          </cell>
          <cell r="N694">
            <v>1594025592.5999999</v>
          </cell>
        </row>
        <row r="695">
          <cell r="A695">
            <v>641</v>
          </cell>
          <cell r="B695" t="str">
            <v>COMPROMISOS GOBIERNO CENTRAL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>
            <v>642</v>
          </cell>
          <cell r="B696" t="str">
            <v>COMPROMISOS CARTAS DE CRÉDITO</v>
          </cell>
          <cell r="C696">
            <v>1055440546.15</v>
          </cell>
          <cell r="D696">
            <v>947487414.63</v>
          </cell>
          <cell r="E696">
            <v>1038827549.66</v>
          </cell>
          <cell r="F696">
            <v>1051140932.66</v>
          </cell>
          <cell r="G696">
            <v>1144869640.6700001</v>
          </cell>
          <cell r="H696">
            <v>1266150026.3099999</v>
          </cell>
          <cell r="I696">
            <v>1264481711.9300001</v>
          </cell>
          <cell r="J696">
            <v>1153571130.75</v>
          </cell>
          <cell r="K696">
            <v>1190413223.6300001</v>
          </cell>
          <cell r="L696">
            <v>1404708592.3</v>
          </cell>
          <cell r="M696">
            <v>1418036191.54</v>
          </cell>
          <cell r="N696">
            <v>1408656292.8499999</v>
          </cell>
        </row>
        <row r="697">
          <cell r="A697">
            <v>643</v>
          </cell>
          <cell r="B697" t="str">
            <v>ACUERDOS DE PAGO Y CRÉDITOS RECÍPROCOS</v>
          </cell>
          <cell r="C697">
            <v>174508297.09</v>
          </cell>
          <cell r="D697">
            <v>166870758.18000001</v>
          </cell>
          <cell r="E697">
            <v>166769715.84999999</v>
          </cell>
          <cell r="F697">
            <v>164344943.19999999</v>
          </cell>
          <cell r="G697">
            <v>158246866.50999999</v>
          </cell>
          <cell r="H697">
            <v>158357658.25999999</v>
          </cell>
          <cell r="I697">
            <v>142470144.08000001</v>
          </cell>
          <cell r="J697">
            <v>134680678.05000001</v>
          </cell>
          <cell r="K697">
            <v>135384813.02000001</v>
          </cell>
          <cell r="L697">
            <v>135564240.86000001</v>
          </cell>
          <cell r="M697">
            <v>129309117.22</v>
          </cell>
          <cell r="N697">
            <v>129389613.73999999</v>
          </cell>
        </row>
        <row r="698">
          <cell r="A698">
            <v>644</v>
          </cell>
          <cell r="B698" t="str">
            <v>COMPROMISOS ADQUIRIDOS NO DESEMBOLSADOS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A699">
            <v>649</v>
          </cell>
          <cell r="B699" t="str">
            <v>OTRAS CUENTAS CONTINGENTES ACREEDORAS</v>
          </cell>
          <cell r="C699">
            <v>10942724.09</v>
          </cell>
          <cell r="D699">
            <v>10942724.09</v>
          </cell>
          <cell r="E699">
            <v>10942724.09</v>
          </cell>
          <cell r="F699">
            <v>10942724.09</v>
          </cell>
          <cell r="G699">
            <v>10942724.09</v>
          </cell>
          <cell r="H699">
            <v>10942724.09</v>
          </cell>
          <cell r="I699">
            <v>56385706.07</v>
          </cell>
          <cell r="J699">
            <v>56385706.07</v>
          </cell>
          <cell r="K699">
            <v>56385706.07</v>
          </cell>
          <cell r="L699">
            <v>56385706.07</v>
          </cell>
          <cell r="M699">
            <v>55979686.009999998</v>
          </cell>
          <cell r="N699">
            <v>55979686.009999998</v>
          </cell>
        </row>
        <row r="700">
          <cell r="A700">
            <v>7</v>
          </cell>
          <cell r="B700" t="str">
            <v>CUENTAS DE ORDEN</v>
          </cell>
          <cell r="C700">
            <v>64848435752.209999</v>
          </cell>
          <cell r="D700">
            <v>63191489805.410004</v>
          </cell>
          <cell r="E700">
            <v>63009134518.209999</v>
          </cell>
          <cell r="F700">
            <v>63534848737.93</v>
          </cell>
          <cell r="G700">
            <v>62905635365.879997</v>
          </cell>
          <cell r="H700">
            <v>64711489280.300003</v>
          </cell>
          <cell r="I700">
            <v>65236716949.279999</v>
          </cell>
          <cell r="J700">
            <v>65192279135.709999</v>
          </cell>
          <cell r="K700">
            <v>64962947330.400002</v>
          </cell>
          <cell r="L700">
            <v>64940000592.230003</v>
          </cell>
          <cell r="M700">
            <v>64945815814.610001</v>
          </cell>
          <cell r="N700">
            <v>64882338158.68</v>
          </cell>
        </row>
        <row r="701">
          <cell r="A701">
            <v>71</v>
          </cell>
          <cell r="B701" t="str">
            <v>DEUDORAS</v>
          </cell>
          <cell r="C701">
            <v>24627461320.790001</v>
          </cell>
          <cell r="D701">
            <v>24500496342.900002</v>
          </cell>
          <cell r="E701">
            <v>24467600035.57</v>
          </cell>
          <cell r="F701">
            <v>24479631169.220001</v>
          </cell>
          <cell r="G701">
            <v>24580414504.889999</v>
          </cell>
          <cell r="H701">
            <v>23342898334.25</v>
          </cell>
          <cell r="I701">
            <v>23340775840.5</v>
          </cell>
          <cell r="J701">
            <v>23356686857.619999</v>
          </cell>
          <cell r="K701">
            <v>23353863087.91</v>
          </cell>
          <cell r="L701">
            <v>23336627678.720001</v>
          </cell>
          <cell r="M701">
            <v>23464459717.869999</v>
          </cell>
          <cell r="N701">
            <v>23528273194.240002</v>
          </cell>
        </row>
        <row r="702">
          <cell r="A702">
            <v>711</v>
          </cell>
          <cell r="B702" t="str">
            <v>ESPECIES MONETARIAS</v>
          </cell>
          <cell r="C702">
            <v>2214481.89</v>
          </cell>
          <cell r="D702">
            <v>2214481.89</v>
          </cell>
          <cell r="E702">
            <v>2214481.89</v>
          </cell>
          <cell r="F702">
            <v>2214481.89</v>
          </cell>
          <cell r="G702">
            <v>2214481.89</v>
          </cell>
          <cell r="H702">
            <v>2214481.89</v>
          </cell>
          <cell r="I702">
            <v>2214481.89</v>
          </cell>
          <cell r="J702">
            <v>2214481.89</v>
          </cell>
          <cell r="K702">
            <v>2214481.89</v>
          </cell>
          <cell r="L702">
            <v>2214481.89</v>
          </cell>
          <cell r="M702">
            <v>2214481.89</v>
          </cell>
          <cell r="N702">
            <v>2214481.89</v>
          </cell>
        </row>
        <row r="703">
          <cell r="A703">
            <v>7111</v>
          </cell>
          <cell r="B703" t="str">
            <v>BILLETES Y MONEDAS NO EMITIDOS</v>
          </cell>
          <cell r="C703">
            <v>2113.86</v>
          </cell>
          <cell r="D703">
            <v>2113.86</v>
          </cell>
          <cell r="E703">
            <v>2113.86</v>
          </cell>
          <cell r="F703">
            <v>2113.86</v>
          </cell>
          <cell r="G703">
            <v>2113.86</v>
          </cell>
          <cell r="H703">
            <v>2113.86</v>
          </cell>
          <cell r="I703">
            <v>2113.86</v>
          </cell>
          <cell r="J703">
            <v>2113.86</v>
          </cell>
          <cell r="K703">
            <v>2113.86</v>
          </cell>
          <cell r="L703">
            <v>2113.86</v>
          </cell>
          <cell r="M703">
            <v>2113.86</v>
          </cell>
          <cell r="N703">
            <v>2113.86</v>
          </cell>
        </row>
        <row r="704">
          <cell r="A704">
            <v>7112</v>
          </cell>
          <cell r="B704" t="str">
            <v>BILLETES Y MONEDAS DESMONETIZADOS</v>
          </cell>
          <cell r="C704">
            <v>29869.27</v>
          </cell>
          <cell r="D704">
            <v>29869.27</v>
          </cell>
          <cell r="E704">
            <v>29869.27</v>
          </cell>
          <cell r="F704">
            <v>29869.27</v>
          </cell>
          <cell r="G704">
            <v>29869.27</v>
          </cell>
          <cell r="H704">
            <v>29869.27</v>
          </cell>
          <cell r="I704">
            <v>29869.27</v>
          </cell>
          <cell r="J704">
            <v>29869.27</v>
          </cell>
          <cell r="K704">
            <v>29869.27</v>
          </cell>
          <cell r="L704">
            <v>29869.27</v>
          </cell>
          <cell r="M704">
            <v>29869.27</v>
          </cell>
          <cell r="N704">
            <v>29869.27</v>
          </cell>
        </row>
        <row r="705">
          <cell r="A705">
            <v>7113</v>
          </cell>
          <cell r="B705" t="str">
            <v>BILLETES Y MONEDAS EN CUSTODIA</v>
          </cell>
          <cell r="C705">
            <v>2182498.7599999998</v>
          </cell>
          <cell r="D705">
            <v>2182498.7599999998</v>
          </cell>
          <cell r="E705">
            <v>2182498.7599999998</v>
          </cell>
          <cell r="F705">
            <v>2182498.7599999998</v>
          </cell>
          <cell r="G705">
            <v>2182498.7599999998</v>
          </cell>
          <cell r="H705">
            <v>2182498.7599999998</v>
          </cell>
          <cell r="I705">
            <v>2182498.7599999998</v>
          </cell>
          <cell r="J705">
            <v>2182498.7599999998</v>
          </cell>
          <cell r="K705">
            <v>2182498.7599999998</v>
          </cell>
          <cell r="L705">
            <v>2182498.7599999998</v>
          </cell>
          <cell r="M705">
            <v>2182498.7599999998</v>
          </cell>
          <cell r="N705">
            <v>2182498.7599999998</v>
          </cell>
        </row>
        <row r="706">
          <cell r="A706">
            <v>712</v>
          </cell>
          <cell r="B706" t="str">
            <v>TÍTULOS Y FORMULARIOS</v>
          </cell>
          <cell r="C706">
            <v>9567078180.0799999</v>
          </cell>
          <cell r="D706">
            <v>9438177499.2199993</v>
          </cell>
          <cell r="E706">
            <v>9437493031.4899998</v>
          </cell>
          <cell r="F706">
            <v>9444634169.5</v>
          </cell>
          <cell r="G706">
            <v>9539687644.6499996</v>
          </cell>
          <cell r="H706">
            <v>9533505315.0599995</v>
          </cell>
          <cell r="I706">
            <v>9522126372.3400002</v>
          </cell>
          <cell r="J706">
            <v>9526485355.8099995</v>
          </cell>
          <cell r="K706">
            <v>9506323443.3700008</v>
          </cell>
          <cell r="L706">
            <v>9480550035.4099998</v>
          </cell>
          <cell r="M706">
            <v>9591634965.6700001</v>
          </cell>
          <cell r="N706">
            <v>9647345971.2800007</v>
          </cell>
        </row>
        <row r="707">
          <cell r="A707">
            <v>7121</v>
          </cell>
          <cell r="B707" t="str">
            <v>TÍTULOS</v>
          </cell>
          <cell r="C707">
            <v>9567078178.0799999</v>
          </cell>
          <cell r="D707">
            <v>9438177497.2199993</v>
          </cell>
          <cell r="E707">
            <v>9437493029.4899998</v>
          </cell>
          <cell r="F707">
            <v>9444634167.5</v>
          </cell>
          <cell r="G707">
            <v>9539687642.6499996</v>
          </cell>
          <cell r="H707">
            <v>9533505315.0599995</v>
          </cell>
          <cell r="I707">
            <v>9522126372.3400002</v>
          </cell>
          <cell r="J707">
            <v>9526485355.8099995</v>
          </cell>
          <cell r="K707">
            <v>9506323443.3700008</v>
          </cell>
          <cell r="L707">
            <v>9480550035.4099998</v>
          </cell>
          <cell r="M707">
            <v>9591634965.6700001</v>
          </cell>
          <cell r="N707">
            <v>9647345971.2800007</v>
          </cell>
        </row>
        <row r="708">
          <cell r="A708">
            <v>712101</v>
          </cell>
          <cell r="B708" t="str">
            <v>TÍTULOS PROPIOS REDIMIDOS POR INCINERAR</v>
          </cell>
          <cell r="C708">
            <v>75.37</v>
          </cell>
          <cell r="D708">
            <v>75.37</v>
          </cell>
          <cell r="E708">
            <v>75.37</v>
          </cell>
          <cell r="F708">
            <v>75.37</v>
          </cell>
          <cell r="G708">
            <v>75.37</v>
          </cell>
          <cell r="H708">
            <v>75.37</v>
          </cell>
          <cell r="I708">
            <v>75.37</v>
          </cell>
          <cell r="J708">
            <v>75.36</v>
          </cell>
          <cell r="K708">
            <v>75.36</v>
          </cell>
          <cell r="L708">
            <v>75.36</v>
          </cell>
          <cell r="M708">
            <v>75.36</v>
          </cell>
          <cell r="N708">
            <v>75.36</v>
          </cell>
        </row>
        <row r="709">
          <cell r="A709">
            <v>712102</v>
          </cell>
          <cell r="B709" t="str">
            <v>TÍTULOS EN CUSTODIA</v>
          </cell>
          <cell r="C709">
            <v>9567078102.7099991</v>
          </cell>
          <cell r="D709">
            <v>9438177421.8500004</v>
          </cell>
          <cell r="E709">
            <v>9437492954.1200008</v>
          </cell>
          <cell r="F709">
            <v>9444634092.1299992</v>
          </cell>
          <cell r="G709">
            <v>9539687567.2800007</v>
          </cell>
          <cell r="H709">
            <v>9533505239.6900005</v>
          </cell>
          <cell r="I709">
            <v>9522126296.9699993</v>
          </cell>
          <cell r="J709">
            <v>9526485280.4500008</v>
          </cell>
          <cell r="K709">
            <v>9506323368.0100002</v>
          </cell>
          <cell r="L709">
            <v>9480549960.0499992</v>
          </cell>
          <cell r="M709">
            <v>9591634890.3099995</v>
          </cell>
          <cell r="N709">
            <v>9647345895.9200001</v>
          </cell>
        </row>
        <row r="710">
          <cell r="A710">
            <v>712103</v>
          </cell>
          <cell r="B710" t="str">
            <v>TÍTULOS EMITIDOS NO VENDIDOS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A711">
            <v>712105</v>
          </cell>
          <cell r="B711" t="str">
            <v>TÍTULOS EMITIDOS RECOMPRADOS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>
            <v>7122</v>
          </cell>
          <cell r="B712" t="str">
            <v>FORMULARIOS</v>
          </cell>
          <cell r="C712">
            <v>2</v>
          </cell>
          <cell r="D712">
            <v>2</v>
          </cell>
          <cell r="E712">
            <v>2</v>
          </cell>
          <cell r="F712">
            <v>2</v>
          </cell>
          <cell r="G712">
            <v>2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>
            <v>712201</v>
          </cell>
          <cell r="B713" t="str">
            <v>FORMULARIOS DE TÍTULOS PROPIOS</v>
          </cell>
          <cell r="C713">
            <v>2</v>
          </cell>
          <cell r="D713">
            <v>2</v>
          </cell>
          <cell r="E713">
            <v>2</v>
          </cell>
          <cell r="F713">
            <v>2</v>
          </cell>
          <cell r="G713">
            <v>2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>
            <v>713</v>
          </cell>
          <cell r="B714" t="str">
            <v>BIENES Y VALORES ENTREGADOS</v>
          </cell>
          <cell r="C714">
            <v>91970482.670000002</v>
          </cell>
          <cell r="D714">
            <v>93861065.299999997</v>
          </cell>
          <cell r="E714">
            <v>99704140.450000003</v>
          </cell>
          <cell r="F714">
            <v>104627927.09999999</v>
          </cell>
          <cell r="G714">
            <v>110399388.15000001</v>
          </cell>
          <cell r="H714">
            <v>115038287.31999999</v>
          </cell>
          <cell r="I714">
            <v>124035039.23999999</v>
          </cell>
          <cell r="J714">
            <v>135675168.63</v>
          </cell>
          <cell r="K714">
            <v>153313649.52000001</v>
          </cell>
          <cell r="L714">
            <v>161797619.49000001</v>
          </cell>
          <cell r="M714">
            <v>171521798.24000001</v>
          </cell>
          <cell r="N714">
            <v>179997484.38</v>
          </cell>
        </row>
        <row r="715">
          <cell r="A715">
            <v>7131</v>
          </cell>
          <cell r="B715" t="str">
            <v>EN ADMINISTRACIÓN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713105</v>
          </cell>
          <cell r="B716" t="str">
            <v>EN EL PAÍS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A717">
            <v>713110</v>
          </cell>
          <cell r="B717" t="str">
            <v>EN EL EXTERIOR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A718">
            <v>7132</v>
          </cell>
          <cell r="B718" t="str">
            <v>EN COMODATO</v>
          </cell>
          <cell r="C718">
            <v>13057716.15</v>
          </cell>
          <cell r="D718">
            <v>13057716.15</v>
          </cell>
          <cell r="E718">
            <v>13057716.15</v>
          </cell>
          <cell r="F718">
            <v>13312554.060000001</v>
          </cell>
          <cell r="G718">
            <v>13271857.369999999</v>
          </cell>
          <cell r="H718">
            <v>13271857.369999999</v>
          </cell>
          <cell r="I718">
            <v>13413521.039999999</v>
          </cell>
          <cell r="J718">
            <v>13117814.869999999</v>
          </cell>
          <cell r="K718">
            <v>13117814.869999999</v>
          </cell>
          <cell r="L718">
            <v>12556660.75</v>
          </cell>
          <cell r="M718">
            <v>12378095.52</v>
          </cell>
          <cell r="N718">
            <v>12378095.52</v>
          </cell>
        </row>
        <row r="719">
          <cell r="A719">
            <v>713205</v>
          </cell>
          <cell r="B719" t="str">
            <v>EN EL PAÍS</v>
          </cell>
          <cell r="C719">
            <v>13057716.15</v>
          </cell>
          <cell r="D719">
            <v>13057716.15</v>
          </cell>
          <cell r="E719">
            <v>13057716.15</v>
          </cell>
          <cell r="F719">
            <v>13312554.060000001</v>
          </cell>
          <cell r="G719">
            <v>13271857.369999999</v>
          </cell>
          <cell r="H719">
            <v>13271857.369999999</v>
          </cell>
          <cell r="I719">
            <v>13413521.039999999</v>
          </cell>
          <cell r="J719">
            <v>13117814.869999999</v>
          </cell>
          <cell r="K719">
            <v>13117814.869999999</v>
          </cell>
          <cell r="L719">
            <v>12556660.75</v>
          </cell>
          <cell r="M719">
            <v>12378095.52</v>
          </cell>
          <cell r="N719">
            <v>12378095.52</v>
          </cell>
        </row>
        <row r="720">
          <cell r="A720">
            <v>713210</v>
          </cell>
          <cell r="B720" t="str">
            <v>EN EL EXTERIOR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>
            <v>7133</v>
          </cell>
          <cell r="B721" t="str">
            <v>EN GARANTÍA</v>
          </cell>
          <cell r="C721">
            <v>7170.1</v>
          </cell>
          <cell r="D721">
            <v>7170.1</v>
          </cell>
          <cell r="E721">
            <v>7170.1</v>
          </cell>
          <cell r="F721">
            <v>7170.1</v>
          </cell>
          <cell r="G721">
            <v>7170.1</v>
          </cell>
          <cell r="H721">
            <v>7170.1</v>
          </cell>
          <cell r="I721">
            <v>7170.1</v>
          </cell>
          <cell r="J721">
            <v>7170.1</v>
          </cell>
          <cell r="K721">
            <v>7170.1</v>
          </cell>
          <cell r="L721">
            <v>7170.1</v>
          </cell>
          <cell r="M721">
            <v>7170.1</v>
          </cell>
          <cell r="N721">
            <v>7170.1</v>
          </cell>
        </row>
        <row r="722">
          <cell r="A722">
            <v>713305</v>
          </cell>
          <cell r="B722" t="str">
            <v>EN EL PAÍS</v>
          </cell>
          <cell r="C722">
            <v>7170.1</v>
          </cell>
          <cell r="D722">
            <v>7170.1</v>
          </cell>
          <cell r="E722">
            <v>7170.1</v>
          </cell>
          <cell r="F722">
            <v>7170.1</v>
          </cell>
          <cell r="G722">
            <v>7170.1</v>
          </cell>
          <cell r="H722">
            <v>7170.1</v>
          </cell>
          <cell r="I722">
            <v>7170.1</v>
          </cell>
          <cell r="J722">
            <v>7170.1</v>
          </cell>
          <cell r="K722">
            <v>7170.1</v>
          </cell>
          <cell r="L722">
            <v>7170.1</v>
          </cell>
          <cell r="M722">
            <v>7170.1</v>
          </cell>
          <cell r="N722">
            <v>7170.1</v>
          </cell>
        </row>
        <row r="723">
          <cell r="A723">
            <v>713310</v>
          </cell>
          <cell r="B723" t="str">
            <v>EN EL EXTERIOR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>
            <v>7134</v>
          </cell>
          <cell r="B724" t="str">
            <v>EN CUSTODIA</v>
          </cell>
          <cell r="C724">
            <v>78905596.420000002</v>
          </cell>
          <cell r="D724">
            <v>80796179.049999997</v>
          </cell>
          <cell r="E724">
            <v>86639254.200000003</v>
          </cell>
          <cell r="F724">
            <v>91308202.939999998</v>
          </cell>
          <cell r="G724">
            <v>97120360.680000007</v>
          </cell>
          <cell r="H724">
            <v>101759259.84999999</v>
          </cell>
          <cell r="I724">
            <v>110614348.09999999</v>
          </cell>
          <cell r="J724">
            <v>122550183.66</v>
          </cell>
          <cell r="K724">
            <v>140188664.55000001</v>
          </cell>
          <cell r="L724">
            <v>149233788.63999999</v>
          </cell>
          <cell r="M724">
            <v>159136532.62</v>
          </cell>
          <cell r="N724">
            <v>167612218.75999999</v>
          </cell>
        </row>
        <row r="725">
          <cell r="A725">
            <v>713405</v>
          </cell>
          <cell r="B725" t="str">
            <v>EN EL PAÍS</v>
          </cell>
          <cell r="C725">
            <v>78905596.420000002</v>
          </cell>
          <cell r="D725">
            <v>80796179.049999997</v>
          </cell>
          <cell r="E725">
            <v>86639254.200000003</v>
          </cell>
          <cell r="F725">
            <v>91308202.939999998</v>
          </cell>
          <cell r="G725">
            <v>97120360.680000007</v>
          </cell>
          <cell r="H725">
            <v>101759259.84999999</v>
          </cell>
          <cell r="I725">
            <v>110614348.09999999</v>
          </cell>
          <cell r="J725">
            <v>122550183.66</v>
          </cell>
          <cell r="K725">
            <v>140188664.55000001</v>
          </cell>
          <cell r="L725">
            <v>149233788.63999999</v>
          </cell>
          <cell r="M725">
            <v>159136532.62</v>
          </cell>
          <cell r="N725">
            <v>167612218.75999999</v>
          </cell>
        </row>
        <row r="726">
          <cell r="A726">
            <v>713410</v>
          </cell>
          <cell r="B726" t="str">
            <v>EN EL EXTERIOR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A727">
            <v>7136</v>
          </cell>
          <cell r="B727" t="str">
            <v>EN ARRENDAMIENTO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714</v>
          </cell>
          <cell r="B728" t="str">
            <v>INTERESES POR COBRAR EN SUSPENSO</v>
          </cell>
          <cell r="C728">
            <v>46554273.039999999</v>
          </cell>
          <cell r="D728">
            <v>46556229.350000001</v>
          </cell>
          <cell r="E728">
            <v>46557405.530000001</v>
          </cell>
          <cell r="F728">
            <v>46556420.149999999</v>
          </cell>
          <cell r="G728">
            <v>46557565.43</v>
          </cell>
          <cell r="H728">
            <v>46559914.530000001</v>
          </cell>
          <cell r="I728">
            <v>46560368.009999998</v>
          </cell>
          <cell r="J728">
            <v>46562229.850000001</v>
          </cell>
          <cell r="K728">
            <v>46564853.25</v>
          </cell>
          <cell r="L728">
            <v>46560788.740000002</v>
          </cell>
          <cell r="M728">
            <v>46562092.090000004</v>
          </cell>
          <cell r="N728">
            <v>46563044.259999998</v>
          </cell>
        </row>
        <row r="729">
          <cell r="A729">
            <v>7141</v>
          </cell>
          <cell r="B729" t="str">
            <v>INTERESES POR VENCER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>
            <v>7142</v>
          </cell>
          <cell r="B730" t="str">
            <v>INTERESES VENCIDOS</v>
          </cell>
          <cell r="C730">
            <v>13886425.050000001</v>
          </cell>
          <cell r="D730">
            <v>13888381.359999999</v>
          </cell>
          <cell r="E730">
            <v>13889557.539999999</v>
          </cell>
          <cell r="F730">
            <v>13888572.16</v>
          </cell>
          <cell r="G730">
            <v>13889717.439999999</v>
          </cell>
          <cell r="H730">
            <v>13892066.539999999</v>
          </cell>
          <cell r="I730">
            <v>13892520.02</v>
          </cell>
          <cell r="J730">
            <v>13894381.859999999</v>
          </cell>
          <cell r="K730">
            <v>13897005.26</v>
          </cell>
          <cell r="L730">
            <v>13892940.75</v>
          </cell>
          <cell r="M730">
            <v>13894244.1</v>
          </cell>
          <cell r="N730">
            <v>13895196.27</v>
          </cell>
        </row>
        <row r="731">
          <cell r="A731">
            <v>7143</v>
          </cell>
          <cell r="B731" t="str">
            <v>INTERESES EN MORA</v>
          </cell>
          <cell r="C731">
            <v>32667847.989999998</v>
          </cell>
          <cell r="D731">
            <v>32667847.989999998</v>
          </cell>
          <cell r="E731">
            <v>32667847.989999998</v>
          </cell>
          <cell r="F731">
            <v>32667847.989999998</v>
          </cell>
          <cell r="G731">
            <v>32667847.989999998</v>
          </cell>
          <cell r="H731">
            <v>32667847.989999998</v>
          </cell>
          <cell r="I731">
            <v>32667847.989999998</v>
          </cell>
          <cell r="J731">
            <v>32667847.989999998</v>
          </cell>
          <cell r="K731">
            <v>32667847.989999998</v>
          </cell>
          <cell r="L731">
            <v>32667847.989999998</v>
          </cell>
          <cell r="M731">
            <v>32667847.989999998</v>
          </cell>
          <cell r="N731">
            <v>32667847.989999998</v>
          </cell>
        </row>
        <row r="732">
          <cell r="A732">
            <v>715</v>
          </cell>
          <cell r="B732" t="str">
            <v>ACTIVOS CASTIGADOS</v>
          </cell>
          <cell r="C732">
            <v>72315992.170000002</v>
          </cell>
          <cell r="D732">
            <v>72315992.170000002</v>
          </cell>
          <cell r="E732">
            <v>72315992.170000002</v>
          </cell>
          <cell r="F732">
            <v>72315832.819999993</v>
          </cell>
          <cell r="G732">
            <v>72315832.819999993</v>
          </cell>
          <cell r="H732">
            <v>72315832.819999993</v>
          </cell>
          <cell r="I732">
            <v>72315832.819999993</v>
          </cell>
          <cell r="J732">
            <v>72315832.819999993</v>
          </cell>
          <cell r="K732">
            <v>72315832.819999993</v>
          </cell>
          <cell r="L732">
            <v>72315832.819999993</v>
          </cell>
          <cell r="M732">
            <v>72315832.819999993</v>
          </cell>
          <cell r="N732">
            <v>72315832.819999993</v>
          </cell>
        </row>
        <row r="733">
          <cell r="A733">
            <v>7151</v>
          </cell>
          <cell r="B733" t="str">
            <v>OPERACIONES DE CRÉDITO</v>
          </cell>
          <cell r="C733">
            <v>13239108.439999999</v>
          </cell>
          <cell r="D733">
            <v>13239108.439999999</v>
          </cell>
          <cell r="E733">
            <v>13239108.439999999</v>
          </cell>
          <cell r="F733">
            <v>13239108.439999999</v>
          </cell>
          <cell r="G733">
            <v>13239108.439999999</v>
          </cell>
          <cell r="H733">
            <v>13239108.439999999</v>
          </cell>
          <cell r="I733">
            <v>13239108.439999999</v>
          </cell>
          <cell r="J733">
            <v>13239108.439999999</v>
          </cell>
          <cell r="K733">
            <v>13239108.439999999</v>
          </cell>
          <cell r="L733">
            <v>13239108.439999999</v>
          </cell>
          <cell r="M733">
            <v>13239108.439999999</v>
          </cell>
          <cell r="N733">
            <v>13239108.439999999</v>
          </cell>
        </row>
        <row r="734">
          <cell r="A734">
            <v>7152</v>
          </cell>
          <cell r="B734" t="str">
            <v>CUENTAS POR COBRAR</v>
          </cell>
          <cell r="C734">
            <v>59076883.729999997</v>
          </cell>
          <cell r="D734">
            <v>59076883.729999997</v>
          </cell>
          <cell r="E734">
            <v>59076883.729999997</v>
          </cell>
          <cell r="F734">
            <v>59076724.380000003</v>
          </cell>
          <cell r="G734">
            <v>59076724.380000003</v>
          </cell>
          <cell r="H734">
            <v>59076724.380000003</v>
          </cell>
          <cell r="I734">
            <v>59076724.380000003</v>
          </cell>
          <cell r="J734">
            <v>59076724.380000003</v>
          </cell>
          <cell r="K734">
            <v>59076724.380000003</v>
          </cell>
          <cell r="L734">
            <v>59076724.380000003</v>
          </cell>
          <cell r="M734">
            <v>59076724.380000003</v>
          </cell>
          <cell r="N734">
            <v>59076724.380000003</v>
          </cell>
        </row>
        <row r="735">
          <cell r="A735">
            <v>716</v>
          </cell>
          <cell r="B735" t="str">
            <v>COBRANZAS</v>
          </cell>
          <cell r="C735">
            <v>8968.3700000000008</v>
          </cell>
          <cell r="D735">
            <v>8968.3700000000008</v>
          </cell>
          <cell r="E735">
            <v>8968.3700000000008</v>
          </cell>
          <cell r="F735">
            <v>8968.3700000000008</v>
          </cell>
          <cell r="G735">
            <v>8968.3700000000008</v>
          </cell>
          <cell r="H735">
            <v>8968.3700000000008</v>
          </cell>
          <cell r="I735">
            <v>8968.3700000000008</v>
          </cell>
          <cell r="J735">
            <v>8968.3700000000008</v>
          </cell>
          <cell r="K735">
            <v>8968.3700000000008</v>
          </cell>
          <cell r="L735">
            <v>8968.3700000000008</v>
          </cell>
          <cell r="M735">
            <v>8968.3700000000008</v>
          </cell>
          <cell r="N735">
            <v>8968.3700000000008</v>
          </cell>
        </row>
        <row r="736">
          <cell r="A736">
            <v>7161</v>
          </cell>
          <cell r="B736" t="str">
            <v>COBRANZAS AL EXTERIOR</v>
          </cell>
          <cell r="C736">
            <v>8968.3700000000008</v>
          </cell>
          <cell r="D736">
            <v>8968.3700000000008</v>
          </cell>
          <cell r="E736">
            <v>8968.3700000000008</v>
          </cell>
          <cell r="F736">
            <v>8968.3700000000008</v>
          </cell>
          <cell r="G736">
            <v>8968.3700000000008</v>
          </cell>
          <cell r="H736">
            <v>8968.3700000000008</v>
          </cell>
          <cell r="I736">
            <v>8968.3700000000008</v>
          </cell>
          <cell r="J736">
            <v>8968.3700000000008</v>
          </cell>
          <cell r="K736">
            <v>8968.3700000000008</v>
          </cell>
          <cell r="L736">
            <v>8968.3700000000008</v>
          </cell>
          <cell r="M736">
            <v>8968.3700000000008</v>
          </cell>
          <cell r="N736">
            <v>8968.3700000000008</v>
          </cell>
        </row>
        <row r="737">
          <cell r="A737">
            <v>717</v>
          </cell>
          <cell r="B737" t="str">
            <v>ACTIVOS TRANSFERIDOS CASTIGADOS BANCA CERRADA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>
            <v>7171</v>
          </cell>
          <cell r="B738" t="str">
            <v>INVERSIONES CASTIGADAS IFIS CERRADAS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>
            <v>7172</v>
          </cell>
          <cell r="B739" t="str">
            <v>CARTERA DE CRÉDITO CASTIGADA IFIS CERRADAS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7173</v>
          </cell>
          <cell r="B740" t="str">
            <v>CUENTAS POR COBRAR CASTIGADAS IFIS CERRADAS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>
            <v>7176</v>
          </cell>
          <cell r="B741" t="str">
            <v>INVERSIONES CASTIGADAS EX UGEDEP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7177</v>
          </cell>
          <cell r="B742" t="str">
            <v>CUENTAS POR COBRAR CASTIGADAS  EX UGEDEP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7178</v>
          </cell>
          <cell r="B743" t="str">
            <v>OTROS ACTIVOS CASTIGADOS  EX UGEDEP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>
            <v>7179</v>
          </cell>
          <cell r="B744" t="str">
            <v>OTROS ACTIVOS CASTIGADOS IFIS CERRADAS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A745">
            <v>718</v>
          </cell>
          <cell r="B745" t="str">
            <v>JUICIOS COACTIVOS ACTIVOS BANCA CERRADA</v>
          </cell>
          <cell r="C745">
            <v>5422184758.8000002</v>
          </cell>
          <cell r="D745">
            <v>5422184758.8000002</v>
          </cell>
          <cell r="E745">
            <v>5422184758.8000002</v>
          </cell>
          <cell r="F745">
            <v>5422184758.8000002</v>
          </cell>
          <cell r="G745">
            <v>5422184758.8000002</v>
          </cell>
          <cell r="H745">
            <v>5422184758.8000002</v>
          </cell>
          <cell r="I745">
            <v>5422184758.8000002</v>
          </cell>
          <cell r="J745">
            <v>5422184758.8000002</v>
          </cell>
          <cell r="K745">
            <v>5422184758.8000002</v>
          </cell>
          <cell r="L745">
            <v>5422184758.8000002</v>
          </cell>
          <cell r="M745">
            <v>5422184758.8000002</v>
          </cell>
          <cell r="N745">
            <v>5422184758.8000002</v>
          </cell>
        </row>
        <row r="746">
          <cell r="A746">
            <v>7181</v>
          </cell>
          <cell r="B746" t="str">
            <v>TRANSFERIDOS DE LAS IFIS CERRADAS</v>
          </cell>
          <cell r="C746">
            <v>579618860.48000002</v>
          </cell>
          <cell r="D746">
            <v>579618860.48000002</v>
          </cell>
          <cell r="E746">
            <v>579618860.48000002</v>
          </cell>
          <cell r="F746">
            <v>579618860.48000002</v>
          </cell>
          <cell r="G746">
            <v>579618860.48000002</v>
          </cell>
          <cell r="H746">
            <v>579618860.48000002</v>
          </cell>
          <cell r="I746">
            <v>579618860.48000002</v>
          </cell>
          <cell r="J746">
            <v>579618860.48000002</v>
          </cell>
          <cell r="K746">
            <v>579618860.48000002</v>
          </cell>
          <cell r="L746">
            <v>579618860.48000002</v>
          </cell>
          <cell r="M746">
            <v>579618860.48000002</v>
          </cell>
          <cell r="N746">
            <v>579618860.48000002</v>
          </cell>
        </row>
        <row r="747">
          <cell r="A747">
            <v>7182</v>
          </cell>
          <cell r="B747" t="str">
            <v>INICIADOS POR EL BANCO CENTRAL DEL ECUADOR IFIS CERRADAS</v>
          </cell>
          <cell r="C747">
            <v>23883567.559999999</v>
          </cell>
          <cell r="D747">
            <v>23883567.559999999</v>
          </cell>
          <cell r="E747">
            <v>23883567.559999999</v>
          </cell>
          <cell r="F747">
            <v>23883567.559999999</v>
          </cell>
          <cell r="G747">
            <v>23883567.559999999</v>
          </cell>
          <cell r="H747">
            <v>23883567.559999999</v>
          </cell>
          <cell r="I747">
            <v>23883567.559999999</v>
          </cell>
          <cell r="J747">
            <v>23883567.559999999</v>
          </cell>
          <cell r="K747">
            <v>23883567.559999999</v>
          </cell>
          <cell r="L747">
            <v>23883567.559999999</v>
          </cell>
          <cell r="M747">
            <v>23883567.559999999</v>
          </cell>
          <cell r="N747">
            <v>23883567.559999999</v>
          </cell>
        </row>
        <row r="748">
          <cell r="A748">
            <v>7186</v>
          </cell>
          <cell r="B748" t="str">
            <v>TRANSFERIDOS DE LA EX UGEDEP</v>
          </cell>
          <cell r="C748">
            <v>4818682330.7600002</v>
          </cell>
          <cell r="D748">
            <v>4818682330.7600002</v>
          </cell>
          <cell r="E748">
            <v>4818682330.7600002</v>
          </cell>
          <cell r="F748">
            <v>4818682330.7600002</v>
          </cell>
          <cell r="G748">
            <v>4818682330.7600002</v>
          </cell>
          <cell r="H748">
            <v>4818682330.7600002</v>
          </cell>
          <cell r="I748">
            <v>4818682330.7600002</v>
          </cell>
          <cell r="J748">
            <v>4818682330.7600002</v>
          </cell>
          <cell r="K748">
            <v>4818682330.7600002</v>
          </cell>
          <cell r="L748">
            <v>4818682330.7600002</v>
          </cell>
          <cell r="M748">
            <v>4818682330.7600002</v>
          </cell>
          <cell r="N748">
            <v>4818682330.7600002</v>
          </cell>
        </row>
        <row r="749">
          <cell r="A749">
            <v>7187</v>
          </cell>
          <cell r="B749" t="str">
            <v>INICIADOS POR EL BANCO CENTRAL DEL ECUADOR  EX UGEDEP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719</v>
          </cell>
          <cell r="B750" t="str">
            <v>OTRAS CUENTAS DEUDORAS</v>
          </cell>
          <cell r="C750">
            <v>9425134183.7700005</v>
          </cell>
          <cell r="D750">
            <v>9425177347.7999992</v>
          </cell>
          <cell r="E750">
            <v>9387121256.8700008</v>
          </cell>
          <cell r="F750">
            <v>9387088610.5900002</v>
          </cell>
          <cell r="G750">
            <v>9387045864.7800007</v>
          </cell>
          <cell r="H750">
            <v>8151070775.46</v>
          </cell>
          <cell r="I750">
            <v>8151330019.0299997</v>
          </cell>
          <cell r="J750">
            <v>8151240061.4499998</v>
          </cell>
          <cell r="K750">
            <v>8150937099.8900003</v>
          </cell>
          <cell r="L750">
            <v>8150995193.1999998</v>
          </cell>
          <cell r="M750">
            <v>8158016819.9899998</v>
          </cell>
          <cell r="N750">
            <v>8157642652.4399996</v>
          </cell>
        </row>
        <row r="751">
          <cell r="A751">
            <v>7191</v>
          </cell>
          <cell r="B751" t="str">
            <v>CONTRATOS SUSCRITOS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>
            <v>7192</v>
          </cell>
          <cell r="B752" t="str">
            <v>DÉFICIT PATRIMONIAL ENTIDADES CERRADAS</v>
          </cell>
          <cell r="C752">
            <v>578413496.40999997</v>
          </cell>
          <cell r="D752">
            <v>578438018.07000005</v>
          </cell>
          <cell r="E752">
            <v>540502256.78999996</v>
          </cell>
          <cell r="F752">
            <v>540472029.04999995</v>
          </cell>
          <cell r="G752">
            <v>540448569.47000003</v>
          </cell>
          <cell r="H752">
            <v>540451054.75999999</v>
          </cell>
          <cell r="I752">
            <v>540507832.76999998</v>
          </cell>
          <cell r="J752">
            <v>540495752.67999995</v>
          </cell>
          <cell r="K752">
            <v>540304412.67999995</v>
          </cell>
          <cell r="L752">
            <v>540292226.08000004</v>
          </cell>
          <cell r="M752">
            <v>540265406.28999996</v>
          </cell>
          <cell r="N752">
            <v>539901811.37</v>
          </cell>
        </row>
        <row r="753">
          <cell r="A753">
            <v>7193</v>
          </cell>
          <cell r="B753" t="str">
            <v>OTRAS CUENTAS DE ORDEN BANCA CERRADA</v>
          </cell>
          <cell r="C753">
            <v>8489850422.6700001</v>
          </cell>
          <cell r="D753">
            <v>8489850422.6700001</v>
          </cell>
          <cell r="E753">
            <v>8489850422.6700001</v>
          </cell>
          <cell r="F753">
            <v>8489850422.6700001</v>
          </cell>
          <cell r="G753">
            <v>8489875622.6700001</v>
          </cell>
          <cell r="H753">
            <v>7253838576.4899998</v>
          </cell>
          <cell r="I753">
            <v>7253838576.4899998</v>
          </cell>
          <cell r="J753">
            <v>7253838576.4899998</v>
          </cell>
          <cell r="K753">
            <v>7253838576.4899998</v>
          </cell>
          <cell r="L753">
            <v>7253838576.4899998</v>
          </cell>
          <cell r="M753">
            <v>7260893545.7700005</v>
          </cell>
          <cell r="N753">
            <v>7260779067.1499996</v>
          </cell>
        </row>
        <row r="754">
          <cell r="A754">
            <v>719305</v>
          </cell>
          <cell r="B754" t="str">
            <v>OTRAS CUENTAS DE ORDEN IFIS CERRADAS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>
            <v>719310</v>
          </cell>
          <cell r="B755" t="str">
            <v>OTRAS CUENTAS DE ORDEN EX UGEDEP</v>
          </cell>
          <cell r="C755">
            <v>8489850422.6700001</v>
          </cell>
          <cell r="D755">
            <v>8489850422.6700001</v>
          </cell>
          <cell r="E755">
            <v>8489850422.6700001</v>
          </cell>
          <cell r="F755">
            <v>8489850422.6700001</v>
          </cell>
          <cell r="G755">
            <v>8489875622.6700001</v>
          </cell>
          <cell r="H755">
            <v>7253838576.4899998</v>
          </cell>
          <cell r="I755">
            <v>7253838576.4899998</v>
          </cell>
          <cell r="J755">
            <v>7253838576.4899998</v>
          </cell>
          <cell r="K755">
            <v>7253838576.4899998</v>
          </cell>
          <cell r="L755">
            <v>7253838576.4899998</v>
          </cell>
          <cell r="M755">
            <v>7260893545.7700005</v>
          </cell>
          <cell r="N755">
            <v>7260779067.1499996</v>
          </cell>
        </row>
        <row r="756">
          <cell r="A756">
            <v>7198</v>
          </cell>
          <cell r="B756" t="str">
            <v>VARIAS</v>
          </cell>
          <cell r="C756">
            <v>356870264.69</v>
          </cell>
          <cell r="D756">
            <v>356888907.06</v>
          </cell>
          <cell r="E756">
            <v>356768577.41000003</v>
          </cell>
          <cell r="F756">
            <v>356766158.87</v>
          </cell>
          <cell r="G756">
            <v>356721672.63999999</v>
          </cell>
          <cell r="H756">
            <v>356781144.20999998</v>
          </cell>
          <cell r="I756">
            <v>356983609.76999998</v>
          </cell>
          <cell r="J756">
            <v>356905732.27999997</v>
          </cell>
          <cell r="K756">
            <v>356794110.72000003</v>
          </cell>
          <cell r="L756">
            <v>356864390.63</v>
          </cell>
          <cell r="M756">
            <v>356857867.93000001</v>
          </cell>
          <cell r="N756">
            <v>356961773.92000002</v>
          </cell>
        </row>
        <row r="757">
          <cell r="A757">
            <v>72</v>
          </cell>
          <cell r="B757" t="str">
            <v>DEUDORAS POR CONTRA</v>
          </cell>
          <cell r="C757" t="e">
            <v>#N/A</v>
          </cell>
          <cell r="D757" t="e">
            <v>#N/A</v>
          </cell>
          <cell r="E757" t="e">
            <v>#N/A</v>
          </cell>
          <cell r="F757" t="e">
            <v>#N/A</v>
          </cell>
          <cell r="G757" t="e">
            <v>#N/A</v>
          </cell>
          <cell r="H757" t="e">
            <v>#N/A</v>
          </cell>
          <cell r="I757" t="e">
            <v>#N/A</v>
          </cell>
          <cell r="J757" t="e">
            <v>#N/A</v>
          </cell>
          <cell r="K757" t="e">
            <v>#N/A</v>
          </cell>
          <cell r="L757" t="e">
            <v>#N/A</v>
          </cell>
          <cell r="M757" t="e">
            <v>#N/A</v>
          </cell>
          <cell r="N757" t="e">
            <v>#N/A</v>
          </cell>
        </row>
        <row r="758">
          <cell r="A758">
            <v>721</v>
          </cell>
          <cell r="B758" t="str">
            <v>ESPECIES MONETARIAS</v>
          </cell>
          <cell r="C758" t="e">
            <v>#N/A</v>
          </cell>
          <cell r="D758" t="e">
            <v>#N/A</v>
          </cell>
          <cell r="E758" t="e">
            <v>#N/A</v>
          </cell>
          <cell r="F758" t="e">
            <v>#N/A</v>
          </cell>
          <cell r="G758" t="e">
            <v>#N/A</v>
          </cell>
          <cell r="H758" t="e">
            <v>#N/A</v>
          </cell>
          <cell r="I758" t="e">
            <v>#N/A</v>
          </cell>
          <cell r="J758" t="e">
            <v>#N/A</v>
          </cell>
          <cell r="K758" t="e">
            <v>#N/A</v>
          </cell>
          <cell r="L758" t="e">
            <v>#N/A</v>
          </cell>
          <cell r="M758" t="e">
            <v>#N/A</v>
          </cell>
          <cell r="N758" t="e">
            <v>#N/A</v>
          </cell>
        </row>
        <row r="759">
          <cell r="A759">
            <v>7211</v>
          </cell>
          <cell r="B759" t="str">
            <v>BILLETES Y MONEDAS NO EMITIDOS</v>
          </cell>
          <cell r="C759" t="e">
            <v>#N/A</v>
          </cell>
          <cell r="D759" t="e">
            <v>#N/A</v>
          </cell>
          <cell r="E759" t="e">
            <v>#N/A</v>
          </cell>
          <cell r="F759" t="e">
            <v>#N/A</v>
          </cell>
          <cell r="G759" t="e">
            <v>#N/A</v>
          </cell>
          <cell r="H759" t="e">
            <v>#N/A</v>
          </cell>
          <cell r="I759" t="e">
            <v>#N/A</v>
          </cell>
          <cell r="J759" t="e">
            <v>#N/A</v>
          </cell>
          <cell r="K759" t="e">
            <v>#N/A</v>
          </cell>
          <cell r="L759" t="e">
            <v>#N/A</v>
          </cell>
          <cell r="M759" t="e">
            <v>#N/A</v>
          </cell>
          <cell r="N759" t="e">
            <v>#N/A</v>
          </cell>
        </row>
        <row r="760">
          <cell r="A760">
            <v>7212</v>
          </cell>
          <cell r="B760" t="str">
            <v>BILLETES Y MONEDAS DESMONETIZADOS</v>
          </cell>
          <cell r="C760" t="e">
            <v>#N/A</v>
          </cell>
          <cell r="D760" t="e">
            <v>#N/A</v>
          </cell>
          <cell r="E760" t="e">
            <v>#N/A</v>
          </cell>
          <cell r="F760" t="e">
            <v>#N/A</v>
          </cell>
          <cell r="G760" t="e">
            <v>#N/A</v>
          </cell>
          <cell r="H760" t="e">
            <v>#N/A</v>
          </cell>
          <cell r="I760" t="e">
            <v>#N/A</v>
          </cell>
          <cell r="J760" t="e">
            <v>#N/A</v>
          </cell>
          <cell r="K760" t="e">
            <v>#N/A</v>
          </cell>
          <cell r="L760" t="e">
            <v>#N/A</v>
          </cell>
          <cell r="M760" t="e">
            <v>#N/A</v>
          </cell>
          <cell r="N760" t="e">
            <v>#N/A</v>
          </cell>
        </row>
        <row r="761">
          <cell r="A761">
            <v>7213</v>
          </cell>
          <cell r="B761" t="str">
            <v>BILLETES Y MONEDAS EN CUSTODIA</v>
          </cell>
          <cell r="C761" t="e">
            <v>#N/A</v>
          </cell>
          <cell r="D761" t="e">
            <v>#N/A</v>
          </cell>
          <cell r="E761" t="e">
            <v>#N/A</v>
          </cell>
          <cell r="F761" t="e">
            <v>#N/A</v>
          </cell>
          <cell r="G761" t="e">
            <v>#N/A</v>
          </cell>
          <cell r="H761" t="e">
            <v>#N/A</v>
          </cell>
          <cell r="I761" t="e">
            <v>#N/A</v>
          </cell>
          <cell r="J761" t="e">
            <v>#N/A</v>
          </cell>
          <cell r="K761" t="e">
            <v>#N/A</v>
          </cell>
          <cell r="L761" t="e">
            <v>#N/A</v>
          </cell>
          <cell r="M761" t="e">
            <v>#N/A</v>
          </cell>
          <cell r="N761" t="e">
            <v>#N/A</v>
          </cell>
        </row>
        <row r="762">
          <cell r="A762">
            <v>722</v>
          </cell>
          <cell r="B762" t="str">
            <v>TÍTULOS Y FORMULARIOS</v>
          </cell>
          <cell r="C762" t="e">
            <v>#N/A</v>
          </cell>
          <cell r="D762" t="e">
            <v>#N/A</v>
          </cell>
          <cell r="E762" t="e">
            <v>#N/A</v>
          </cell>
          <cell r="F762" t="e">
            <v>#N/A</v>
          </cell>
          <cell r="G762" t="e">
            <v>#N/A</v>
          </cell>
          <cell r="H762" t="e">
            <v>#N/A</v>
          </cell>
          <cell r="I762" t="e">
            <v>#N/A</v>
          </cell>
          <cell r="J762" t="e">
            <v>#N/A</v>
          </cell>
          <cell r="K762" t="e">
            <v>#N/A</v>
          </cell>
          <cell r="L762" t="e">
            <v>#N/A</v>
          </cell>
          <cell r="M762" t="e">
            <v>#N/A</v>
          </cell>
          <cell r="N762" t="e">
            <v>#N/A</v>
          </cell>
        </row>
        <row r="763">
          <cell r="A763">
            <v>7221</v>
          </cell>
          <cell r="B763" t="str">
            <v>TÍTULOS</v>
          </cell>
          <cell r="C763" t="e">
            <v>#N/A</v>
          </cell>
          <cell r="D763" t="e">
            <v>#N/A</v>
          </cell>
          <cell r="E763" t="e">
            <v>#N/A</v>
          </cell>
          <cell r="F763" t="e">
            <v>#N/A</v>
          </cell>
          <cell r="G763" t="e">
            <v>#N/A</v>
          </cell>
          <cell r="H763" t="e">
            <v>#N/A</v>
          </cell>
          <cell r="I763" t="e">
            <v>#N/A</v>
          </cell>
          <cell r="J763" t="e">
            <v>#N/A</v>
          </cell>
          <cell r="K763" t="e">
            <v>#N/A</v>
          </cell>
          <cell r="L763" t="e">
            <v>#N/A</v>
          </cell>
          <cell r="M763" t="e">
            <v>#N/A</v>
          </cell>
          <cell r="N763" t="e">
            <v>#N/A</v>
          </cell>
        </row>
        <row r="764">
          <cell r="A764">
            <v>722101</v>
          </cell>
          <cell r="B764" t="str">
            <v>TÍTULOS PROPIOS REDIMIDOS POR INCINERAR</v>
          </cell>
          <cell r="C764" t="e">
            <v>#N/A</v>
          </cell>
          <cell r="D764" t="e">
            <v>#N/A</v>
          </cell>
          <cell r="E764" t="e">
            <v>#N/A</v>
          </cell>
          <cell r="F764" t="e">
            <v>#N/A</v>
          </cell>
          <cell r="G764" t="e">
            <v>#N/A</v>
          </cell>
          <cell r="H764" t="e">
            <v>#N/A</v>
          </cell>
          <cell r="I764" t="e">
            <v>#N/A</v>
          </cell>
          <cell r="J764" t="e">
            <v>#N/A</v>
          </cell>
          <cell r="K764" t="e">
            <v>#N/A</v>
          </cell>
          <cell r="L764" t="e">
            <v>#N/A</v>
          </cell>
          <cell r="M764" t="e">
            <v>#N/A</v>
          </cell>
          <cell r="N764" t="e">
            <v>#N/A</v>
          </cell>
        </row>
        <row r="765">
          <cell r="A765">
            <v>722102</v>
          </cell>
          <cell r="B765" t="str">
            <v>TÍTULOS EN CUSTODIA</v>
          </cell>
          <cell r="C765" t="e">
            <v>#N/A</v>
          </cell>
          <cell r="D765" t="e">
            <v>#N/A</v>
          </cell>
          <cell r="E765" t="e">
            <v>#N/A</v>
          </cell>
          <cell r="F765" t="e">
            <v>#N/A</v>
          </cell>
          <cell r="G765" t="e">
            <v>#N/A</v>
          </cell>
          <cell r="H765" t="e">
            <v>#N/A</v>
          </cell>
          <cell r="I765" t="e">
            <v>#N/A</v>
          </cell>
          <cell r="J765" t="e">
            <v>#N/A</v>
          </cell>
          <cell r="K765" t="e">
            <v>#N/A</v>
          </cell>
          <cell r="L765" t="e">
            <v>#N/A</v>
          </cell>
          <cell r="M765" t="e">
            <v>#N/A</v>
          </cell>
          <cell r="N765" t="e">
            <v>#N/A</v>
          </cell>
        </row>
        <row r="766">
          <cell r="A766">
            <v>722103</v>
          </cell>
          <cell r="B766" t="str">
            <v>TÍTULOS EMITIDOS NO VENDIDOS</v>
          </cell>
          <cell r="C766" t="e">
            <v>#N/A</v>
          </cell>
          <cell r="D766" t="e">
            <v>#N/A</v>
          </cell>
          <cell r="E766" t="e">
            <v>#N/A</v>
          </cell>
          <cell r="F766" t="e">
            <v>#N/A</v>
          </cell>
          <cell r="G766" t="e">
            <v>#N/A</v>
          </cell>
          <cell r="H766" t="e">
            <v>#N/A</v>
          </cell>
          <cell r="I766" t="e">
            <v>#N/A</v>
          </cell>
          <cell r="J766" t="e">
            <v>#N/A</v>
          </cell>
          <cell r="K766" t="e">
            <v>#N/A</v>
          </cell>
          <cell r="L766" t="e">
            <v>#N/A</v>
          </cell>
          <cell r="M766" t="e">
            <v>#N/A</v>
          </cell>
          <cell r="N766" t="e">
            <v>#N/A</v>
          </cell>
        </row>
        <row r="767">
          <cell r="A767">
            <v>722105</v>
          </cell>
          <cell r="B767" t="str">
            <v>TÍTULOS EMITIDOS RECOMPRADOS</v>
          </cell>
          <cell r="C767" t="e">
            <v>#N/A</v>
          </cell>
          <cell r="D767" t="e">
            <v>#N/A</v>
          </cell>
          <cell r="E767" t="e">
            <v>#N/A</v>
          </cell>
          <cell r="F767" t="e">
            <v>#N/A</v>
          </cell>
          <cell r="G767" t="e">
            <v>#N/A</v>
          </cell>
          <cell r="H767" t="e">
            <v>#N/A</v>
          </cell>
          <cell r="I767" t="e">
            <v>#N/A</v>
          </cell>
          <cell r="J767" t="e">
            <v>#N/A</v>
          </cell>
          <cell r="K767" t="e">
            <v>#N/A</v>
          </cell>
          <cell r="L767" t="e">
            <v>#N/A</v>
          </cell>
          <cell r="M767" t="e">
            <v>#N/A</v>
          </cell>
          <cell r="N767" t="e">
            <v>#N/A</v>
          </cell>
        </row>
        <row r="768">
          <cell r="A768">
            <v>7222</v>
          </cell>
          <cell r="B768" t="str">
            <v>FORMULARIOS</v>
          </cell>
          <cell r="C768" t="e">
            <v>#N/A</v>
          </cell>
          <cell r="D768" t="e">
            <v>#N/A</v>
          </cell>
          <cell r="E768" t="e">
            <v>#N/A</v>
          </cell>
          <cell r="F768" t="e">
            <v>#N/A</v>
          </cell>
          <cell r="G768" t="e">
            <v>#N/A</v>
          </cell>
          <cell r="H768" t="e">
            <v>#N/A</v>
          </cell>
          <cell r="I768" t="e">
            <v>#N/A</v>
          </cell>
          <cell r="J768" t="e">
            <v>#N/A</v>
          </cell>
          <cell r="K768" t="e">
            <v>#N/A</v>
          </cell>
          <cell r="L768" t="e">
            <v>#N/A</v>
          </cell>
          <cell r="M768" t="e">
            <v>#N/A</v>
          </cell>
          <cell r="N768" t="e">
            <v>#N/A</v>
          </cell>
        </row>
        <row r="769">
          <cell r="A769">
            <v>722201</v>
          </cell>
          <cell r="B769" t="str">
            <v>FORMULARIOS DE TÍTULOS PROPIOS</v>
          </cell>
          <cell r="C769" t="e">
            <v>#N/A</v>
          </cell>
          <cell r="D769" t="e">
            <v>#N/A</v>
          </cell>
          <cell r="E769" t="e">
            <v>#N/A</v>
          </cell>
          <cell r="F769" t="e">
            <v>#N/A</v>
          </cell>
          <cell r="G769" t="e">
            <v>#N/A</v>
          </cell>
          <cell r="H769" t="e">
            <v>#N/A</v>
          </cell>
          <cell r="I769" t="e">
            <v>#N/A</v>
          </cell>
          <cell r="J769" t="e">
            <v>#N/A</v>
          </cell>
          <cell r="K769" t="e">
            <v>#N/A</v>
          </cell>
          <cell r="L769" t="e">
            <v>#N/A</v>
          </cell>
          <cell r="M769" t="e">
            <v>#N/A</v>
          </cell>
          <cell r="N769" t="e">
            <v>#N/A</v>
          </cell>
        </row>
        <row r="770">
          <cell r="A770">
            <v>723</v>
          </cell>
          <cell r="B770" t="str">
            <v>BIENES Y VALORES ENTREGADOS</v>
          </cell>
          <cell r="C770" t="e">
            <v>#N/A</v>
          </cell>
          <cell r="D770" t="e">
            <v>#N/A</v>
          </cell>
          <cell r="E770" t="e">
            <v>#N/A</v>
          </cell>
          <cell r="F770" t="e">
            <v>#N/A</v>
          </cell>
          <cell r="G770" t="e">
            <v>#N/A</v>
          </cell>
          <cell r="H770" t="e">
            <v>#N/A</v>
          </cell>
          <cell r="I770" t="e">
            <v>#N/A</v>
          </cell>
          <cell r="J770" t="e">
            <v>#N/A</v>
          </cell>
          <cell r="K770" t="e">
            <v>#N/A</v>
          </cell>
          <cell r="L770" t="e">
            <v>#N/A</v>
          </cell>
          <cell r="M770" t="e">
            <v>#N/A</v>
          </cell>
          <cell r="N770" t="e">
            <v>#N/A</v>
          </cell>
        </row>
        <row r="771">
          <cell r="A771">
            <v>7231</v>
          </cell>
          <cell r="B771" t="str">
            <v>EN ADMINISTRACIÓN</v>
          </cell>
          <cell r="C771" t="e">
            <v>#N/A</v>
          </cell>
          <cell r="D771" t="e">
            <v>#N/A</v>
          </cell>
          <cell r="E771" t="e">
            <v>#N/A</v>
          </cell>
          <cell r="F771" t="e">
            <v>#N/A</v>
          </cell>
          <cell r="G771" t="e">
            <v>#N/A</v>
          </cell>
          <cell r="H771" t="e">
            <v>#N/A</v>
          </cell>
          <cell r="I771" t="e">
            <v>#N/A</v>
          </cell>
          <cell r="J771" t="e">
            <v>#N/A</v>
          </cell>
          <cell r="K771" t="e">
            <v>#N/A</v>
          </cell>
          <cell r="L771" t="e">
            <v>#N/A</v>
          </cell>
          <cell r="M771" t="e">
            <v>#N/A</v>
          </cell>
          <cell r="N771" t="e">
            <v>#N/A</v>
          </cell>
        </row>
        <row r="772">
          <cell r="A772">
            <v>723105</v>
          </cell>
          <cell r="B772" t="str">
            <v>EN EL PAÍS</v>
          </cell>
          <cell r="C772" t="e">
            <v>#N/A</v>
          </cell>
          <cell r="D772" t="e">
            <v>#N/A</v>
          </cell>
          <cell r="E772" t="e">
            <v>#N/A</v>
          </cell>
          <cell r="F772" t="e">
            <v>#N/A</v>
          </cell>
          <cell r="G772" t="e">
            <v>#N/A</v>
          </cell>
          <cell r="H772" t="e">
            <v>#N/A</v>
          </cell>
          <cell r="I772" t="e">
            <v>#N/A</v>
          </cell>
          <cell r="J772" t="e">
            <v>#N/A</v>
          </cell>
          <cell r="K772" t="e">
            <v>#N/A</v>
          </cell>
          <cell r="L772" t="e">
            <v>#N/A</v>
          </cell>
          <cell r="M772" t="e">
            <v>#N/A</v>
          </cell>
          <cell r="N772" t="e">
            <v>#N/A</v>
          </cell>
        </row>
        <row r="773">
          <cell r="A773">
            <v>723110</v>
          </cell>
          <cell r="B773" t="str">
            <v>EN EL EXTERIOR</v>
          </cell>
          <cell r="C773" t="e">
            <v>#N/A</v>
          </cell>
          <cell r="D773" t="e">
            <v>#N/A</v>
          </cell>
          <cell r="E773" t="e">
            <v>#N/A</v>
          </cell>
          <cell r="F773" t="e">
            <v>#N/A</v>
          </cell>
          <cell r="G773" t="e">
            <v>#N/A</v>
          </cell>
          <cell r="H773" t="e">
            <v>#N/A</v>
          </cell>
          <cell r="I773" t="e">
            <v>#N/A</v>
          </cell>
          <cell r="J773" t="e">
            <v>#N/A</v>
          </cell>
          <cell r="K773" t="e">
            <v>#N/A</v>
          </cell>
          <cell r="L773" t="e">
            <v>#N/A</v>
          </cell>
          <cell r="M773" t="e">
            <v>#N/A</v>
          </cell>
          <cell r="N773" t="e">
            <v>#N/A</v>
          </cell>
        </row>
        <row r="774">
          <cell r="A774">
            <v>7232</v>
          </cell>
          <cell r="B774" t="str">
            <v>EN COMODATO</v>
          </cell>
          <cell r="C774" t="e">
            <v>#N/A</v>
          </cell>
          <cell r="D774" t="e">
            <v>#N/A</v>
          </cell>
          <cell r="E774" t="e">
            <v>#N/A</v>
          </cell>
          <cell r="F774" t="e">
            <v>#N/A</v>
          </cell>
          <cell r="G774" t="e">
            <v>#N/A</v>
          </cell>
          <cell r="H774" t="e">
            <v>#N/A</v>
          </cell>
          <cell r="I774" t="e">
            <v>#N/A</v>
          </cell>
          <cell r="J774" t="e">
            <v>#N/A</v>
          </cell>
          <cell r="K774" t="e">
            <v>#N/A</v>
          </cell>
          <cell r="L774" t="e">
            <v>#N/A</v>
          </cell>
          <cell r="M774" t="e">
            <v>#N/A</v>
          </cell>
          <cell r="N774" t="e">
            <v>#N/A</v>
          </cell>
        </row>
        <row r="775">
          <cell r="A775">
            <v>723205</v>
          </cell>
          <cell r="B775" t="str">
            <v>EN EL PAÍS</v>
          </cell>
          <cell r="C775" t="e">
            <v>#N/A</v>
          </cell>
          <cell r="D775" t="e">
            <v>#N/A</v>
          </cell>
          <cell r="E775" t="e">
            <v>#N/A</v>
          </cell>
          <cell r="F775" t="e">
            <v>#N/A</v>
          </cell>
          <cell r="G775" t="e">
            <v>#N/A</v>
          </cell>
          <cell r="H775" t="e">
            <v>#N/A</v>
          </cell>
          <cell r="I775" t="e">
            <v>#N/A</v>
          </cell>
          <cell r="J775" t="e">
            <v>#N/A</v>
          </cell>
          <cell r="K775" t="e">
            <v>#N/A</v>
          </cell>
          <cell r="L775" t="e">
            <v>#N/A</v>
          </cell>
          <cell r="M775" t="e">
            <v>#N/A</v>
          </cell>
          <cell r="N775" t="e">
            <v>#N/A</v>
          </cell>
        </row>
        <row r="776">
          <cell r="A776">
            <v>723210</v>
          </cell>
          <cell r="B776" t="str">
            <v>EN EL EXTERIOR</v>
          </cell>
          <cell r="C776" t="e">
            <v>#N/A</v>
          </cell>
          <cell r="D776" t="e">
            <v>#N/A</v>
          </cell>
          <cell r="E776" t="e">
            <v>#N/A</v>
          </cell>
          <cell r="F776" t="e">
            <v>#N/A</v>
          </cell>
          <cell r="G776" t="e">
            <v>#N/A</v>
          </cell>
          <cell r="H776" t="e">
            <v>#N/A</v>
          </cell>
          <cell r="I776" t="e">
            <v>#N/A</v>
          </cell>
          <cell r="J776" t="e">
            <v>#N/A</v>
          </cell>
          <cell r="K776" t="e">
            <v>#N/A</v>
          </cell>
          <cell r="L776" t="e">
            <v>#N/A</v>
          </cell>
          <cell r="M776" t="e">
            <v>#N/A</v>
          </cell>
          <cell r="N776" t="e">
            <v>#N/A</v>
          </cell>
        </row>
        <row r="777">
          <cell r="A777">
            <v>7233</v>
          </cell>
          <cell r="B777" t="str">
            <v>EN GARANTÍA</v>
          </cell>
          <cell r="C777" t="e">
            <v>#N/A</v>
          </cell>
          <cell r="D777" t="e">
            <v>#N/A</v>
          </cell>
          <cell r="E777" t="e">
            <v>#N/A</v>
          </cell>
          <cell r="F777" t="e">
            <v>#N/A</v>
          </cell>
          <cell r="G777" t="e">
            <v>#N/A</v>
          </cell>
          <cell r="H777" t="e">
            <v>#N/A</v>
          </cell>
          <cell r="I777" t="e">
            <v>#N/A</v>
          </cell>
          <cell r="J777" t="e">
            <v>#N/A</v>
          </cell>
          <cell r="K777" t="e">
            <v>#N/A</v>
          </cell>
          <cell r="L777" t="e">
            <v>#N/A</v>
          </cell>
          <cell r="M777" t="e">
            <v>#N/A</v>
          </cell>
          <cell r="N777" t="e">
            <v>#N/A</v>
          </cell>
        </row>
        <row r="778">
          <cell r="A778">
            <v>723305</v>
          </cell>
          <cell r="B778" t="str">
            <v>EN EL PAÍS</v>
          </cell>
          <cell r="C778" t="e">
            <v>#N/A</v>
          </cell>
          <cell r="D778" t="e">
            <v>#N/A</v>
          </cell>
          <cell r="E778" t="e">
            <v>#N/A</v>
          </cell>
          <cell r="F778" t="e">
            <v>#N/A</v>
          </cell>
          <cell r="G778" t="e">
            <v>#N/A</v>
          </cell>
          <cell r="H778" t="e">
            <v>#N/A</v>
          </cell>
          <cell r="I778" t="e">
            <v>#N/A</v>
          </cell>
          <cell r="J778" t="e">
            <v>#N/A</v>
          </cell>
          <cell r="K778" t="e">
            <v>#N/A</v>
          </cell>
          <cell r="L778" t="e">
            <v>#N/A</v>
          </cell>
          <cell r="M778" t="e">
            <v>#N/A</v>
          </cell>
          <cell r="N778" t="e">
            <v>#N/A</v>
          </cell>
        </row>
        <row r="779">
          <cell r="A779">
            <v>723310</v>
          </cell>
          <cell r="B779" t="str">
            <v>EN EL EXTERIOR</v>
          </cell>
          <cell r="C779" t="e">
            <v>#N/A</v>
          </cell>
          <cell r="D779" t="e">
            <v>#N/A</v>
          </cell>
          <cell r="E779" t="e">
            <v>#N/A</v>
          </cell>
          <cell r="F779" t="e">
            <v>#N/A</v>
          </cell>
          <cell r="G779" t="e">
            <v>#N/A</v>
          </cell>
          <cell r="H779" t="e">
            <v>#N/A</v>
          </cell>
          <cell r="I779" t="e">
            <v>#N/A</v>
          </cell>
          <cell r="J779" t="e">
            <v>#N/A</v>
          </cell>
          <cell r="K779" t="e">
            <v>#N/A</v>
          </cell>
          <cell r="L779" t="e">
            <v>#N/A</v>
          </cell>
          <cell r="M779" t="e">
            <v>#N/A</v>
          </cell>
          <cell r="N779" t="e">
            <v>#N/A</v>
          </cell>
        </row>
        <row r="780">
          <cell r="A780">
            <v>7234</v>
          </cell>
          <cell r="B780" t="str">
            <v>EN CUSTODIA</v>
          </cell>
          <cell r="C780" t="e">
            <v>#N/A</v>
          </cell>
          <cell r="D780" t="e">
            <v>#N/A</v>
          </cell>
          <cell r="E780" t="e">
            <v>#N/A</v>
          </cell>
          <cell r="F780" t="e">
            <v>#N/A</v>
          </cell>
          <cell r="G780" t="e">
            <v>#N/A</v>
          </cell>
          <cell r="H780" t="e">
            <v>#N/A</v>
          </cell>
          <cell r="I780" t="e">
            <v>#N/A</v>
          </cell>
          <cell r="J780" t="e">
            <v>#N/A</v>
          </cell>
          <cell r="K780" t="e">
            <v>#N/A</v>
          </cell>
          <cell r="L780" t="e">
            <v>#N/A</v>
          </cell>
          <cell r="M780" t="e">
            <v>#N/A</v>
          </cell>
          <cell r="N780" t="e">
            <v>#N/A</v>
          </cell>
        </row>
        <row r="781">
          <cell r="A781">
            <v>723405</v>
          </cell>
          <cell r="B781" t="str">
            <v>EN EL PAÍS</v>
          </cell>
          <cell r="C781" t="e">
            <v>#N/A</v>
          </cell>
          <cell r="D781" t="e">
            <v>#N/A</v>
          </cell>
          <cell r="E781" t="e">
            <v>#N/A</v>
          </cell>
          <cell r="F781" t="e">
            <v>#N/A</v>
          </cell>
          <cell r="G781" t="e">
            <v>#N/A</v>
          </cell>
          <cell r="H781" t="e">
            <v>#N/A</v>
          </cell>
          <cell r="I781" t="e">
            <v>#N/A</v>
          </cell>
          <cell r="J781" t="e">
            <v>#N/A</v>
          </cell>
          <cell r="K781" t="e">
            <v>#N/A</v>
          </cell>
          <cell r="L781" t="e">
            <v>#N/A</v>
          </cell>
          <cell r="M781" t="e">
            <v>#N/A</v>
          </cell>
          <cell r="N781" t="e">
            <v>#N/A</v>
          </cell>
        </row>
        <row r="782">
          <cell r="A782">
            <v>723410</v>
          </cell>
          <cell r="B782" t="str">
            <v>EN EL EXTERIOR</v>
          </cell>
          <cell r="C782" t="e">
            <v>#N/A</v>
          </cell>
          <cell r="D782" t="e">
            <v>#N/A</v>
          </cell>
          <cell r="E782" t="e">
            <v>#N/A</v>
          </cell>
          <cell r="F782" t="e">
            <v>#N/A</v>
          </cell>
          <cell r="G782" t="e">
            <v>#N/A</v>
          </cell>
          <cell r="H782" t="e">
            <v>#N/A</v>
          </cell>
          <cell r="I782" t="e">
            <v>#N/A</v>
          </cell>
          <cell r="J782" t="e">
            <v>#N/A</v>
          </cell>
          <cell r="K782" t="e">
            <v>#N/A</v>
          </cell>
          <cell r="L782" t="e">
            <v>#N/A</v>
          </cell>
          <cell r="M782" t="e">
            <v>#N/A</v>
          </cell>
          <cell r="N782" t="e">
            <v>#N/A</v>
          </cell>
        </row>
        <row r="783">
          <cell r="A783">
            <v>7236</v>
          </cell>
          <cell r="B783" t="str">
            <v>EN ARRENDAMIENTO</v>
          </cell>
          <cell r="C783" t="e">
            <v>#N/A</v>
          </cell>
          <cell r="D783" t="e">
            <v>#N/A</v>
          </cell>
          <cell r="E783" t="e">
            <v>#N/A</v>
          </cell>
          <cell r="F783" t="e">
            <v>#N/A</v>
          </cell>
          <cell r="G783" t="e">
            <v>#N/A</v>
          </cell>
          <cell r="H783" t="e">
            <v>#N/A</v>
          </cell>
          <cell r="I783" t="e">
            <v>#N/A</v>
          </cell>
          <cell r="J783" t="e">
            <v>#N/A</v>
          </cell>
          <cell r="K783" t="e">
            <v>#N/A</v>
          </cell>
          <cell r="L783" t="e">
            <v>#N/A</v>
          </cell>
          <cell r="M783" t="e">
            <v>#N/A</v>
          </cell>
          <cell r="N783" t="e">
            <v>#N/A</v>
          </cell>
        </row>
        <row r="784">
          <cell r="A784">
            <v>724</v>
          </cell>
          <cell r="B784" t="str">
            <v>INTERESES POR COBRAR EN SUSPENSO</v>
          </cell>
          <cell r="C784" t="e">
            <v>#N/A</v>
          </cell>
          <cell r="D784" t="e">
            <v>#N/A</v>
          </cell>
          <cell r="E784" t="e">
            <v>#N/A</v>
          </cell>
          <cell r="F784" t="e">
            <v>#N/A</v>
          </cell>
          <cell r="G784" t="e">
            <v>#N/A</v>
          </cell>
          <cell r="H784" t="e">
            <v>#N/A</v>
          </cell>
          <cell r="I784" t="e">
            <v>#N/A</v>
          </cell>
          <cell r="J784" t="e">
            <v>#N/A</v>
          </cell>
          <cell r="K784" t="e">
            <v>#N/A</v>
          </cell>
          <cell r="L784" t="e">
            <v>#N/A</v>
          </cell>
          <cell r="M784" t="e">
            <v>#N/A</v>
          </cell>
          <cell r="N784" t="e">
            <v>#N/A</v>
          </cell>
        </row>
        <row r="785">
          <cell r="A785">
            <v>7241</v>
          </cell>
          <cell r="B785" t="str">
            <v>INTERESES POR VENCER</v>
          </cell>
          <cell r="C785" t="e">
            <v>#N/A</v>
          </cell>
          <cell r="D785" t="e">
            <v>#N/A</v>
          </cell>
          <cell r="E785" t="e">
            <v>#N/A</v>
          </cell>
          <cell r="F785" t="e">
            <v>#N/A</v>
          </cell>
          <cell r="G785" t="e">
            <v>#N/A</v>
          </cell>
          <cell r="H785" t="e">
            <v>#N/A</v>
          </cell>
          <cell r="I785" t="e">
            <v>#N/A</v>
          </cell>
          <cell r="J785" t="e">
            <v>#N/A</v>
          </cell>
          <cell r="K785" t="e">
            <v>#N/A</v>
          </cell>
          <cell r="L785" t="e">
            <v>#N/A</v>
          </cell>
          <cell r="M785" t="e">
            <v>#N/A</v>
          </cell>
          <cell r="N785" t="e">
            <v>#N/A</v>
          </cell>
        </row>
        <row r="786">
          <cell r="A786">
            <v>7242</v>
          </cell>
          <cell r="B786" t="str">
            <v>INTERESES VENCIDOS</v>
          </cell>
          <cell r="C786" t="e">
            <v>#N/A</v>
          </cell>
          <cell r="D786" t="e">
            <v>#N/A</v>
          </cell>
          <cell r="E786" t="e">
            <v>#N/A</v>
          </cell>
          <cell r="F786" t="e">
            <v>#N/A</v>
          </cell>
          <cell r="G786" t="e">
            <v>#N/A</v>
          </cell>
          <cell r="H786" t="e">
            <v>#N/A</v>
          </cell>
          <cell r="I786" t="e">
            <v>#N/A</v>
          </cell>
          <cell r="J786" t="e">
            <v>#N/A</v>
          </cell>
          <cell r="K786" t="e">
            <v>#N/A</v>
          </cell>
          <cell r="L786" t="e">
            <v>#N/A</v>
          </cell>
          <cell r="M786" t="e">
            <v>#N/A</v>
          </cell>
          <cell r="N786" t="e">
            <v>#N/A</v>
          </cell>
        </row>
        <row r="787">
          <cell r="A787">
            <v>7243</v>
          </cell>
          <cell r="B787" t="str">
            <v>INTERESES EN MORA</v>
          </cell>
          <cell r="C787" t="e">
            <v>#N/A</v>
          </cell>
          <cell r="D787" t="e">
            <v>#N/A</v>
          </cell>
          <cell r="E787" t="e">
            <v>#N/A</v>
          </cell>
          <cell r="F787" t="e">
            <v>#N/A</v>
          </cell>
          <cell r="G787" t="e">
            <v>#N/A</v>
          </cell>
          <cell r="H787" t="e">
            <v>#N/A</v>
          </cell>
          <cell r="I787" t="e">
            <v>#N/A</v>
          </cell>
          <cell r="J787" t="e">
            <v>#N/A</v>
          </cell>
          <cell r="K787" t="e">
            <v>#N/A</v>
          </cell>
          <cell r="L787" t="e">
            <v>#N/A</v>
          </cell>
          <cell r="M787" t="e">
            <v>#N/A</v>
          </cell>
          <cell r="N787" t="e">
            <v>#N/A</v>
          </cell>
        </row>
        <row r="788">
          <cell r="A788">
            <v>725</v>
          </cell>
          <cell r="B788" t="str">
            <v>ACTIVOS CASTIGADOS</v>
          </cell>
          <cell r="C788" t="e">
            <v>#N/A</v>
          </cell>
          <cell r="D788" t="e">
            <v>#N/A</v>
          </cell>
          <cell r="E788" t="e">
            <v>#N/A</v>
          </cell>
          <cell r="F788" t="e">
            <v>#N/A</v>
          </cell>
          <cell r="G788" t="e">
            <v>#N/A</v>
          </cell>
          <cell r="H788" t="e">
            <v>#N/A</v>
          </cell>
          <cell r="I788" t="e">
            <v>#N/A</v>
          </cell>
          <cell r="J788" t="e">
            <v>#N/A</v>
          </cell>
          <cell r="K788" t="e">
            <v>#N/A</v>
          </cell>
          <cell r="L788" t="e">
            <v>#N/A</v>
          </cell>
          <cell r="M788" t="e">
            <v>#N/A</v>
          </cell>
          <cell r="N788" t="e">
            <v>#N/A</v>
          </cell>
        </row>
        <row r="789">
          <cell r="A789">
            <v>7251</v>
          </cell>
          <cell r="B789" t="str">
            <v>OPERACIONES DE CRÉDITO</v>
          </cell>
          <cell r="C789" t="e">
            <v>#N/A</v>
          </cell>
          <cell r="D789" t="e">
            <v>#N/A</v>
          </cell>
          <cell r="E789" t="e">
            <v>#N/A</v>
          </cell>
          <cell r="F789" t="e">
            <v>#N/A</v>
          </cell>
          <cell r="G789" t="e">
            <v>#N/A</v>
          </cell>
          <cell r="H789" t="e">
            <v>#N/A</v>
          </cell>
          <cell r="I789" t="e">
            <v>#N/A</v>
          </cell>
          <cell r="J789" t="e">
            <v>#N/A</v>
          </cell>
          <cell r="K789" t="e">
            <v>#N/A</v>
          </cell>
          <cell r="L789" t="e">
            <v>#N/A</v>
          </cell>
          <cell r="M789" t="e">
            <v>#N/A</v>
          </cell>
          <cell r="N789" t="e">
            <v>#N/A</v>
          </cell>
        </row>
        <row r="790">
          <cell r="A790">
            <v>7252</v>
          </cell>
          <cell r="B790" t="str">
            <v>CUENTAS POR COBRAR</v>
          </cell>
          <cell r="C790" t="e">
            <v>#N/A</v>
          </cell>
          <cell r="D790" t="e">
            <v>#N/A</v>
          </cell>
          <cell r="E790" t="e">
            <v>#N/A</v>
          </cell>
          <cell r="F790" t="e">
            <v>#N/A</v>
          </cell>
          <cell r="G790" t="e">
            <v>#N/A</v>
          </cell>
          <cell r="H790" t="e">
            <v>#N/A</v>
          </cell>
          <cell r="I790" t="e">
            <v>#N/A</v>
          </cell>
          <cell r="J790" t="e">
            <v>#N/A</v>
          </cell>
          <cell r="K790" t="e">
            <v>#N/A</v>
          </cell>
          <cell r="L790" t="e">
            <v>#N/A</v>
          </cell>
          <cell r="M790" t="e">
            <v>#N/A</v>
          </cell>
          <cell r="N790" t="e">
            <v>#N/A</v>
          </cell>
        </row>
        <row r="791">
          <cell r="A791">
            <v>726</v>
          </cell>
          <cell r="B791" t="str">
            <v>COBRANZAS</v>
          </cell>
          <cell r="C791" t="e">
            <v>#N/A</v>
          </cell>
          <cell r="D791" t="e">
            <v>#N/A</v>
          </cell>
          <cell r="E791" t="e">
            <v>#N/A</v>
          </cell>
          <cell r="F791" t="e">
            <v>#N/A</v>
          </cell>
          <cell r="G791" t="e">
            <v>#N/A</v>
          </cell>
          <cell r="H791" t="e">
            <v>#N/A</v>
          </cell>
          <cell r="I791" t="e">
            <v>#N/A</v>
          </cell>
          <cell r="J791" t="e">
            <v>#N/A</v>
          </cell>
          <cell r="K791" t="e">
            <v>#N/A</v>
          </cell>
          <cell r="L791" t="e">
            <v>#N/A</v>
          </cell>
          <cell r="M791" t="e">
            <v>#N/A</v>
          </cell>
          <cell r="N791" t="e">
            <v>#N/A</v>
          </cell>
        </row>
        <row r="792">
          <cell r="A792">
            <v>7261</v>
          </cell>
          <cell r="B792" t="str">
            <v>COBRANZAS AL EXTERIOR</v>
          </cell>
          <cell r="C792" t="e">
            <v>#N/A</v>
          </cell>
          <cell r="D792" t="e">
            <v>#N/A</v>
          </cell>
          <cell r="E792" t="e">
            <v>#N/A</v>
          </cell>
          <cell r="F792" t="e">
            <v>#N/A</v>
          </cell>
          <cell r="G792" t="e">
            <v>#N/A</v>
          </cell>
          <cell r="H792" t="e">
            <v>#N/A</v>
          </cell>
          <cell r="I792" t="e">
            <v>#N/A</v>
          </cell>
          <cell r="J792" t="e">
            <v>#N/A</v>
          </cell>
          <cell r="K792" t="e">
            <v>#N/A</v>
          </cell>
          <cell r="L792" t="e">
            <v>#N/A</v>
          </cell>
          <cell r="M792" t="e">
            <v>#N/A</v>
          </cell>
          <cell r="N792" t="e">
            <v>#N/A</v>
          </cell>
        </row>
        <row r="793">
          <cell r="A793">
            <v>727</v>
          </cell>
          <cell r="B793" t="str">
            <v>ACTIVOS TRANSFERIDOS CASTIGADOS BANCA CERRADA</v>
          </cell>
          <cell r="C793" t="e">
            <v>#N/A</v>
          </cell>
          <cell r="D793" t="e">
            <v>#N/A</v>
          </cell>
          <cell r="E793" t="e">
            <v>#N/A</v>
          </cell>
          <cell r="F793" t="e">
            <v>#N/A</v>
          </cell>
          <cell r="G793" t="e">
            <v>#N/A</v>
          </cell>
          <cell r="H793" t="e">
            <v>#N/A</v>
          </cell>
          <cell r="I793" t="e">
            <v>#N/A</v>
          </cell>
          <cell r="J793" t="e">
            <v>#N/A</v>
          </cell>
          <cell r="K793" t="e">
            <v>#N/A</v>
          </cell>
          <cell r="L793" t="e">
            <v>#N/A</v>
          </cell>
          <cell r="M793" t="e">
            <v>#N/A</v>
          </cell>
          <cell r="N793" t="e">
            <v>#N/A</v>
          </cell>
        </row>
        <row r="794">
          <cell r="A794">
            <v>7271</v>
          </cell>
          <cell r="B794" t="str">
            <v>INVERSIONES CASTIGADAS IFIS CERRADAS</v>
          </cell>
          <cell r="C794" t="e">
            <v>#N/A</v>
          </cell>
          <cell r="D794" t="e">
            <v>#N/A</v>
          </cell>
          <cell r="E794" t="e">
            <v>#N/A</v>
          </cell>
          <cell r="F794" t="e">
            <v>#N/A</v>
          </cell>
          <cell r="G794" t="e">
            <v>#N/A</v>
          </cell>
          <cell r="H794" t="e">
            <v>#N/A</v>
          </cell>
          <cell r="I794" t="e">
            <v>#N/A</v>
          </cell>
          <cell r="J794" t="e">
            <v>#N/A</v>
          </cell>
          <cell r="K794" t="e">
            <v>#N/A</v>
          </cell>
          <cell r="L794" t="e">
            <v>#N/A</v>
          </cell>
          <cell r="M794" t="e">
            <v>#N/A</v>
          </cell>
          <cell r="N794" t="e">
            <v>#N/A</v>
          </cell>
        </row>
        <row r="795">
          <cell r="A795">
            <v>7272</v>
          </cell>
          <cell r="B795" t="str">
            <v>CARTERA DE CRÉDITO CASTIGADA IFIS CERRADAS</v>
          </cell>
          <cell r="C795" t="e">
            <v>#N/A</v>
          </cell>
          <cell r="D795" t="e">
            <v>#N/A</v>
          </cell>
          <cell r="E795" t="e">
            <v>#N/A</v>
          </cell>
          <cell r="F795" t="e">
            <v>#N/A</v>
          </cell>
          <cell r="G795" t="e">
            <v>#N/A</v>
          </cell>
          <cell r="H795" t="e">
            <v>#N/A</v>
          </cell>
          <cell r="I795" t="e">
            <v>#N/A</v>
          </cell>
          <cell r="J795" t="e">
            <v>#N/A</v>
          </cell>
          <cell r="K795" t="e">
            <v>#N/A</v>
          </cell>
          <cell r="L795" t="e">
            <v>#N/A</v>
          </cell>
          <cell r="M795" t="e">
            <v>#N/A</v>
          </cell>
          <cell r="N795" t="e">
            <v>#N/A</v>
          </cell>
        </row>
        <row r="796">
          <cell r="A796">
            <v>7273</v>
          </cell>
          <cell r="B796" t="str">
            <v>CUENTAS POR COBRAR CASTIGADAS IFIS CERRADAS</v>
          </cell>
          <cell r="C796" t="e">
            <v>#N/A</v>
          </cell>
          <cell r="D796" t="e">
            <v>#N/A</v>
          </cell>
          <cell r="E796" t="e">
            <v>#N/A</v>
          </cell>
          <cell r="F796" t="e">
            <v>#N/A</v>
          </cell>
          <cell r="G796" t="e">
            <v>#N/A</v>
          </cell>
          <cell r="H796" t="e">
            <v>#N/A</v>
          </cell>
          <cell r="I796" t="e">
            <v>#N/A</v>
          </cell>
          <cell r="J796" t="e">
            <v>#N/A</v>
          </cell>
          <cell r="K796" t="e">
            <v>#N/A</v>
          </cell>
          <cell r="L796" t="e">
            <v>#N/A</v>
          </cell>
          <cell r="M796" t="e">
            <v>#N/A</v>
          </cell>
          <cell r="N796" t="e">
            <v>#N/A</v>
          </cell>
        </row>
        <row r="797">
          <cell r="A797">
            <v>7276</v>
          </cell>
          <cell r="B797" t="str">
            <v>INVERSIONES CASTIGADAS EX UGEDEP</v>
          </cell>
          <cell r="C797" t="e">
            <v>#N/A</v>
          </cell>
          <cell r="D797" t="e">
            <v>#N/A</v>
          </cell>
          <cell r="E797" t="e">
            <v>#N/A</v>
          </cell>
          <cell r="F797" t="e">
            <v>#N/A</v>
          </cell>
          <cell r="G797" t="e">
            <v>#N/A</v>
          </cell>
          <cell r="H797" t="e">
            <v>#N/A</v>
          </cell>
          <cell r="I797" t="e">
            <v>#N/A</v>
          </cell>
          <cell r="J797" t="e">
            <v>#N/A</v>
          </cell>
          <cell r="K797" t="e">
            <v>#N/A</v>
          </cell>
          <cell r="L797" t="e">
            <v>#N/A</v>
          </cell>
          <cell r="M797" t="e">
            <v>#N/A</v>
          </cell>
          <cell r="N797" t="e">
            <v>#N/A</v>
          </cell>
        </row>
        <row r="798">
          <cell r="A798">
            <v>7277</v>
          </cell>
          <cell r="B798" t="str">
            <v>CUENTAS POR COBRAR CASTIGADAS EX UGEDEP</v>
          </cell>
          <cell r="C798" t="e">
            <v>#N/A</v>
          </cell>
          <cell r="D798" t="e">
            <v>#N/A</v>
          </cell>
          <cell r="E798" t="e">
            <v>#N/A</v>
          </cell>
          <cell r="F798" t="e">
            <v>#N/A</v>
          </cell>
          <cell r="G798" t="e">
            <v>#N/A</v>
          </cell>
          <cell r="H798" t="e">
            <v>#N/A</v>
          </cell>
          <cell r="I798" t="e">
            <v>#N/A</v>
          </cell>
          <cell r="J798" t="e">
            <v>#N/A</v>
          </cell>
          <cell r="K798" t="e">
            <v>#N/A</v>
          </cell>
          <cell r="L798" t="e">
            <v>#N/A</v>
          </cell>
          <cell r="M798" t="e">
            <v>#N/A</v>
          </cell>
          <cell r="N798" t="e">
            <v>#N/A</v>
          </cell>
        </row>
        <row r="799">
          <cell r="A799">
            <v>7278</v>
          </cell>
          <cell r="B799" t="str">
            <v>OTROS ACTIVOS CASTIGADOS  EX UGEDEP</v>
          </cell>
          <cell r="C799" t="e">
            <v>#N/A</v>
          </cell>
          <cell r="D799" t="e">
            <v>#N/A</v>
          </cell>
          <cell r="E799" t="e">
            <v>#N/A</v>
          </cell>
          <cell r="F799" t="e">
            <v>#N/A</v>
          </cell>
          <cell r="G799" t="e">
            <v>#N/A</v>
          </cell>
          <cell r="H799" t="e">
            <v>#N/A</v>
          </cell>
          <cell r="I799" t="e">
            <v>#N/A</v>
          </cell>
          <cell r="J799" t="e">
            <v>#N/A</v>
          </cell>
          <cell r="K799" t="e">
            <v>#N/A</v>
          </cell>
          <cell r="L799" t="e">
            <v>#N/A</v>
          </cell>
          <cell r="M799" t="e">
            <v>#N/A</v>
          </cell>
          <cell r="N799" t="e">
            <v>#N/A</v>
          </cell>
        </row>
        <row r="800">
          <cell r="A800">
            <v>7279</v>
          </cell>
          <cell r="B800" t="str">
            <v>OTROS ACTIVOS CASTIGADOS IFIS CERRADAS</v>
          </cell>
          <cell r="C800" t="e">
            <v>#N/A</v>
          </cell>
          <cell r="D800" t="e">
            <v>#N/A</v>
          </cell>
          <cell r="E800" t="e">
            <v>#N/A</v>
          </cell>
          <cell r="F800" t="e">
            <v>#N/A</v>
          </cell>
          <cell r="G800" t="e">
            <v>#N/A</v>
          </cell>
          <cell r="H800" t="e">
            <v>#N/A</v>
          </cell>
          <cell r="I800" t="e">
            <v>#N/A</v>
          </cell>
          <cell r="J800" t="e">
            <v>#N/A</v>
          </cell>
          <cell r="K800" t="e">
            <v>#N/A</v>
          </cell>
          <cell r="L800" t="e">
            <v>#N/A</v>
          </cell>
          <cell r="M800" t="e">
            <v>#N/A</v>
          </cell>
          <cell r="N800" t="e">
            <v>#N/A</v>
          </cell>
        </row>
        <row r="801">
          <cell r="A801">
            <v>728</v>
          </cell>
          <cell r="B801" t="str">
            <v>JUICIOS COACTIVOS ACTIVOS BANCA CERRADA</v>
          </cell>
          <cell r="C801" t="e">
            <v>#N/A</v>
          </cell>
          <cell r="D801" t="e">
            <v>#N/A</v>
          </cell>
          <cell r="E801" t="e">
            <v>#N/A</v>
          </cell>
          <cell r="F801" t="e">
            <v>#N/A</v>
          </cell>
          <cell r="G801" t="e">
            <v>#N/A</v>
          </cell>
          <cell r="H801" t="e">
            <v>#N/A</v>
          </cell>
          <cell r="I801" t="e">
            <v>#N/A</v>
          </cell>
          <cell r="J801" t="e">
            <v>#N/A</v>
          </cell>
          <cell r="K801" t="e">
            <v>#N/A</v>
          </cell>
          <cell r="L801" t="e">
            <v>#N/A</v>
          </cell>
          <cell r="M801" t="e">
            <v>#N/A</v>
          </cell>
          <cell r="N801" t="e">
            <v>#N/A</v>
          </cell>
        </row>
        <row r="802">
          <cell r="A802">
            <v>7281</v>
          </cell>
          <cell r="B802" t="str">
            <v>TRANSFERIDOS DE LAS IFIS CERRADAS</v>
          </cell>
          <cell r="C802" t="e">
            <v>#N/A</v>
          </cell>
          <cell r="D802" t="e">
            <v>#N/A</v>
          </cell>
          <cell r="E802" t="e">
            <v>#N/A</v>
          </cell>
          <cell r="F802" t="e">
            <v>#N/A</v>
          </cell>
          <cell r="G802" t="e">
            <v>#N/A</v>
          </cell>
          <cell r="H802" t="e">
            <v>#N/A</v>
          </cell>
          <cell r="I802" t="e">
            <v>#N/A</v>
          </cell>
          <cell r="J802" t="e">
            <v>#N/A</v>
          </cell>
          <cell r="K802" t="e">
            <v>#N/A</v>
          </cell>
          <cell r="L802" t="e">
            <v>#N/A</v>
          </cell>
          <cell r="M802" t="e">
            <v>#N/A</v>
          </cell>
          <cell r="N802" t="e">
            <v>#N/A</v>
          </cell>
        </row>
        <row r="803">
          <cell r="A803">
            <v>7282</v>
          </cell>
          <cell r="B803" t="str">
            <v>INICIADOS POR EL BANCO CENTRAL DEL ECUADOR IFIS CERRADAS</v>
          </cell>
          <cell r="C803" t="e">
            <v>#N/A</v>
          </cell>
          <cell r="D803" t="e">
            <v>#N/A</v>
          </cell>
          <cell r="E803" t="e">
            <v>#N/A</v>
          </cell>
          <cell r="F803" t="e">
            <v>#N/A</v>
          </cell>
          <cell r="G803" t="e">
            <v>#N/A</v>
          </cell>
          <cell r="H803" t="e">
            <v>#N/A</v>
          </cell>
          <cell r="I803" t="e">
            <v>#N/A</v>
          </cell>
          <cell r="J803" t="e">
            <v>#N/A</v>
          </cell>
          <cell r="K803" t="e">
            <v>#N/A</v>
          </cell>
          <cell r="L803" t="e">
            <v>#N/A</v>
          </cell>
          <cell r="M803" t="e">
            <v>#N/A</v>
          </cell>
          <cell r="N803" t="e">
            <v>#N/A</v>
          </cell>
        </row>
        <row r="804">
          <cell r="A804">
            <v>7286</v>
          </cell>
          <cell r="B804" t="str">
            <v>TRANSFERIDOS DE LA EX UGEDEP</v>
          </cell>
          <cell r="C804" t="e">
            <v>#N/A</v>
          </cell>
          <cell r="D804" t="e">
            <v>#N/A</v>
          </cell>
          <cell r="E804" t="e">
            <v>#N/A</v>
          </cell>
          <cell r="F804" t="e">
            <v>#N/A</v>
          </cell>
          <cell r="G804" t="e">
            <v>#N/A</v>
          </cell>
          <cell r="H804" t="e">
            <v>#N/A</v>
          </cell>
          <cell r="I804" t="e">
            <v>#N/A</v>
          </cell>
          <cell r="J804" t="e">
            <v>#N/A</v>
          </cell>
          <cell r="K804" t="e">
            <v>#N/A</v>
          </cell>
          <cell r="L804" t="e">
            <v>#N/A</v>
          </cell>
          <cell r="M804" t="e">
            <v>#N/A</v>
          </cell>
          <cell r="N804" t="e">
            <v>#N/A</v>
          </cell>
        </row>
        <row r="805">
          <cell r="A805">
            <v>7287</v>
          </cell>
          <cell r="B805" t="str">
            <v>INICIADOS POR EL BANCO CENTRAL DEL ECUADOR  EX UGEDEP</v>
          </cell>
          <cell r="C805" t="e">
            <v>#N/A</v>
          </cell>
          <cell r="D805" t="e">
            <v>#N/A</v>
          </cell>
          <cell r="E805" t="e">
            <v>#N/A</v>
          </cell>
          <cell r="F805" t="e">
            <v>#N/A</v>
          </cell>
          <cell r="G805" t="e">
            <v>#N/A</v>
          </cell>
          <cell r="H805" t="e">
            <v>#N/A</v>
          </cell>
          <cell r="I805" t="e">
            <v>#N/A</v>
          </cell>
          <cell r="J805" t="e">
            <v>#N/A</v>
          </cell>
          <cell r="K805" t="e">
            <v>#N/A</v>
          </cell>
          <cell r="L805" t="e">
            <v>#N/A</v>
          </cell>
          <cell r="M805" t="e">
            <v>#N/A</v>
          </cell>
          <cell r="N805" t="e">
            <v>#N/A</v>
          </cell>
        </row>
        <row r="806">
          <cell r="A806">
            <v>729</v>
          </cell>
          <cell r="B806" t="str">
            <v>OTRAS CUENTAS DEUDORAS</v>
          </cell>
          <cell r="C806" t="e">
            <v>#N/A</v>
          </cell>
          <cell r="D806" t="e">
            <v>#N/A</v>
          </cell>
          <cell r="E806" t="e">
            <v>#N/A</v>
          </cell>
          <cell r="F806" t="e">
            <v>#N/A</v>
          </cell>
          <cell r="G806" t="e">
            <v>#N/A</v>
          </cell>
          <cell r="H806" t="e">
            <v>#N/A</v>
          </cell>
          <cell r="I806" t="e">
            <v>#N/A</v>
          </cell>
          <cell r="J806" t="e">
            <v>#N/A</v>
          </cell>
          <cell r="K806" t="e">
            <v>#N/A</v>
          </cell>
          <cell r="L806" t="e">
            <v>#N/A</v>
          </cell>
          <cell r="M806" t="e">
            <v>#N/A</v>
          </cell>
          <cell r="N806" t="e">
            <v>#N/A</v>
          </cell>
        </row>
        <row r="807">
          <cell r="A807">
            <v>7291</v>
          </cell>
          <cell r="B807" t="str">
            <v>CONTRATOS SUSCRITOS</v>
          </cell>
          <cell r="C807" t="e">
            <v>#N/A</v>
          </cell>
          <cell r="D807" t="e">
            <v>#N/A</v>
          </cell>
          <cell r="E807" t="e">
            <v>#N/A</v>
          </cell>
          <cell r="F807" t="e">
            <v>#N/A</v>
          </cell>
          <cell r="G807" t="e">
            <v>#N/A</v>
          </cell>
          <cell r="H807" t="e">
            <v>#N/A</v>
          </cell>
          <cell r="I807" t="e">
            <v>#N/A</v>
          </cell>
          <cell r="J807" t="e">
            <v>#N/A</v>
          </cell>
          <cell r="K807" t="e">
            <v>#N/A</v>
          </cell>
          <cell r="L807" t="e">
            <v>#N/A</v>
          </cell>
          <cell r="M807" t="e">
            <v>#N/A</v>
          </cell>
          <cell r="N807" t="e">
            <v>#N/A</v>
          </cell>
        </row>
        <row r="808">
          <cell r="A808">
            <v>7292</v>
          </cell>
          <cell r="B808" t="str">
            <v>DÉFICIT PATRIMONIAL ENTIDADES CERRADAS</v>
          </cell>
          <cell r="C808" t="e">
            <v>#N/A</v>
          </cell>
          <cell r="D808" t="e">
            <v>#N/A</v>
          </cell>
          <cell r="E808" t="e">
            <v>#N/A</v>
          </cell>
          <cell r="F808" t="e">
            <v>#N/A</v>
          </cell>
          <cell r="G808" t="e">
            <v>#N/A</v>
          </cell>
          <cell r="H808" t="e">
            <v>#N/A</v>
          </cell>
          <cell r="I808" t="e">
            <v>#N/A</v>
          </cell>
          <cell r="J808" t="e">
            <v>#N/A</v>
          </cell>
          <cell r="K808" t="e">
            <v>#N/A</v>
          </cell>
          <cell r="L808" t="e">
            <v>#N/A</v>
          </cell>
          <cell r="M808" t="e">
            <v>#N/A</v>
          </cell>
          <cell r="N808" t="e">
            <v>#N/A</v>
          </cell>
        </row>
        <row r="809">
          <cell r="A809">
            <v>7293</v>
          </cell>
          <cell r="B809" t="str">
            <v>OTRAS CUENTAS DE ORDEN BANCA CERRADA</v>
          </cell>
          <cell r="C809" t="e">
            <v>#N/A</v>
          </cell>
          <cell r="D809" t="e">
            <v>#N/A</v>
          </cell>
          <cell r="E809" t="e">
            <v>#N/A</v>
          </cell>
          <cell r="F809" t="e">
            <v>#N/A</v>
          </cell>
          <cell r="G809" t="e">
            <v>#N/A</v>
          </cell>
          <cell r="H809" t="e">
            <v>#N/A</v>
          </cell>
          <cell r="I809" t="e">
            <v>#N/A</v>
          </cell>
          <cell r="J809" t="e">
            <v>#N/A</v>
          </cell>
          <cell r="K809" t="e">
            <v>#N/A</v>
          </cell>
          <cell r="L809" t="e">
            <v>#N/A</v>
          </cell>
          <cell r="M809" t="e">
            <v>#N/A</v>
          </cell>
          <cell r="N809" t="e">
            <v>#N/A</v>
          </cell>
        </row>
        <row r="810">
          <cell r="A810">
            <v>729305</v>
          </cell>
          <cell r="B810" t="str">
            <v>OTRAS CUENTAS DE ORDEN IFIS CERRADAS</v>
          </cell>
          <cell r="C810" t="e">
            <v>#N/A</v>
          </cell>
          <cell r="D810" t="e">
            <v>#N/A</v>
          </cell>
          <cell r="E810" t="e">
            <v>#N/A</v>
          </cell>
          <cell r="F810" t="e">
            <v>#N/A</v>
          </cell>
          <cell r="G810" t="e">
            <v>#N/A</v>
          </cell>
          <cell r="H810" t="e">
            <v>#N/A</v>
          </cell>
          <cell r="I810" t="e">
            <v>#N/A</v>
          </cell>
          <cell r="J810" t="e">
            <v>#N/A</v>
          </cell>
          <cell r="K810" t="e">
            <v>#N/A</v>
          </cell>
          <cell r="L810" t="e">
            <v>#N/A</v>
          </cell>
          <cell r="M810" t="e">
            <v>#N/A</v>
          </cell>
          <cell r="N810" t="e">
            <v>#N/A</v>
          </cell>
        </row>
        <row r="811">
          <cell r="A811">
            <v>729310</v>
          </cell>
          <cell r="B811" t="str">
            <v>OTRAS CUENTAS DE ORDEN EX UGEDEP</v>
          </cell>
          <cell r="C811" t="e">
            <v>#N/A</v>
          </cell>
          <cell r="D811" t="e">
            <v>#N/A</v>
          </cell>
          <cell r="E811" t="e">
            <v>#N/A</v>
          </cell>
          <cell r="F811" t="e">
            <v>#N/A</v>
          </cell>
          <cell r="G811" t="e">
            <v>#N/A</v>
          </cell>
          <cell r="H811" t="e">
            <v>#N/A</v>
          </cell>
          <cell r="I811" t="e">
            <v>#N/A</v>
          </cell>
          <cell r="J811" t="e">
            <v>#N/A</v>
          </cell>
          <cell r="K811" t="e">
            <v>#N/A</v>
          </cell>
          <cell r="L811" t="e">
            <v>#N/A</v>
          </cell>
          <cell r="M811" t="e">
            <v>#N/A</v>
          </cell>
          <cell r="N811" t="e">
            <v>#N/A</v>
          </cell>
        </row>
        <row r="812">
          <cell r="A812">
            <v>7298</v>
          </cell>
          <cell r="B812" t="str">
            <v>VARIAS</v>
          </cell>
          <cell r="C812" t="e">
            <v>#N/A</v>
          </cell>
          <cell r="D812" t="e">
            <v>#N/A</v>
          </cell>
          <cell r="E812" t="e">
            <v>#N/A</v>
          </cell>
          <cell r="F812" t="e">
            <v>#N/A</v>
          </cell>
          <cell r="G812" t="e">
            <v>#N/A</v>
          </cell>
          <cell r="H812" t="e">
            <v>#N/A</v>
          </cell>
          <cell r="I812" t="e">
            <v>#N/A</v>
          </cell>
          <cell r="J812" t="e">
            <v>#N/A</v>
          </cell>
          <cell r="K812" t="e">
            <v>#N/A</v>
          </cell>
          <cell r="L812" t="e">
            <v>#N/A</v>
          </cell>
          <cell r="M812" t="e">
            <v>#N/A</v>
          </cell>
          <cell r="N812" t="e">
            <v>#N/A</v>
          </cell>
        </row>
        <row r="813">
          <cell r="A813">
            <v>73</v>
          </cell>
          <cell r="B813" t="str">
            <v>ACREEDORAS</v>
          </cell>
          <cell r="C813">
            <v>40220974431.419998</v>
          </cell>
          <cell r="D813">
            <v>38690993462.510002</v>
          </cell>
          <cell r="E813">
            <v>38541534482.639999</v>
          </cell>
          <cell r="F813">
            <v>39055217568.709999</v>
          </cell>
          <cell r="G813">
            <v>38325220860.989998</v>
          </cell>
          <cell r="H813">
            <v>41368590946.050003</v>
          </cell>
          <cell r="I813">
            <v>41895941108.779999</v>
          </cell>
          <cell r="J813">
            <v>41835592278.089996</v>
          </cell>
          <cell r="K813">
            <v>41609084242.489998</v>
          </cell>
          <cell r="L813">
            <v>41603372913.510002</v>
          </cell>
          <cell r="M813">
            <v>41481356096.739998</v>
          </cell>
          <cell r="N813">
            <v>41354064964.440002</v>
          </cell>
        </row>
        <row r="814">
          <cell r="A814">
            <v>731</v>
          </cell>
          <cell r="B814" t="str">
            <v>ESPECIES MONETARIAS</v>
          </cell>
          <cell r="C814">
            <v>18577.32</v>
          </cell>
          <cell r="D814">
            <v>18568.57</v>
          </cell>
          <cell r="E814">
            <v>18575.849999999999</v>
          </cell>
          <cell r="F814">
            <v>18578.78</v>
          </cell>
          <cell r="G814">
            <v>18569.169999999998</v>
          </cell>
          <cell r="H814">
            <v>18589.22</v>
          </cell>
          <cell r="I814">
            <v>18587.21</v>
          </cell>
          <cell r="J814">
            <v>18589.78</v>
          </cell>
          <cell r="K814">
            <v>18585.98</v>
          </cell>
          <cell r="L814">
            <v>18588.18</v>
          </cell>
          <cell r="M814">
            <v>18582.37</v>
          </cell>
          <cell r="N814">
            <v>18570.14</v>
          </cell>
        </row>
        <row r="815">
          <cell r="A815">
            <v>7313</v>
          </cell>
          <cell r="B815" t="str">
            <v>BILLETES Y MONEDAS EN CUSTODIA</v>
          </cell>
          <cell r="C815">
            <v>18577.32</v>
          </cell>
          <cell r="D815">
            <v>18568.57</v>
          </cell>
          <cell r="E815">
            <v>18575.849999999999</v>
          </cell>
          <cell r="F815">
            <v>18578.78</v>
          </cell>
          <cell r="G815">
            <v>18569.169999999998</v>
          </cell>
          <cell r="H815">
            <v>18589.22</v>
          </cell>
          <cell r="I815">
            <v>18587.21</v>
          </cell>
          <cell r="J815">
            <v>18589.78</v>
          </cell>
          <cell r="K815">
            <v>18585.98</v>
          </cell>
          <cell r="L815">
            <v>18588.18</v>
          </cell>
          <cell r="M815">
            <v>18582.37</v>
          </cell>
          <cell r="N815">
            <v>18570.14</v>
          </cell>
        </row>
        <row r="816">
          <cell r="A816">
            <v>732</v>
          </cell>
          <cell r="B816" t="str">
            <v>FORMULARIOS</v>
          </cell>
          <cell r="C816">
            <v>0.71</v>
          </cell>
          <cell r="D816">
            <v>0.71</v>
          </cell>
          <cell r="E816">
            <v>0.71</v>
          </cell>
          <cell r="F816">
            <v>0.71</v>
          </cell>
          <cell r="G816">
            <v>0.71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>
            <v>7321</v>
          </cell>
          <cell r="B817" t="str">
            <v>FORMULARIOS DE TÍTULOS</v>
          </cell>
          <cell r="C817">
            <v>0.71</v>
          </cell>
          <cell r="D817">
            <v>0.71</v>
          </cell>
          <cell r="E817">
            <v>0.71</v>
          </cell>
          <cell r="F817">
            <v>0.71</v>
          </cell>
          <cell r="G817">
            <v>0.71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>
            <v>733</v>
          </cell>
          <cell r="B818" t="str">
            <v>BIENES Y VALORES RECIBIDOS</v>
          </cell>
          <cell r="C818">
            <v>29953134455.599998</v>
          </cell>
          <cell r="D818">
            <v>29668285299.939999</v>
          </cell>
          <cell r="E818">
            <v>29414388000.959999</v>
          </cell>
          <cell r="F818">
            <v>29443582744.16</v>
          </cell>
          <cell r="G818">
            <v>29125120267.290001</v>
          </cell>
          <cell r="H818">
            <v>29636761523.369999</v>
          </cell>
          <cell r="I818">
            <v>30165821526.27</v>
          </cell>
          <cell r="J818">
            <v>30129176415.150002</v>
          </cell>
          <cell r="K818">
            <v>29871969395.029999</v>
          </cell>
          <cell r="L818">
            <v>29795074446.029999</v>
          </cell>
          <cell r="M818">
            <v>29814012872.16</v>
          </cell>
          <cell r="N818">
            <v>29760554205.09</v>
          </cell>
        </row>
        <row r="819">
          <cell r="A819">
            <v>7331</v>
          </cell>
          <cell r="B819" t="str">
            <v>EN ADMINISTRACIÓN</v>
          </cell>
          <cell r="C819">
            <v>12335224467.379999</v>
          </cell>
          <cell r="D819">
            <v>12268297517.42</v>
          </cell>
          <cell r="E819">
            <v>12306846761.25</v>
          </cell>
          <cell r="F819">
            <v>12440554228.09</v>
          </cell>
          <cell r="G819">
            <v>12583629883.530001</v>
          </cell>
          <cell r="H819">
            <v>12557027458.559999</v>
          </cell>
          <cell r="I819">
            <v>12584068568.17</v>
          </cell>
          <cell r="J819">
            <v>12640028513.780001</v>
          </cell>
          <cell r="K819">
            <v>12702036876.58</v>
          </cell>
          <cell r="L819">
            <v>12742384399.889999</v>
          </cell>
          <cell r="M819">
            <v>12752128215.91</v>
          </cell>
          <cell r="N819">
            <v>12891225354.690001</v>
          </cell>
        </row>
        <row r="820">
          <cell r="A820">
            <v>733105</v>
          </cell>
          <cell r="B820" t="str">
            <v>EN EL PAÍS</v>
          </cell>
          <cell r="C820">
            <v>5653139299.96</v>
          </cell>
          <cell r="D820">
            <v>5562052935.3299999</v>
          </cell>
          <cell r="E820">
            <v>5601273588.3400002</v>
          </cell>
          <cell r="F820">
            <v>5686635613.2700005</v>
          </cell>
          <cell r="G820">
            <v>5821899822.6199999</v>
          </cell>
          <cell r="H820">
            <v>5827832108.6099997</v>
          </cell>
          <cell r="I820">
            <v>5853426755.6999998</v>
          </cell>
          <cell r="J820">
            <v>5896122119.4099998</v>
          </cell>
          <cell r="K820">
            <v>5940039887.5200005</v>
          </cell>
          <cell r="L820">
            <v>5971794263.54</v>
          </cell>
          <cell r="M820">
            <v>6008711544.3999996</v>
          </cell>
          <cell r="N820">
            <v>6132023664.7600002</v>
          </cell>
        </row>
        <row r="821">
          <cell r="A821">
            <v>733110</v>
          </cell>
          <cell r="B821" t="str">
            <v>EN EL EXTERIOR</v>
          </cell>
          <cell r="C821">
            <v>6682085167.4200001</v>
          </cell>
          <cell r="D821">
            <v>6706244582.0900002</v>
          </cell>
          <cell r="E821">
            <v>6705573172.9099998</v>
          </cell>
          <cell r="F821">
            <v>6753918614.8199997</v>
          </cell>
          <cell r="G821">
            <v>6761730060.9099998</v>
          </cell>
          <cell r="H821">
            <v>6729195349.9499998</v>
          </cell>
          <cell r="I821">
            <v>6730641812.4700003</v>
          </cell>
          <cell r="J821">
            <v>6743906394.3699999</v>
          </cell>
          <cell r="K821">
            <v>6761996989.0600004</v>
          </cell>
          <cell r="L821">
            <v>6770590136.3500004</v>
          </cell>
          <cell r="M821">
            <v>6743416671.5100002</v>
          </cell>
          <cell r="N821">
            <v>6759201689.9300003</v>
          </cell>
        </row>
        <row r="822">
          <cell r="A822">
            <v>7332</v>
          </cell>
          <cell r="B822" t="str">
            <v>EN COMODATO</v>
          </cell>
          <cell r="C822">
            <v>8000.02</v>
          </cell>
          <cell r="D822">
            <v>8000.02</v>
          </cell>
          <cell r="E822">
            <v>8000.02</v>
          </cell>
          <cell r="F822">
            <v>8000.02</v>
          </cell>
          <cell r="G822">
            <v>8000.02</v>
          </cell>
          <cell r="H822">
            <v>8000.02</v>
          </cell>
          <cell r="I822">
            <v>8000.02</v>
          </cell>
          <cell r="J822">
            <v>8000.02</v>
          </cell>
          <cell r="K822">
            <v>8000.02</v>
          </cell>
          <cell r="L822">
            <v>8000.02</v>
          </cell>
          <cell r="M822">
            <v>8000.02</v>
          </cell>
          <cell r="N822">
            <v>8000.02</v>
          </cell>
        </row>
        <row r="823">
          <cell r="A823">
            <v>733205</v>
          </cell>
          <cell r="B823" t="str">
            <v>EN EL PAÍS</v>
          </cell>
          <cell r="C823">
            <v>8000.02</v>
          </cell>
          <cell r="D823">
            <v>8000.02</v>
          </cell>
          <cell r="E823">
            <v>8000.02</v>
          </cell>
          <cell r="F823">
            <v>8000.02</v>
          </cell>
          <cell r="G823">
            <v>8000.02</v>
          </cell>
          <cell r="H823">
            <v>8000.02</v>
          </cell>
          <cell r="I823">
            <v>8000.02</v>
          </cell>
          <cell r="J823">
            <v>8000.02</v>
          </cell>
          <cell r="K823">
            <v>8000.02</v>
          </cell>
          <cell r="L823">
            <v>8000.02</v>
          </cell>
          <cell r="M823">
            <v>8000.02</v>
          </cell>
          <cell r="N823">
            <v>8000.02</v>
          </cell>
        </row>
        <row r="824">
          <cell r="A824">
            <v>7333</v>
          </cell>
          <cell r="B824" t="str">
            <v>EN GARANTÍA</v>
          </cell>
          <cell r="C824">
            <v>1797860148.45</v>
          </cell>
          <cell r="D824">
            <v>1755536492.78</v>
          </cell>
          <cell r="E824">
            <v>1745561848.8099999</v>
          </cell>
          <cell r="F824">
            <v>1695462925.0599999</v>
          </cell>
          <cell r="G824">
            <v>1691534627.04</v>
          </cell>
          <cell r="H824">
            <v>1627165893.25</v>
          </cell>
          <cell r="I824">
            <v>2102738663.3800001</v>
          </cell>
          <cell r="J824">
            <v>2246858442.8099999</v>
          </cell>
          <cell r="K824">
            <v>2275678687.3499999</v>
          </cell>
          <cell r="L824">
            <v>2249075929.6599998</v>
          </cell>
          <cell r="M824">
            <v>2195971069.2199998</v>
          </cell>
          <cell r="N824">
            <v>2225360563.02</v>
          </cell>
        </row>
        <row r="825">
          <cell r="A825">
            <v>733305</v>
          </cell>
          <cell r="B825" t="str">
            <v>EN EL PAÍS</v>
          </cell>
          <cell r="C825">
            <v>613864811.96000004</v>
          </cell>
          <cell r="D825">
            <v>609961394.40999997</v>
          </cell>
          <cell r="E825">
            <v>608466209.49000001</v>
          </cell>
          <cell r="F825">
            <v>608478643.38999999</v>
          </cell>
          <cell r="G825">
            <v>610330645.53999996</v>
          </cell>
          <cell r="H825">
            <v>610082753.40999997</v>
          </cell>
          <cell r="I825">
            <v>1011384414.8</v>
          </cell>
          <cell r="J825">
            <v>1211073901.55</v>
          </cell>
          <cell r="K825">
            <v>1209069238.96</v>
          </cell>
          <cell r="L825">
            <v>1208985725.48</v>
          </cell>
          <cell r="M825">
            <v>1208675484.3</v>
          </cell>
          <cell r="N825">
            <v>1208471302.79</v>
          </cell>
        </row>
        <row r="826">
          <cell r="A826">
            <v>733310</v>
          </cell>
          <cell r="B826" t="str">
            <v>EN EL EXTERIOR</v>
          </cell>
          <cell r="C826">
            <v>1183995336.49</v>
          </cell>
          <cell r="D826">
            <v>1145575098.3699999</v>
          </cell>
          <cell r="E826">
            <v>1137095639.3199999</v>
          </cell>
          <cell r="F826">
            <v>1086984281.6700001</v>
          </cell>
          <cell r="G826">
            <v>1081203981.5</v>
          </cell>
          <cell r="H826">
            <v>1017083139.84</v>
          </cell>
          <cell r="I826">
            <v>1091354248.5799999</v>
          </cell>
          <cell r="J826">
            <v>1035784541.26</v>
          </cell>
          <cell r="K826">
            <v>1066609448.39</v>
          </cell>
          <cell r="L826">
            <v>1040090204.1799999</v>
          </cell>
          <cell r="M826">
            <v>987295584.91999996</v>
          </cell>
          <cell r="N826">
            <v>1016889260.23</v>
          </cell>
        </row>
        <row r="827">
          <cell r="A827">
            <v>7334</v>
          </cell>
          <cell r="B827" t="str">
            <v>EN CUSTODIA</v>
          </cell>
          <cell r="C827">
            <v>15818309995.66</v>
          </cell>
          <cell r="D827">
            <v>15642711445.629999</v>
          </cell>
          <cell r="E827">
            <v>15360239546.790001</v>
          </cell>
          <cell r="F827">
            <v>15305825746.9</v>
          </cell>
          <cell r="G827">
            <v>14848215912.610001</v>
          </cell>
          <cell r="H827">
            <v>15450828327.450001</v>
          </cell>
          <cell r="I827">
            <v>15477274450.610001</v>
          </cell>
          <cell r="J827">
            <v>15240549614.450001</v>
          </cell>
          <cell r="K827">
            <v>14892513986.99</v>
          </cell>
          <cell r="L827">
            <v>14801874272.370001</v>
          </cell>
          <cell r="M827">
            <v>14864173742.92</v>
          </cell>
          <cell r="N827">
            <v>14642228443.27</v>
          </cell>
        </row>
        <row r="828">
          <cell r="A828">
            <v>733405</v>
          </cell>
          <cell r="B828" t="str">
            <v>EN EL PAÍS</v>
          </cell>
          <cell r="C828">
            <v>15818309995.66</v>
          </cell>
          <cell r="D828">
            <v>15642711445.629999</v>
          </cell>
          <cell r="E828">
            <v>15360239546.790001</v>
          </cell>
          <cell r="F828">
            <v>15305825746.9</v>
          </cell>
          <cell r="G828">
            <v>14848215912.610001</v>
          </cell>
          <cell r="H828">
            <v>15450828327.450001</v>
          </cell>
          <cell r="I828">
            <v>15477274450.610001</v>
          </cell>
          <cell r="J828">
            <v>15240549614.450001</v>
          </cell>
          <cell r="K828">
            <v>14892513986.99</v>
          </cell>
          <cell r="L828">
            <v>14801874272.370001</v>
          </cell>
          <cell r="M828">
            <v>14864173742.92</v>
          </cell>
          <cell r="N828">
            <v>14642228443.27</v>
          </cell>
        </row>
        <row r="829">
          <cell r="A829">
            <v>7335</v>
          </cell>
          <cell r="B829" t="str">
            <v>OPERACIONES DE TESORERÍA</v>
          </cell>
          <cell r="C829">
            <v>1731844.09</v>
          </cell>
          <cell r="D829">
            <v>1731844.09</v>
          </cell>
          <cell r="E829">
            <v>1731844.09</v>
          </cell>
          <cell r="F829">
            <v>1731844.09</v>
          </cell>
          <cell r="G829">
            <v>1731844.09</v>
          </cell>
          <cell r="H829">
            <v>1731844.09</v>
          </cell>
          <cell r="I829">
            <v>1731844.09</v>
          </cell>
          <cell r="J829">
            <v>1731844.09</v>
          </cell>
          <cell r="K829">
            <v>1731844.09</v>
          </cell>
          <cell r="L829">
            <v>1731844.09</v>
          </cell>
          <cell r="M829">
            <v>1731844.09</v>
          </cell>
          <cell r="N829">
            <v>1731844.09</v>
          </cell>
        </row>
        <row r="830">
          <cell r="A830">
            <v>7336</v>
          </cell>
          <cell r="B830" t="str">
            <v>EN ARRENDAMIENTO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7337</v>
          </cell>
          <cell r="B831" t="str">
            <v>OPERACIONES DE POLÍTICA MONETARIA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733701</v>
          </cell>
          <cell r="B832" t="str">
            <v>EN FIDEICOMISOS MERCANTILES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>
            <v>733702</v>
          </cell>
          <cell r="B833" t="str">
            <v>EN OPERACIONES DIRECTAS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>
            <v>735</v>
          </cell>
          <cell r="B834" t="str">
            <v>PASIVOS BANCA CERRADA</v>
          </cell>
          <cell r="C834">
            <v>878962591.45000005</v>
          </cell>
          <cell r="D834">
            <v>878990226.50999999</v>
          </cell>
          <cell r="E834">
            <v>878990326.13</v>
          </cell>
          <cell r="F834">
            <v>878990326.13</v>
          </cell>
          <cell r="G834">
            <v>878981891.54999995</v>
          </cell>
          <cell r="H834">
            <v>878990856.63999999</v>
          </cell>
          <cell r="I834">
            <v>878981891.54999995</v>
          </cell>
          <cell r="J834">
            <v>878981891.54999995</v>
          </cell>
          <cell r="K834">
            <v>878910350.54999995</v>
          </cell>
          <cell r="L834">
            <v>878910350.54999995</v>
          </cell>
          <cell r="M834">
            <v>878910350.54999995</v>
          </cell>
          <cell r="N834">
            <v>879026219.09000003</v>
          </cell>
        </row>
        <row r="835">
          <cell r="A835">
            <v>7351</v>
          </cell>
          <cell r="B835" t="str">
            <v>PASIVOS IFIS CERRADAS</v>
          </cell>
          <cell r="C835">
            <v>606119486.39999998</v>
          </cell>
          <cell r="D835">
            <v>606147121.46000004</v>
          </cell>
          <cell r="E835">
            <v>606147221.08000004</v>
          </cell>
          <cell r="F835">
            <v>606147221.08000004</v>
          </cell>
          <cell r="G835">
            <v>606138786.5</v>
          </cell>
          <cell r="H835">
            <v>606147751.59000003</v>
          </cell>
          <cell r="I835">
            <v>606138786.5</v>
          </cell>
          <cell r="J835">
            <v>606138786.5</v>
          </cell>
          <cell r="K835">
            <v>606067245.5</v>
          </cell>
          <cell r="L835">
            <v>606067245.5</v>
          </cell>
          <cell r="M835">
            <v>606067245.5</v>
          </cell>
          <cell r="N835">
            <v>606183114.03999996</v>
          </cell>
        </row>
        <row r="836">
          <cell r="A836">
            <v>7356</v>
          </cell>
          <cell r="B836" t="str">
            <v>PASIVOS EX UGEDEP</v>
          </cell>
          <cell r="C836">
            <v>272843105.05000001</v>
          </cell>
          <cell r="D836">
            <v>272843105.05000001</v>
          </cell>
          <cell r="E836">
            <v>272843105.05000001</v>
          </cell>
          <cell r="F836">
            <v>272843105.05000001</v>
          </cell>
          <cell r="G836">
            <v>272843105.05000001</v>
          </cell>
          <cell r="H836">
            <v>272843105.05000001</v>
          </cell>
          <cell r="I836">
            <v>272843105.05000001</v>
          </cell>
          <cell r="J836">
            <v>272843105.05000001</v>
          </cell>
          <cell r="K836">
            <v>272843105.05000001</v>
          </cell>
          <cell r="L836">
            <v>272843105.05000001</v>
          </cell>
          <cell r="M836">
            <v>272843105.05000001</v>
          </cell>
          <cell r="N836">
            <v>272843105.05000001</v>
          </cell>
        </row>
        <row r="837">
          <cell r="A837">
            <v>736</v>
          </cell>
          <cell r="B837" t="str">
            <v>COBRANZAS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>
            <v>7361</v>
          </cell>
          <cell r="B838" t="str">
            <v>COBRANZAS DEL EXTERIOR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>
            <v>737</v>
          </cell>
          <cell r="B839" t="str">
            <v>CRÉDITOS DEL EXTERIOR</v>
          </cell>
          <cell r="C839">
            <v>553143.81999999995</v>
          </cell>
          <cell r="D839">
            <v>553131.91</v>
          </cell>
          <cell r="E839">
            <v>553135.63</v>
          </cell>
          <cell r="F839">
            <v>553126.06000000006</v>
          </cell>
          <cell r="G839">
            <v>553103.5</v>
          </cell>
          <cell r="H839">
            <v>553102.53</v>
          </cell>
          <cell r="I839">
            <v>553103.98</v>
          </cell>
          <cell r="J839">
            <v>553098.72</v>
          </cell>
          <cell r="K839">
            <v>553098.99</v>
          </cell>
          <cell r="L839">
            <v>553083.54</v>
          </cell>
          <cell r="M839">
            <v>553083</v>
          </cell>
          <cell r="N839">
            <v>553089.80000000005</v>
          </cell>
        </row>
        <row r="840">
          <cell r="A840">
            <v>7371</v>
          </cell>
          <cell r="B840" t="str">
            <v>CRÉDITOS DE GOBIERNOS EXTRANJEROS POR UTILIZAR</v>
          </cell>
          <cell r="C840">
            <v>553143.81999999995</v>
          </cell>
          <cell r="D840">
            <v>553131.91</v>
          </cell>
          <cell r="E840">
            <v>553135.63</v>
          </cell>
          <cell r="F840">
            <v>553126.06000000006</v>
          </cell>
          <cell r="G840">
            <v>553103.5</v>
          </cell>
          <cell r="H840">
            <v>553102.53</v>
          </cell>
          <cell r="I840">
            <v>553103.98</v>
          </cell>
          <cell r="J840">
            <v>553098.72</v>
          </cell>
          <cell r="K840">
            <v>553098.99</v>
          </cell>
          <cell r="L840">
            <v>553083.54</v>
          </cell>
          <cell r="M840">
            <v>553083</v>
          </cell>
          <cell r="N840">
            <v>553089.80000000005</v>
          </cell>
        </row>
        <row r="841">
          <cell r="A841">
            <v>7372</v>
          </cell>
          <cell r="B841" t="str">
            <v>CRÉDITOS DE GOBIERNOS EXTRANJEROS POR PAGAR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>
            <v>7378</v>
          </cell>
          <cell r="B842" t="str">
            <v>OTROS CRÉDITOS OTORGADOS DEL EXTERIOR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738</v>
          </cell>
          <cell r="B843" t="str">
            <v>CRÉDITOS ESPECIALES</v>
          </cell>
          <cell r="C843">
            <v>102003.98</v>
          </cell>
          <cell r="D843">
            <v>102003.98</v>
          </cell>
          <cell r="E843">
            <v>102003.98</v>
          </cell>
          <cell r="F843">
            <v>102003.98</v>
          </cell>
          <cell r="G843">
            <v>102003.98</v>
          </cell>
          <cell r="H843">
            <v>102003.98</v>
          </cell>
          <cell r="I843">
            <v>102003.98</v>
          </cell>
          <cell r="J843">
            <v>102003.98</v>
          </cell>
          <cell r="K843">
            <v>102003.98</v>
          </cell>
          <cell r="L843">
            <v>102003.98</v>
          </cell>
          <cell r="M843">
            <v>102003.98</v>
          </cell>
          <cell r="N843">
            <v>102003.98</v>
          </cell>
        </row>
        <row r="844">
          <cell r="A844">
            <v>7381</v>
          </cell>
          <cell r="B844" t="str">
            <v>CRÉDITOS OTORGADOS CON FONDOS AJENOS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>
            <v>7382</v>
          </cell>
          <cell r="B845" t="str">
            <v>LÍNEAS DE CRÉDITO POR AMORTIZAR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A846">
            <v>7383</v>
          </cell>
          <cell r="B846" t="str">
            <v>DOCUMENTOS EN GARANTÍA FONDOS AJENOS</v>
          </cell>
          <cell r="C846">
            <v>102003.98</v>
          </cell>
          <cell r="D846">
            <v>102003.98</v>
          </cell>
          <cell r="E846">
            <v>102003.98</v>
          </cell>
          <cell r="F846">
            <v>102003.98</v>
          </cell>
          <cell r="G846">
            <v>102003.98</v>
          </cell>
          <cell r="H846">
            <v>102003.98</v>
          </cell>
          <cell r="I846">
            <v>102003.98</v>
          </cell>
          <cell r="J846">
            <v>102003.98</v>
          </cell>
          <cell r="K846">
            <v>102003.98</v>
          </cell>
          <cell r="L846">
            <v>102003.98</v>
          </cell>
          <cell r="M846">
            <v>102003.98</v>
          </cell>
          <cell r="N846">
            <v>102003.98</v>
          </cell>
        </row>
        <row r="847">
          <cell r="A847">
            <v>739</v>
          </cell>
          <cell r="B847" t="str">
            <v>OTRAS CUENTAS ACREEDORAS</v>
          </cell>
          <cell r="C847">
            <v>9388203658.5400009</v>
          </cell>
          <cell r="D847">
            <v>8143044230.8900003</v>
          </cell>
          <cell r="E847">
            <v>8247482439.3800001</v>
          </cell>
          <cell r="F847">
            <v>8731970788.8899994</v>
          </cell>
          <cell r="G847">
            <v>8320445024.79</v>
          </cell>
          <cell r="H847">
            <v>10852164870.309999</v>
          </cell>
          <cell r="I847">
            <v>10850463995.790001</v>
          </cell>
          <cell r="J847">
            <v>10826760278.91</v>
          </cell>
          <cell r="K847">
            <v>10857530807.959999</v>
          </cell>
          <cell r="L847">
            <v>10928714441.23</v>
          </cell>
          <cell r="M847">
            <v>10787759204.68</v>
          </cell>
          <cell r="N847">
            <v>10713810876.34</v>
          </cell>
        </row>
        <row r="848">
          <cell r="A848">
            <v>7391</v>
          </cell>
          <cell r="B848" t="str">
            <v>CARTAS DE CRÉDITO</v>
          </cell>
          <cell r="C848">
            <v>58333990</v>
          </cell>
          <cell r="D848">
            <v>58333990</v>
          </cell>
          <cell r="E848">
            <v>160751200</v>
          </cell>
          <cell r="F848">
            <v>148542200</v>
          </cell>
          <cell r="G848">
            <v>100166600</v>
          </cell>
          <cell r="H848">
            <v>149840000</v>
          </cell>
          <cell r="I848">
            <v>148535000</v>
          </cell>
          <cell r="J848">
            <v>125484000</v>
          </cell>
          <cell r="K848">
            <v>112357500</v>
          </cell>
          <cell r="L848">
            <v>189853500</v>
          </cell>
          <cell r="M848">
            <v>65416500</v>
          </cell>
          <cell r="N848">
            <v>0</v>
          </cell>
        </row>
        <row r="849">
          <cell r="A849">
            <v>7392</v>
          </cell>
          <cell r="B849" t="str">
            <v>SUPERÁVIT PATRIMONIAL BANCA CERRADA</v>
          </cell>
          <cell r="C849">
            <v>8916730419.4300003</v>
          </cell>
          <cell r="D849">
            <v>7674447461.2600002</v>
          </cell>
          <cell r="E849">
            <v>7674526420.8800001</v>
          </cell>
          <cell r="F849">
            <v>8175277431.1700001</v>
          </cell>
          <cell r="G849">
            <v>7817010557.21</v>
          </cell>
          <cell r="H849">
            <v>10301631743.67</v>
          </cell>
          <cell r="I849">
            <v>10301670102.73</v>
          </cell>
          <cell r="J849">
            <v>10301906279.33</v>
          </cell>
          <cell r="K849">
            <v>10347371643.42</v>
          </cell>
          <cell r="L849">
            <v>10344410507.290001</v>
          </cell>
          <cell r="M849">
            <v>10327611298.66</v>
          </cell>
          <cell r="N849">
            <v>10317148425.860001</v>
          </cell>
        </row>
        <row r="850">
          <cell r="A850">
            <v>739205</v>
          </cell>
          <cell r="B850" t="str">
            <v>SUPERÁVIT PATRIMONIAL IFIS CERRADAS</v>
          </cell>
          <cell r="C850">
            <v>4988.8</v>
          </cell>
          <cell r="D850">
            <v>4988.8</v>
          </cell>
          <cell r="E850">
            <v>4988.8</v>
          </cell>
          <cell r="F850">
            <v>4988.8</v>
          </cell>
          <cell r="G850">
            <v>4988.8</v>
          </cell>
          <cell r="H850">
            <v>4988.8</v>
          </cell>
          <cell r="I850">
            <v>4988.8</v>
          </cell>
          <cell r="J850">
            <v>4988.8</v>
          </cell>
          <cell r="K850">
            <v>4988.8</v>
          </cell>
          <cell r="L850">
            <v>4988.8</v>
          </cell>
          <cell r="M850">
            <v>4988.8</v>
          </cell>
          <cell r="N850">
            <v>4988.8</v>
          </cell>
        </row>
        <row r="851">
          <cell r="A851">
            <v>739210</v>
          </cell>
          <cell r="B851" t="str">
            <v>SUPERÁVIT PATRIMONIAL EX UGEDEP</v>
          </cell>
          <cell r="C851">
            <v>8916725430.6299992</v>
          </cell>
          <cell r="D851">
            <v>7674442472.46</v>
          </cell>
          <cell r="E851">
            <v>7674521432.0799999</v>
          </cell>
          <cell r="F851">
            <v>8175272442.3699999</v>
          </cell>
          <cell r="G851">
            <v>7817005568.4099998</v>
          </cell>
          <cell r="H851">
            <v>10301626754.870001</v>
          </cell>
          <cell r="I851">
            <v>10301665113.93</v>
          </cell>
          <cell r="J851">
            <v>10301901290.530001</v>
          </cell>
          <cell r="K851">
            <v>10347366654.620001</v>
          </cell>
          <cell r="L851">
            <v>10344405518.49</v>
          </cell>
          <cell r="M851">
            <v>10327606309.860001</v>
          </cell>
          <cell r="N851">
            <v>10317143437.059999</v>
          </cell>
        </row>
        <row r="852">
          <cell r="A852">
            <v>7398</v>
          </cell>
          <cell r="B852" t="str">
            <v>VARIAS</v>
          </cell>
          <cell r="C852">
            <v>413139249.11000001</v>
          </cell>
          <cell r="D852">
            <v>410262779.63</v>
          </cell>
          <cell r="E852">
            <v>412204818.5</v>
          </cell>
          <cell r="F852">
            <v>408151157.72000003</v>
          </cell>
          <cell r="G852">
            <v>403267867.57999998</v>
          </cell>
          <cell r="H852">
            <v>400693126.63999999</v>
          </cell>
          <cell r="I852">
            <v>400258893.06</v>
          </cell>
          <cell r="J852">
            <v>399369999.57999998</v>
          </cell>
          <cell r="K852">
            <v>397801664.54000002</v>
          </cell>
          <cell r="L852">
            <v>394450433.94</v>
          </cell>
          <cell r="M852">
            <v>394731406.01999998</v>
          </cell>
          <cell r="N852">
            <v>396662450.48000002</v>
          </cell>
        </row>
        <row r="853">
          <cell r="A853">
            <v>74</v>
          </cell>
          <cell r="B853" t="str">
            <v>ACREEDORAS POR CONTRA</v>
          </cell>
          <cell r="C853" t="e">
            <v>#N/A</v>
          </cell>
          <cell r="D853" t="e">
            <v>#N/A</v>
          </cell>
          <cell r="E853" t="e">
            <v>#N/A</v>
          </cell>
          <cell r="F853" t="e">
            <v>#N/A</v>
          </cell>
          <cell r="G853" t="e">
            <v>#N/A</v>
          </cell>
          <cell r="H853" t="e">
            <v>#N/A</v>
          </cell>
          <cell r="I853" t="e">
            <v>#N/A</v>
          </cell>
          <cell r="J853" t="e">
            <v>#N/A</v>
          </cell>
          <cell r="K853" t="e">
            <v>#N/A</v>
          </cell>
          <cell r="L853" t="e">
            <v>#N/A</v>
          </cell>
          <cell r="M853" t="e">
            <v>#N/A</v>
          </cell>
          <cell r="N853" t="e">
            <v>#N/A</v>
          </cell>
        </row>
        <row r="854">
          <cell r="A854">
            <v>741</v>
          </cell>
          <cell r="B854" t="str">
            <v>ESPECIES MONETARIAS</v>
          </cell>
          <cell r="C854" t="e">
            <v>#N/A</v>
          </cell>
          <cell r="D854" t="e">
            <v>#N/A</v>
          </cell>
          <cell r="E854" t="e">
            <v>#N/A</v>
          </cell>
          <cell r="F854" t="e">
            <v>#N/A</v>
          </cell>
          <cell r="G854" t="e">
            <v>#N/A</v>
          </cell>
          <cell r="H854" t="e">
            <v>#N/A</v>
          </cell>
          <cell r="I854" t="e">
            <v>#N/A</v>
          </cell>
          <cell r="J854" t="e">
            <v>#N/A</v>
          </cell>
          <cell r="K854" t="e">
            <v>#N/A</v>
          </cell>
          <cell r="L854" t="e">
            <v>#N/A</v>
          </cell>
          <cell r="M854" t="e">
            <v>#N/A</v>
          </cell>
          <cell r="N854" t="e">
            <v>#N/A</v>
          </cell>
        </row>
        <row r="855">
          <cell r="A855">
            <v>7413</v>
          </cell>
          <cell r="B855" t="str">
            <v>BILLETES Y MONEDAS EN CUSTODIA</v>
          </cell>
          <cell r="C855" t="e">
            <v>#N/A</v>
          </cell>
          <cell r="D855" t="e">
            <v>#N/A</v>
          </cell>
          <cell r="E855" t="e">
            <v>#N/A</v>
          </cell>
          <cell r="F855" t="e">
            <v>#N/A</v>
          </cell>
          <cell r="G855" t="e">
            <v>#N/A</v>
          </cell>
          <cell r="H855" t="e">
            <v>#N/A</v>
          </cell>
          <cell r="I855" t="e">
            <v>#N/A</v>
          </cell>
          <cell r="J855" t="e">
            <v>#N/A</v>
          </cell>
          <cell r="K855" t="e">
            <v>#N/A</v>
          </cell>
          <cell r="L855" t="e">
            <v>#N/A</v>
          </cell>
          <cell r="M855" t="e">
            <v>#N/A</v>
          </cell>
          <cell r="N855" t="e">
            <v>#N/A</v>
          </cell>
        </row>
        <row r="856">
          <cell r="A856">
            <v>742</v>
          </cell>
          <cell r="B856" t="str">
            <v>FORMULARIOS</v>
          </cell>
          <cell r="C856" t="e">
            <v>#N/A</v>
          </cell>
          <cell r="D856" t="e">
            <v>#N/A</v>
          </cell>
          <cell r="E856" t="e">
            <v>#N/A</v>
          </cell>
          <cell r="F856" t="e">
            <v>#N/A</v>
          </cell>
          <cell r="G856" t="e">
            <v>#N/A</v>
          </cell>
          <cell r="H856" t="e">
            <v>#N/A</v>
          </cell>
          <cell r="I856" t="e">
            <v>#N/A</v>
          </cell>
          <cell r="J856" t="e">
            <v>#N/A</v>
          </cell>
          <cell r="K856" t="e">
            <v>#N/A</v>
          </cell>
          <cell r="L856" t="e">
            <v>#N/A</v>
          </cell>
          <cell r="M856" t="e">
            <v>#N/A</v>
          </cell>
          <cell r="N856" t="e">
            <v>#N/A</v>
          </cell>
        </row>
        <row r="857">
          <cell r="A857">
            <v>7421</v>
          </cell>
          <cell r="B857" t="str">
            <v>FORMULARIOS DE TÍTULOS</v>
          </cell>
          <cell r="C857" t="e">
            <v>#N/A</v>
          </cell>
          <cell r="D857" t="e">
            <v>#N/A</v>
          </cell>
          <cell r="E857" t="e">
            <v>#N/A</v>
          </cell>
          <cell r="F857" t="e">
            <v>#N/A</v>
          </cell>
          <cell r="G857" t="e">
            <v>#N/A</v>
          </cell>
          <cell r="H857" t="e">
            <v>#N/A</v>
          </cell>
          <cell r="I857" t="e">
            <v>#N/A</v>
          </cell>
          <cell r="J857" t="e">
            <v>#N/A</v>
          </cell>
          <cell r="K857" t="e">
            <v>#N/A</v>
          </cell>
          <cell r="L857" t="e">
            <v>#N/A</v>
          </cell>
          <cell r="M857" t="e">
            <v>#N/A</v>
          </cell>
          <cell r="N857" t="e">
            <v>#N/A</v>
          </cell>
        </row>
        <row r="858">
          <cell r="A858">
            <v>743</v>
          </cell>
          <cell r="B858" t="str">
            <v>BIENES Y VALORES RECIBIDOS</v>
          </cell>
          <cell r="C858" t="e">
            <v>#N/A</v>
          </cell>
          <cell r="D858" t="e">
            <v>#N/A</v>
          </cell>
          <cell r="E858" t="e">
            <v>#N/A</v>
          </cell>
          <cell r="F858" t="e">
            <v>#N/A</v>
          </cell>
          <cell r="G858" t="e">
            <v>#N/A</v>
          </cell>
          <cell r="H858" t="e">
            <v>#N/A</v>
          </cell>
          <cell r="I858" t="e">
            <v>#N/A</v>
          </cell>
          <cell r="J858" t="e">
            <v>#N/A</v>
          </cell>
          <cell r="K858" t="e">
            <v>#N/A</v>
          </cell>
          <cell r="L858" t="e">
            <v>#N/A</v>
          </cell>
          <cell r="M858" t="e">
            <v>#N/A</v>
          </cell>
          <cell r="N858" t="e">
            <v>#N/A</v>
          </cell>
        </row>
        <row r="859">
          <cell r="A859">
            <v>7431</v>
          </cell>
          <cell r="B859" t="str">
            <v>EN ADMINISTRACIÓN</v>
          </cell>
          <cell r="C859" t="e">
            <v>#N/A</v>
          </cell>
          <cell r="D859" t="e">
            <v>#N/A</v>
          </cell>
          <cell r="E859" t="e">
            <v>#N/A</v>
          </cell>
          <cell r="F859" t="e">
            <v>#N/A</v>
          </cell>
          <cell r="G859" t="e">
            <v>#N/A</v>
          </cell>
          <cell r="H859" t="e">
            <v>#N/A</v>
          </cell>
          <cell r="I859" t="e">
            <v>#N/A</v>
          </cell>
          <cell r="J859" t="e">
            <v>#N/A</v>
          </cell>
          <cell r="K859" t="e">
            <v>#N/A</v>
          </cell>
          <cell r="L859" t="e">
            <v>#N/A</v>
          </cell>
          <cell r="M859" t="e">
            <v>#N/A</v>
          </cell>
          <cell r="N859" t="e">
            <v>#N/A</v>
          </cell>
        </row>
        <row r="860">
          <cell r="A860">
            <v>743105</v>
          </cell>
          <cell r="B860" t="str">
            <v>EN EL PAÍS</v>
          </cell>
          <cell r="C860" t="e">
            <v>#N/A</v>
          </cell>
          <cell r="D860" t="e">
            <v>#N/A</v>
          </cell>
          <cell r="E860" t="e">
            <v>#N/A</v>
          </cell>
          <cell r="F860" t="e">
            <v>#N/A</v>
          </cell>
          <cell r="G860" t="e">
            <v>#N/A</v>
          </cell>
          <cell r="H860" t="e">
            <v>#N/A</v>
          </cell>
          <cell r="I860" t="e">
            <v>#N/A</v>
          </cell>
          <cell r="J860" t="e">
            <v>#N/A</v>
          </cell>
          <cell r="K860" t="e">
            <v>#N/A</v>
          </cell>
          <cell r="L860" t="e">
            <v>#N/A</v>
          </cell>
          <cell r="M860" t="e">
            <v>#N/A</v>
          </cell>
          <cell r="N860" t="e">
            <v>#N/A</v>
          </cell>
        </row>
        <row r="861">
          <cell r="A861">
            <v>743110</v>
          </cell>
          <cell r="B861" t="str">
            <v>EN EL EXTERIOR</v>
          </cell>
          <cell r="C861" t="e">
            <v>#N/A</v>
          </cell>
          <cell r="D861" t="e">
            <v>#N/A</v>
          </cell>
          <cell r="E861" t="e">
            <v>#N/A</v>
          </cell>
          <cell r="F861" t="e">
            <v>#N/A</v>
          </cell>
          <cell r="G861" t="e">
            <v>#N/A</v>
          </cell>
          <cell r="H861" t="e">
            <v>#N/A</v>
          </cell>
          <cell r="I861" t="e">
            <v>#N/A</v>
          </cell>
          <cell r="J861" t="e">
            <v>#N/A</v>
          </cell>
          <cell r="K861" t="e">
            <v>#N/A</v>
          </cell>
          <cell r="L861" t="e">
            <v>#N/A</v>
          </cell>
          <cell r="M861" t="e">
            <v>#N/A</v>
          </cell>
          <cell r="N861" t="e">
            <v>#N/A</v>
          </cell>
        </row>
        <row r="862">
          <cell r="A862">
            <v>7432</v>
          </cell>
          <cell r="B862" t="str">
            <v>EN COMODATO</v>
          </cell>
          <cell r="C862" t="e">
            <v>#N/A</v>
          </cell>
          <cell r="D862" t="e">
            <v>#N/A</v>
          </cell>
          <cell r="E862" t="e">
            <v>#N/A</v>
          </cell>
          <cell r="F862" t="e">
            <v>#N/A</v>
          </cell>
          <cell r="G862" t="e">
            <v>#N/A</v>
          </cell>
          <cell r="H862" t="e">
            <v>#N/A</v>
          </cell>
          <cell r="I862" t="e">
            <v>#N/A</v>
          </cell>
          <cell r="J862" t="e">
            <v>#N/A</v>
          </cell>
          <cell r="K862" t="e">
            <v>#N/A</v>
          </cell>
          <cell r="L862" t="e">
            <v>#N/A</v>
          </cell>
          <cell r="M862" t="e">
            <v>#N/A</v>
          </cell>
          <cell r="N862" t="e">
            <v>#N/A</v>
          </cell>
        </row>
        <row r="863">
          <cell r="A863">
            <v>743205</v>
          </cell>
          <cell r="B863" t="str">
            <v>EN EL PAÍS</v>
          </cell>
          <cell r="C863" t="e">
            <v>#N/A</v>
          </cell>
          <cell r="D863" t="e">
            <v>#N/A</v>
          </cell>
          <cell r="E863" t="e">
            <v>#N/A</v>
          </cell>
          <cell r="F863" t="e">
            <v>#N/A</v>
          </cell>
          <cell r="G863" t="e">
            <v>#N/A</v>
          </cell>
          <cell r="H863" t="e">
            <v>#N/A</v>
          </cell>
          <cell r="I863" t="e">
            <v>#N/A</v>
          </cell>
          <cell r="J863" t="e">
            <v>#N/A</v>
          </cell>
          <cell r="K863" t="e">
            <v>#N/A</v>
          </cell>
          <cell r="L863" t="e">
            <v>#N/A</v>
          </cell>
          <cell r="M863" t="e">
            <v>#N/A</v>
          </cell>
          <cell r="N863" t="e">
            <v>#N/A</v>
          </cell>
        </row>
        <row r="864">
          <cell r="A864">
            <v>7433</v>
          </cell>
          <cell r="B864" t="str">
            <v>EN GARANTÍA</v>
          </cell>
          <cell r="C864" t="e">
            <v>#N/A</v>
          </cell>
          <cell r="D864" t="e">
            <v>#N/A</v>
          </cell>
          <cell r="E864" t="e">
            <v>#N/A</v>
          </cell>
          <cell r="F864" t="e">
            <v>#N/A</v>
          </cell>
          <cell r="G864" t="e">
            <v>#N/A</v>
          </cell>
          <cell r="H864" t="e">
            <v>#N/A</v>
          </cell>
          <cell r="I864" t="e">
            <v>#N/A</v>
          </cell>
          <cell r="J864" t="e">
            <v>#N/A</v>
          </cell>
          <cell r="K864" t="e">
            <v>#N/A</v>
          </cell>
          <cell r="L864" t="e">
            <v>#N/A</v>
          </cell>
          <cell r="M864" t="e">
            <v>#N/A</v>
          </cell>
          <cell r="N864" t="e">
            <v>#N/A</v>
          </cell>
        </row>
        <row r="865">
          <cell r="A865">
            <v>743305</v>
          </cell>
          <cell r="B865" t="str">
            <v>EN EL PAÍS</v>
          </cell>
          <cell r="C865" t="e">
            <v>#N/A</v>
          </cell>
          <cell r="D865" t="e">
            <v>#N/A</v>
          </cell>
          <cell r="E865" t="e">
            <v>#N/A</v>
          </cell>
          <cell r="F865" t="e">
            <v>#N/A</v>
          </cell>
          <cell r="G865" t="e">
            <v>#N/A</v>
          </cell>
          <cell r="H865" t="e">
            <v>#N/A</v>
          </cell>
          <cell r="I865" t="e">
            <v>#N/A</v>
          </cell>
          <cell r="J865" t="e">
            <v>#N/A</v>
          </cell>
          <cell r="K865" t="e">
            <v>#N/A</v>
          </cell>
          <cell r="L865" t="e">
            <v>#N/A</v>
          </cell>
          <cell r="M865" t="e">
            <v>#N/A</v>
          </cell>
          <cell r="N865" t="e">
            <v>#N/A</v>
          </cell>
        </row>
        <row r="866">
          <cell r="A866">
            <v>743310</v>
          </cell>
          <cell r="B866" t="str">
            <v>EN EL EXTERIOR</v>
          </cell>
          <cell r="C866" t="e">
            <v>#N/A</v>
          </cell>
          <cell r="D866" t="e">
            <v>#N/A</v>
          </cell>
          <cell r="E866" t="e">
            <v>#N/A</v>
          </cell>
          <cell r="F866" t="e">
            <v>#N/A</v>
          </cell>
          <cell r="G866" t="e">
            <v>#N/A</v>
          </cell>
          <cell r="H866" t="e">
            <v>#N/A</v>
          </cell>
          <cell r="I866" t="e">
            <v>#N/A</v>
          </cell>
          <cell r="J866" t="e">
            <v>#N/A</v>
          </cell>
          <cell r="K866" t="e">
            <v>#N/A</v>
          </cell>
          <cell r="L866" t="e">
            <v>#N/A</v>
          </cell>
          <cell r="M866" t="e">
            <v>#N/A</v>
          </cell>
          <cell r="N866" t="e">
            <v>#N/A</v>
          </cell>
        </row>
        <row r="867">
          <cell r="A867">
            <v>7434</v>
          </cell>
          <cell r="B867" t="str">
            <v>EN CUSTODIA</v>
          </cell>
          <cell r="C867" t="e">
            <v>#N/A</v>
          </cell>
          <cell r="D867" t="e">
            <v>#N/A</v>
          </cell>
          <cell r="E867" t="e">
            <v>#N/A</v>
          </cell>
          <cell r="F867" t="e">
            <v>#N/A</v>
          </cell>
          <cell r="G867" t="e">
            <v>#N/A</v>
          </cell>
          <cell r="H867" t="e">
            <v>#N/A</v>
          </cell>
          <cell r="I867" t="e">
            <v>#N/A</v>
          </cell>
          <cell r="J867" t="e">
            <v>#N/A</v>
          </cell>
          <cell r="K867" t="e">
            <v>#N/A</v>
          </cell>
          <cell r="L867" t="e">
            <v>#N/A</v>
          </cell>
          <cell r="M867" t="e">
            <v>#N/A</v>
          </cell>
          <cell r="N867" t="e">
            <v>#N/A</v>
          </cell>
        </row>
        <row r="868">
          <cell r="A868">
            <v>743405</v>
          </cell>
          <cell r="B868" t="str">
            <v>EN EL PAÍS</v>
          </cell>
          <cell r="C868" t="e">
            <v>#N/A</v>
          </cell>
          <cell r="D868" t="e">
            <v>#N/A</v>
          </cell>
          <cell r="E868" t="e">
            <v>#N/A</v>
          </cell>
          <cell r="F868" t="e">
            <v>#N/A</v>
          </cell>
          <cell r="G868" t="e">
            <v>#N/A</v>
          </cell>
          <cell r="H868" t="e">
            <v>#N/A</v>
          </cell>
          <cell r="I868" t="e">
            <v>#N/A</v>
          </cell>
          <cell r="J868" t="e">
            <v>#N/A</v>
          </cell>
          <cell r="K868" t="e">
            <v>#N/A</v>
          </cell>
          <cell r="L868" t="e">
            <v>#N/A</v>
          </cell>
          <cell r="M868" t="e">
            <v>#N/A</v>
          </cell>
          <cell r="N868" t="e">
            <v>#N/A</v>
          </cell>
        </row>
        <row r="869">
          <cell r="A869">
            <v>7435</v>
          </cell>
          <cell r="B869" t="str">
            <v>OPERACIONES DE TESORERÍA</v>
          </cell>
          <cell r="C869" t="e">
            <v>#N/A</v>
          </cell>
          <cell r="D869" t="e">
            <v>#N/A</v>
          </cell>
          <cell r="E869" t="e">
            <v>#N/A</v>
          </cell>
          <cell r="F869" t="e">
            <v>#N/A</v>
          </cell>
          <cell r="G869" t="e">
            <v>#N/A</v>
          </cell>
          <cell r="H869" t="e">
            <v>#N/A</v>
          </cell>
          <cell r="I869" t="e">
            <v>#N/A</v>
          </cell>
          <cell r="J869" t="e">
            <v>#N/A</v>
          </cell>
          <cell r="K869" t="e">
            <v>#N/A</v>
          </cell>
          <cell r="L869" t="e">
            <v>#N/A</v>
          </cell>
          <cell r="M869" t="e">
            <v>#N/A</v>
          </cell>
          <cell r="N869" t="e">
            <v>#N/A</v>
          </cell>
        </row>
        <row r="870">
          <cell r="A870">
            <v>7436</v>
          </cell>
          <cell r="B870" t="str">
            <v>EN ARRENDAMIENTO</v>
          </cell>
          <cell r="C870" t="e">
            <v>#N/A</v>
          </cell>
          <cell r="D870" t="e">
            <v>#N/A</v>
          </cell>
          <cell r="E870" t="e">
            <v>#N/A</v>
          </cell>
          <cell r="F870" t="e">
            <v>#N/A</v>
          </cell>
          <cell r="G870" t="e">
            <v>#N/A</v>
          </cell>
          <cell r="H870" t="e">
            <v>#N/A</v>
          </cell>
          <cell r="I870" t="e">
            <v>#N/A</v>
          </cell>
          <cell r="J870" t="e">
            <v>#N/A</v>
          </cell>
          <cell r="K870" t="e">
            <v>#N/A</v>
          </cell>
          <cell r="L870" t="e">
            <v>#N/A</v>
          </cell>
          <cell r="M870" t="e">
            <v>#N/A</v>
          </cell>
          <cell r="N870" t="e">
            <v>#N/A</v>
          </cell>
        </row>
        <row r="871">
          <cell r="A871">
            <v>7437</v>
          </cell>
          <cell r="B871" t="str">
            <v>OPERACIONES DE POLÍTICA MONETARIA</v>
          </cell>
          <cell r="C871" t="e">
            <v>#N/A</v>
          </cell>
          <cell r="D871" t="e">
            <v>#N/A</v>
          </cell>
          <cell r="E871" t="e">
            <v>#N/A</v>
          </cell>
          <cell r="F871" t="e">
            <v>#N/A</v>
          </cell>
          <cell r="G871" t="e">
            <v>#N/A</v>
          </cell>
          <cell r="H871" t="e">
            <v>#N/A</v>
          </cell>
          <cell r="I871" t="e">
            <v>#N/A</v>
          </cell>
          <cell r="J871" t="e">
            <v>#N/A</v>
          </cell>
          <cell r="K871" t="e">
            <v>#N/A</v>
          </cell>
          <cell r="L871" t="e">
            <v>#N/A</v>
          </cell>
          <cell r="M871" t="e">
            <v>#N/A</v>
          </cell>
          <cell r="N871" t="e">
            <v>#N/A</v>
          </cell>
        </row>
        <row r="872">
          <cell r="A872">
            <v>743701</v>
          </cell>
          <cell r="B872" t="str">
            <v>EN FIDEICOMISOS MERCANTILES</v>
          </cell>
          <cell r="C872" t="e">
            <v>#N/A</v>
          </cell>
          <cell r="D872" t="e">
            <v>#N/A</v>
          </cell>
          <cell r="E872" t="e">
            <v>#N/A</v>
          </cell>
          <cell r="F872" t="e">
            <v>#N/A</v>
          </cell>
          <cell r="G872" t="e">
            <v>#N/A</v>
          </cell>
          <cell r="H872" t="e">
            <v>#N/A</v>
          </cell>
          <cell r="I872" t="e">
            <v>#N/A</v>
          </cell>
          <cell r="J872" t="e">
            <v>#N/A</v>
          </cell>
          <cell r="K872" t="e">
            <v>#N/A</v>
          </cell>
          <cell r="L872" t="e">
            <v>#N/A</v>
          </cell>
          <cell r="M872" t="e">
            <v>#N/A</v>
          </cell>
          <cell r="N872" t="e">
            <v>#N/A</v>
          </cell>
        </row>
        <row r="873">
          <cell r="A873">
            <v>743702</v>
          </cell>
          <cell r="B873" t="str">
            <v>EN OPERACIONES DIRECTAS</v>
          </cell>
          <cell r="C873" t="e">
            <v>#N/A</v>
          </cell>
          <cell r="D873" t="e">
            <v>#N/A</v>
          </cell>
          <cell r="E873" t="e">
            <v>#N/A</v>
          </cell>
          <cell r="F873" t="e">
            <v>#N/A</v>
          </cell>
          <cell r="G873" t="e">
            <v>#N/A</v>
          </cell>
          <cell r="H873" t="e">
            <v>#N/A</v>
          </cell>
          <cell r="I873" t="e">
            <v>#N/A</v>
          </cell>
          <cell r="J873" t="e">
            <v>#N/A</v>
          </cell>
          <cell r="K873" t="e">
            <v>#N/A</v>
          </cell>
          <cell r="L873" t="e">
            <v>#N/A</v>
          </cell>
          <cell r="M873" t="e">
            <v>#N/A</v>
          </cell>
          <cell r="N873" t="e">
            <v>#N/A</v>
          </cell>
        </row>
        <row r="874">
          <cell r="A874">
            <v>745</v>
          </cell>
          <cell r="B874" t="str">
            <v>PASIVOS BANCA CERRADA</v>
          </cell>
          <cell r="C874" t="e">
            <v>#N/A</v>
          </cell>
          <cell r="D874" t="e">
            <v>#N/A</v>
          </cell>
          <cell r="E874" t="e">
            <v>#N/A</v>
          </cell>
          <cell r="F874" t="e">
            <v>#N/A</v>
          </cell>
          <cell r="G874" t="e">
            <v>#N/A</v>
          </cell>
          <cell r="H874" t="e">
            <v>#N/A</v>
          </cell>
          <cell r="I874" t="e">
            <v>#N/A</v>
          </cell>
          <cell r="J874" t="e">
            <v>#N/A</v>
          </cell>
          <cell r="K874" t="e">
            <v>#N/A</v>
          </cell>
          <cell r="L874" t="e">
            <v>#N/A</v>
          </cell>
          <cell r="M874" t="e">
            <v>#N/A</v>
          </cell>
          <cell r="N874" t="e">
            <v>#N/A</v>
          </cell>
        </row>
        <row r="875">
          <cell r="A875">
            <v>7451</v>
          </cell>
          <cell r="B875" t="str">
            <v>PASIVOS IFIS CERRADAS</v>
          </cell>
          <cell r="C875" t="e">
            <v>#N/A</v>
          </cell>
          <cell r="D875" t="e">
            <v>#N/A</v>
          </cell>
          <cell r="E875" t="e">
            <v>#N/A</v>
          </cell>
          <cell r="F875" t="e">
            <v>#N/A</v>
          </cell>
          <cell r="G875" t="e">
            <v>#N/A</v>
          </cell>
          <cell r="H875" t="e">
            <v>#N/A</v>
          </cell>
          <cell r="I875" t="e">
            <v>#N/A</v>
          </cell>
          <cell r="J875" t="e">
            <v>#N/A</v>
          </cell>
          <cell r="K875" t="e">
            <v>#N/A</v>
          </cell>
          <cell r="L875" t="e">
            <v>#N/A</v>
          </cell>
          <cell r="M875" t="e">
            <v>#N/A</v>
          </cell>
          <cell r="N875" t="e">
            <v>#N/A</v>
          </cell>
        </row>
        <row r="876">
          <cell r="A876">
            <v>7456</v>
          </cell>
          <cell r="B876" t="str">
            <v>PASIVOS EX UGEDEP</v>
          </cell>
          <cell r="C876" t="e">
            <v>#N/A</v>
          </cell>
          <cell r="D876" t="e">
            <v>#N/A</v>
          </cell>
          <cell r="E876" t="e">
            <v>#N/A</v>
          </cell>
          <cell r="F876" t="e">
            <v>#N/A</v>
          </cell>
          <cell r="G876" t="e">
            <v>#N/A</v>
          </cell>
          <cell r="H876" t="e">
            <v>#N/A</v>
          </cell>
          <cell r="I876" t="e">
            <v>#N/A</v>
          </cell>
          <cell r="J876" t="e">
            <v>#N/A</v>
          </cell>
          <cell r="K876" t="e">
            <v>#N/A</v>
          </cell>
          <cell r="L876" t="e">
            <v>#N/A</v>
          </cell>
          <cell r="M876" t="e">
            <v>#N/A</v>
          </cell>
          <cell r="N876" t="e">
            <v>#N/A</v>
          </cell>
        </row>
        <row r="877">
          <cell r="A877">
            <v>746</v>
          </cell>
          <cell r="B877" t="str">
            <v>COBRANZAS</v>
          </cell>
          <cell r="C877" t="e">
            <v>#N/A</v>
          </cell>
          <cell r="D877" t="e">
            <v>#N/A</v>
          </cell>
          <cell r="E877" t="e">
            <v>#N/A</v>
          </cell>
          <cell r="F877" t="e">
            <v>#N/A</v>
          </cell>
          <cell r="G877" t="e">
            <v>#N/A</v>
          </cell>
          <cell r="H877" t="e">
            <v>#N/A</v>
          </cell>
          <cell r="I877" t="e">
            <v>#N/A</v>
          </cell>
          <cell r="J877" t="e">
            <v>#N/A</v>
          </cell>
          <cell r="K877" t="e">
            <v>#N/A</v>
          </cell>
          <cell r="L877" t="e">
            <v>#N/A</v>
          </cell>
          <cell r="M877" t="e">
            <v>#N/A</v>
          </cell>
          <cell r="N877" t="e">
            <v>#N/A</v>
          </cell>
        </row>
        <row r="878">
          <cell r="A878">
            <v>7461</v>
          </cell>
          <cell r="B878" t="str">
            <v>COBRANZAS DEL EXTERIOR</v>
          </cell>
          <cell r="C878" t="e">
            <v>#N/A</v>
          </cell>
          <cell r="D878" t="e">
            <v>#N/A</v>
          </cell>
          <cell r="E878" t="e">
            <v>#N/A</v>
          </cell>
          <cell r="F878" t="e">
            <v>#N/A</v>
          </cell>
          <cell r="G878" t="e">
            <v>#N/A</v>
          </cell>
          <cell r="H878" t="e">
            <v>#N/A</v>
          </cell>
          <cell r="I878" t="e">
            <v>#N/A</v>
          </cell>
          <cell r="J878" t="e">
            <v>#N/A</v>
          </cell>
          <cell r="K878" t="e">
            <v>#N/A</v>
          </cell>
          <cell r="L878" t="e">
            <v>#N/A</v>
          </cell>
          <cell r="M878" t="e">
            <v>#N/A</v>
          </cell>
          <cell r="N878" t="e">
            <v>#N/A</v>
          </cell>
        </row>
        <row r="879">
          <cell r="A879">
            <v>747</v>
          </cell>
          <cell r="B879" t="str">
            <v>CRÉDITOS DEL EXTERIOR</v>
          </cell>
          <cell r="C879" t="e">
            <v>#N/A</v>
          </cell>
          <cell r="D879" t="e">
            <v>#N/A</v>
          </cell>
          <cell r="E879" t="e">
            <v>#N/A</v>
          </cell>
          <cell r="F879" t="e">
            <v>#N/A</v>
          </cell>
          <cell r="G879" t="e">
            <v>#N/A</v>
          </cell>
          <cell r="H879" t="e">
            <v>#N/A</v>
          </cell>
          <cell r="I879" t="e">
            <v>#N/A</v>
          </cell>
          <cell r="J879" t="e">
            <v>#N/A</v>
          </cell>
          <cell r="K879" t="e">
            <v>#N/A</v>
          </cell>
          <cell r="L879" t="e">
            <v>#N/A</v>
          </cell>
          <cell r="M879" t="e">
            <v>#N/A</v>
          </cell>
          <cell r="N879" t="e">
            <v>#N/A</v>
          </cell>
        </row>
        <row r="880">
          <cell r="A880">
            <v>7471</v>
          </cell>
          <cell r="B880" t="str">
            <v>CRÉDITOS DE GOBIERNOS EXTRANJEROS POR UTILIZAR</v>
          </cell>
          <cell r="C880" t="e">
            <v>#N/A</v>
          </cell>
          <cell r="D880" t="e">
            <v>#N/A</v>
          </cell>
          <cell r="E880" t="e">
            <v>#N/A</v>
          </cell>
          <cell r="F880" t="e">
            <v>#N/A</v>
          </cell>
          <cell r="G880" t="e">
            <v>#N/A</v>
          </cell>
          <cell r="H880" t="e">
            <v>#N/A</v>
          </cell>
          <cell r="I880" t="e">
            <v>#N/A</v>
          </cell>
          <cell r="J880" t="e">
            <v>#N/A</v>
          </cell>
          <cell r="K880" t="e">
            <v>#N/A</v>
          </cell>
          <cell r="L880" t="e">
            <v>#N/A</v>
          </cell>
          <cell r="M880" t="e">
            <v>#N/A</v>
          </cell>
          <cell r="N880" t="e">
            <v>#N/A</v>
          </cell>
        </row>
        <row r="881">
          <cell r="A881">
            <v>7472</v>
          </cell>
          <cell r="B881" t="str">
            <v>CRÉDITOS DE GOBIERNOS EXTRANJEROS POR PAGAR</v>
          </cell>
          <cell r="C881" t="e">
            <v>#N/A</v>
          </cell>
          <cell r="D881" t="e">
            <v>#N/A</v>
          </cell>
          <cell r="E881" t="e">
            <v>#N/A</v>
          </cell>
          <cell r="F881" t="e">
            <v>#N/A</v>
          </cell>
          <cell r="G881" t="e">
            <v>#N/A</v>
          </cell>
          <cell r="H881" t="e">
            <v>#N/A</v>
          </cell>
          <cell r="I881" t="e">
            <v>#N/A</v>
          </cell>
          <cell r="J881" t="e">
            <v>#N/A</v>
          </cell>
          <cell r="K881" t="e">
            <v>#N/A</v>
          </cell>
          <cell r="L881" t="e">
            <v>#N/A</v>
          </cell>
          <cell r="M881" t="e">
            <v>#N/A</v>
          </cell>
          <cell r="N881" t="e">
            <v>#N/A</v>
          </cell>
        </row>
        <row r="882">
          <cell r="A882">
            <v>7478</v>
          </cell>
          <cell r="B882" t="str">
            <v>OTROS CRÉDITOS OTORGADOS DEL EXTERIOR.</v>
          </cell>
          <cell r="C882" t="e">
            <v>#N/A</v>
          </cell>
          <cell r="D882" t="e">
            <v>#N/A</v>
          </cell>
          <cell r="E882" t="e">
            <v>#N/A</v>
          </cell>
          <cell r="F882" t="e">
            <v>#N/A</v>
          </cell>
          <cell r="G882" t="e">
            <v>#N/A</v>
          </cell>
          <cell r="H882" t="e">
            <v>#N/A</v>
          </cell>
          <cell r="I882" t="e">
            <v>#N/A</v>
          </cell>
          <cell r="J882" t="e">
            <v>#N/A</v>
          </cell>
          <cell r="K882" t="e">
            <v>#N/A</v>
          </cell>
          <cell r="L882" t="e">
            <v>#N/A</v>
          </cell>
          <cell r="M882" t="e">
            <v>#N/A</v>
          </cell>
          <cell r="N882" t="e">
            <v>#N/A</v>
          </cell>
        </row>
        <row r="883">
          <cell r="A883">
            <v>748</v>
          </cell>
          <cell r="B883" t="str">
            <v>CRÉDITOS ESPECIALES</v>
          </cell>
          <cell r="C883" t="e">
            <v>#N/A</v>
          </cell>
          <cell r="D883" t="e">
            <v>#N/A</v>
          </cell>
          <cell r="E883" t="e">
            <v>#N/A</v>
          </cell>
          <cell r="F883" t="e">
            <v>#N/A</v>
          </cell>
          <cell r="G883" t="e">
            <v>#N/A</v>
          </cell>
          <cell r="H883" t="e">
            <v>#N/A</v>
          </cell>
          <cell r="I883" t="e">
            <v>#N/A</v>
          </cell>
          <cell r="J883" t="e">
            <v>#N/A</v>
          </cell>
          <cell r="K883" t="e">
            <v>#N/A</v>
          </cell>
          <cell r="L883" t="e">
            <v>#N/A</v>
          </cell>
          <cell r="M883" t="e">
            <v>#N/A</v>
          </cell>
          <cell r="N883" t="e">
            <v>#N/A</v>
          </cell>
        </row>
        <row r="884">
          <cell r="A884">
            <v>7481</v>
          </cell>
          <cell r="B884" t="str">
            <v>CRÉDITOS OTORGADOS CON FONDOS AJENOS</v>
          </cell>
          <cell r="C884" t="e">
            <v>#N/A</v>
          </cell>
          <cell r="D884" t="e">
            <v>#N/A</v>
          </cell>
          <cell r="E884" t="e">
            <v>#N/A</v>
          </cell>
          <cell r="F884" t="e">
            <v>#N/A</v>
          </cell>
          <cell r="G884" t="e">
            <v>#N/A</v>
          </cell>
          <cell r="H884" t="e">
            <v>#N/A</v>
          </cell>
          <cell r="I884" t="e">
            <v>#N/A</v>
          </cell>
          <cell r="J884" t="e">
            <v>#N/A</v>
          </cell>
          <cell r="K884" t="e">
            <v>#N/A</v>
          </cell>
          <cell r="L884" t="e">
            <v>#N/A</v>
          </cell>
          <cell r="M884" t="e">
            <v>#N/A</v>
          </cell>
          <cell r="N884" t="e">
            <v>#N/A</v>
          </cell>
        </row>
        <row r="885">
          <cell r="A885">
            <v>7482</v>
          </cell>
          <cell r="B885" t="str">
            <v>LÍNEAS DE CRÉDITO POR AMORTIZAR</v>
          </cell>
          <cell r="C885" t="e">
            <v>#N/A</v>
          </cell>
          <cell r="D885" t="e">
            <v>#N/A</v>
          </cell>
          <cell r="E885" t="e">
            <v>#N/A</v>
          </cell>
          <cell r="F885" t="e">
            <v>#N/A</v>
          </cell>
          <cell r="G885" t="e">
            <v>#N/A</v>
          </cell>
          <cell r="H885" t="e">
            <v>#N/A</v>
          </cell>
          <cell r="I885" t="e">
            <v>#N/A</v>
          </cell>
          <cell r="J885" t="e">
            <v>#N/A</v>
          </cell>
          <cell r="K885" t="e">
            <v>#N/A</v>
          </cell>
          <cell r="L885" t="e">
            <v>#N/A</v>
          </cell>
          <cell r="M885" t="e">
            <v>#N/A</v>
          </cell>
          <cell r="N885" t="e">
            <v>#N/A</v>
          </cell>
        </row>
        <row r="886">
          <cell r="A886">
            <v>7483</v>
          </cell>
          <cell r="B886" t="str">
            <v>DOCUMENTOS EN GARANTÍA FONDOS AJENOS</v>
          </cell>
          <cell r="C886" t="e">
            <v>#N/A</v>
          </cell>
          <cell r="D886" t="e">
            <v>#N/A</v>
          </cell>
          <cell r="E886" t="e">
            <v>#N/A</v>
          </cell>
          <cell r="F886" t="e">
            <v>#N/A</v>
          </cell>
          <cell r="G886" t="e">
            <v>#N/A</v>
          </cell>
          <cell r="H886" t="e">
            <v>#N/A</v>
          </cell>
          <cell r="I886" t="e">
            <v>#N/A</v>
          </cell>
          <cell r="J886" t="e">
            <v>#N/A</v>
          </cell>
          <cell r="K886" t="e">
            <v>#N/A</v>
          </cell>
          <cell r="L886" t="e">
            <v>#N/A</v>
          </cell>
          <cell r="M886" t="e">
            <v>#N/A</v>
          </cell>
          <cell r="N886" t="e">
            <v>#N/A</v>
          </cell>
        </row>
        <row r="887">
          <cell r="A887">
            <v>749</v>
          </cell>
          <cell r="B887" t="str">
            <v>OTRAS CUENTAS ACREEDORAS</v>
          </cell>
          <cell r="C887" t="e">
            <v>#N/A</v>
          </cell>
          <cell r="D887" t="e">
            <v>#N/A</v>
          </cell>
          <cell r="E887" t="e">
            <v>#N/A</v>
          </cell>
          <cell r="F887" t="e">
            <v>#N/A</v>
          </cell>
          <cell r="G887" t="e">
            <v>#N/A</v>
          </cell>
          <cell r="H887" t="e">
            <v>#N/A</v>
          </cell>
          <cell r="I887" t="e">
            <v>#N/A</v>
          </cell>
          <cell r="J887" t="e">
            <v>#N/A</v>
          </cell>
          <cell r="K887" t="e">
            <v>#N/A</v>
          </cell>
          <cell r="L887" t="e">
            <v>#N/A</v>
          </cell>
          <cell r="M887" t="e">
            <v>#N/A</v>
          </cell>
          <cell r="N887" t="e">
            <v>#N/A</v>
          </cell>
        </row>
        <row r="888">
          <cell r="A888">
            <v>7491</v>
          </cell>
          <cell r="B888" t="str">
            <v>CARTAS DE CRÉDITO</v>
          </cell>
          <cell r="C888" t="e">
            <v>#N/A</v>
          </cell>
          <cell r="D888" t="e">
            <v>#N/A</v>
          </cell>
          <cell r="E888" t="e">
            <v>#N/A</v>
          </cell>
          <cell r="F888" t="e">
            <v>#N/A</v>
          </cell>
          <cell r="G888" t="e">
            <v>#N/A</v>
          </cell>
          <cell r="H888" t="e">
            <v>#N/A</v>
          </cell>
          <cell r="I888" t="e">
            <v>#N/A</v>
          </cell>
          <cell r="J888" t="e">
            <v>#N/A</v>
          </cell>
          <cell r="K888" t="e">
            <v>#N/A</v>
          </cell>
          <cell r="L888" t="e">
            <v>#N/A</v>
          </cell>
          <cell r="M888" t="e">
            <v>#N/A</v>
          </cell>
          <cell r="N888" t="e">
            <v>#N/A</v>
          </cell>
        </row>
        <row r="889">
          <cell r="A889">
            <v>7492</v>
          </cell>
          <cell r="B889" t="str">
            <v>SUPERÁVIT PATRIMONIAL BANCA CERRADA</v>
          </cell>
          <cell r="C889" t="e">
            <v>#N/A</v>
          </cell>
          <cell r="D889" t="e">
            <v>#N/A</v>
          </cell>
          <cell r="E889" t="e">
            <v>#N/A</v>
          </cell>
          <cell r="F889" t="e">
            <v>#N/A</v>
          </cell>
          <cell r="G889" t="e">
            <v>#N/A</v>
          </cell>
          <cell r="H889" t="e">
            <v>#N/A</v>
          </cell>
          <cell r="I889" t="e">
            <v>#N/A</v>
          </cell>
          <cell r="J889" t="e">
            <v>#N/A</v>
          </cell>
          <cell r="K889" t="e">
            <v>#N/A</v>
          </cell>
          <cell r="L889" t="e">
            <v>#N/A</v>
          </cell>
          <cell r="M889" t="e">
            <v>#N/A</v>
          </cell>
          <cell r="N889" t="e">
            <v>#N/A</v>
          </cell>
        </row>
        <row r="890">
          <cell r="A890">
            <v>749205</v>
          </cell>
          <cell r="B890" t="str">
            <v>SUPERÁVIT PATRIMONIAL IFIS CERRADAS</v>
          </cell>
          <cell r="C890" t="e">
            <v>#N/A</v>
          </cell>
          <cell r="D890" t="e">
            <v>#N/A</v>
          </cell>
          <cell r="E890" t="e">
            <v>#N/A</v>
          </cell>
          <cell r="F890" t="e">
            <v>#N/A</v>
          </cell>
          <cell r="G890" t="e">
            <v>#N/A</v>
          </cell>
          <cell r="H890" t="e">
            <v>#N/A</v>
          </cell>
          <cell r="I890" t="e">
            <v>#N/A</v>
          </cell>
          <cell r="J890" t="e">
            <v>#N/A</v>
          </cell>
          <cell r="K890" t="e">
            <v>#N/A</v>
          </cell>
          <cell r="L890" t="e">
            <v>#N/A</v>
          </cell>
          <cell r="M890" t="e">
            <v>#N/A</v>
          </cell>
          <cell r="N890" t="e">
            <v>#N/A</v>
          </cell>
        </row>
        <row r="891">
          <cell r="A891">
            <v>749210</v>
          </cell>
          <cell r="B891" t="str">
            <v>SUPERÁVIT PATRIMONIAL EX UGEDEP</v>
          </cell>
          <cell r="C891" t="e">
            <v>#N/A</v>
          </cell>
          <cell r="D891" t="e">
            <v>#N/A</v>
          </cell>
          <cell r="E891" t="e">
            <v>#N/A</v>
          </cell>
          <cell r="F891" t="e">
            <v>#N/A</v>
          </cell>
          <cell r="G891" t="e">
            <v>#N/A</v>
          </cell>
          <cell r="H891" t="e">
            <v>#N/A</v>
          </cell>
          <cell r="I891" t="e">
            <v>#N/A</v>
          </cell>
          <cell r="J891" t="e">
            <v>#N/A</v>
          </cell>
          <cell r="K891" t="e">
            <v>#N/A</v>
          </cell>
          <cell r="L891" t="e">
            <v>#N/A</v>
          </cell>
          <cell r="M891" t="e">
            <v>#N/A</v>
          </cell>
          <cell r="N891" t="e">
            <v>#N/A</v>
          </cell>
        </row>
        <row r="892">
          <cell r="A892">
            <v>7498</v>
          </cell>
          <cell r="B892" t="str">
            <v>VARIAS</v>
          </cell>
          <cell r="C892" t="e">
            <v>#N/A</v>
          </cell>
          <cell r="D892" t="e">
            <v>#N/A</v>
          </cell>
          <cell r="E892" t="e">
            <v>#N/A</v>
          </cell>
          <cell r="F892" t="e">
            <v>#N/A</v>
          </cell>
          <cell r="G892" t="e">
            <v>#N/A</v>
          </cell>
          <cell r="H892" t="e">
            <v>#N/A</v>
          </cell>
          <cell r="I892" t="e">
            <v>#N/A</v>
          </cell>
          <cell r="J892" t="e">
            <v>#N/A</v>
          </cell>
          <cell r="K892" t="e">
            <v>#N/A</v>
          </cell>
          <cell r="L892" t="e">
            <v>#N/A</v>
          </cell>
          <cell r="M892" t="e">
            <v>#N/A</v>
          </cell>
          <cell r="N892" t="e">
            <v>#N/A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">
          <cell r="C1">
            <v>43496</v>
          </cell>
          <cell r="D1">
            <v>43524</v>
          </cell>
          <cell r="E1">
            <v>43555</v>
          </cell>
          <cell r="F1">
            <v>43585</v>
          </cell>
          <cell r="G1">
            <v>43616</v>
          </cell>
          <cell r="H1">
            <v>43646</v>
          </cell>
          <cell r="I1">
            <v>43677</v>
          </cell>
          <cell r="J1">
            <v>43708</v>
          </cell>
          <cell r="K1">
            <v>43738</v>
          </cell>
          <cell r="L1">
            <v>43769</v>
          </cell>
          <cell r="M1">
            <v>43799</v>
          </cell>
          <cell r="N1">
            <v>43830</v>
          </cell>
        </row>
        <row r="2">
          <cell r="A2">
            <v>1</v>
          </cell>
          <cell r="B2" t="str">
            <v>A C T I V O</v>
          </cell>
          <cell r="C2">
            <v>13813112304.110001</v>
          </cell>
          <cell r="D2">
            <v>13465188330.27</v>
          </cell>
          <cell r="E2">
            <v>14159009535.459999</v>
          </cell>
          <cell r="F2">
            <v>13676972056.629999</v>
          </cell>
          <cell r="G2">
            <v>14082749021.98</v>
          </cell>
          <cell r="H2">
            <v>14110053009.459999</v>
          </cell>
          <cell r="I2">
            <v>13745530976.42</v>
          </cell>
          <cell r="J2">
            <v>13796733049.25</v>
          </cell>
          <cell r="K2">
            <v>15088758348.559999</v>
          </cell>
          <cell r="L2">
            <v>13837947615.120001</v>
          </cell>
          <cell r="M2">
            <v>12936415058.139999</v>
          </cell>
          <cell r="N2">
            <v>13142809147.549999</v>
          </cell>
        </row>
        <row r="3">
          <cell r="A3">
            <v>11</v>
          </cell>
          <cell r="B3" t="str">
            <v>ACTIVOS INTERNACIONALES DE RESERVA</v>
          </cell>
          <cell r="C3">
            <v>5749014828.1499996</v>
          </cell>
          <cell r="D3">
            <v>5391450290.1999998</v>
          </cell>
          <cell r="E3">
            <v>6069518547.6700001</v>
          </cell>
          <cell r="F3">
            <v>5575552762.3999996</v>
          </cell>
          <cell r="G3">
            <v>6163030137.8800001</v>
          </cell>
          <cell r="H3">
            <v>6205255507.8999996</v>
          </cell>
          <cell r="I3">
            <v>5832873058.1099997</v>
          </cell>
          <cell r="J3">
            <v>5879221920.3100004</v>
          </cell>
          <cell r="K3">
            <v>7208744311.5799999</v>
          </cell>
          <cell r="L3">
            <v>6145270451.1599998</v>
          </cell>
          <cell r="M3">
            <v>5208446900.5600004</v>
          </cell>
          <cell r="N3">
            <v>5628385678.8500004</v>
          </cell>
        </row>
        <row r="4">
          <cell r="A4">
            <v>111</v>
          </cell>
          <cell r="B4" t="str">
            <v>CAJA EN DIVISAS</v>
          </cell>
          <cell r="C4">
            <v>722357212.67999995</v>
          </cell>
          <cell r="D4">
            <v>725174917.72000003</v>
          </cell>
          <cell r="E4">
            <v>600815776.88999999</v>
          </cell>
          <cell r="F4">
            <v>477088449.60000002</v>
          </cell>
          <cell r="G4">
            <v>623747383.26999998</v>
          </cell>
          <cell r="H4">
            <v>441827788.38999999</v>
          </cell>
          <cell r="I4">
            <v>551729441.12</v>
          </cell>
          <cell r="J4">
            <v>447698000.36000001</v>
          </cell>
          <cell r="K4">
            <v>658625084.63999999</v>
          </cell>
          <cell r="L4">
            <v>537544457.20000005</v>
          </cell>
          <cell r="M4">
            <v>673595461.88</v>
          </cell>
          <cell r="N4">
            <v>492876752.88</v>
          </cell>
        </row>
        <row r="5">
          <cell r="A5">
            <v>1111</v>
          </cell>
          <cell r="B5" t="str">
            <v>MONEDAS Y BILLETES EN DIVISAS</v>
          </cell>
          <cell r="C5">
            <v>722357212.67999995</v>
          </cell>
          <cell r="D5">
            <v>725174917.72000003</v>
          </cell>
          <cell r="E5">
            <v>600815776.88999999</v>
          </cell>
          <cell r="F5">
            <v>477088449.60000002</v>
          </cell>
          <cell r="G5">
            <v>623747383.26999998</v>
          </cell>
          <cell r="H5">
            <v>441827788.38999999</v>
          </cell>
          <cell r="I5">
            <v>551729441.12</v>
          </cell>
          <cell r="J5">
            <v>447698000.36000001</v>
          </cell>
          <cell r="K5">
            <v>658625084.63999999</v>
          </cell>
          <cell r="L5">
            <v>537544457.20000005</v>
          </cell>
          <cell r="M5">
            <v>673595461.88</v>
          </cell>
          <cell r="N5">
            <v>492876752.88</v>
          </cell>
        </row>
        <row r="6">
          <cell r="A6">
            <v>1112</v>
          </cell>
          <cell r="B6" t="str">
            <v>REMESAS DE MONEDAS Y BILLETES EN EL PAÍS EN DIVISAS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112</v>
          </cell>
          <cell r="B7" t="str">
            <v>BANCOS E INSTITUCIONES FINANCIERAS DEL EXTERIOR</v>
          </cell>
          <cell r="C7">
            <v>635385626.66999996</v>
          </cell>
          <cell r="D7">
            <v>400917320.20999998</v>
          </cell>
          <cell r="E7">
            <v>394297707.99000001</v>
          </cell>
          <cell r="F7">
            <v>589628854.12</v>
          </cell>
          <cell r="G7">
            <v>386667835.63</v>
          </cell>
          <cell r="H7">
            <v>449169895.88999999</v>
          </cell>
          <cell r="I7">
            <v>238994960.34999999</v>
          </cell>
          <cell r="J7">
            <v>343438503.23000002</v>
          </cell>
          <cell r="K7">
            <v>372791714.52999997</v>
          </cell>
          <cell r="L7">
            <v>311461950.94999999</v>
          </cell>
          <cell r="M7">
            <v>291928660.05000001</v>
          </cell>
          <cell r="N7">
            <v>382006400.76999998</v>
          </cell>
        </row>
        <row r="8">
          <cell r="A8">
            <v>1121</v>
          </cell>
          <cell r="B8" t="str">
            <v>BANCOS DEL EXTERIOR</v>
          </cell>
          <cell r="C8">
            <v>627345632.03999996</v>
          </cell>
          <cell r="D8">
            <v>400520054.38999999</v>
          </cell>
          <cell r="E8">
            <v>393923029.27999997</v>
          </cell>
          <cell r="F8">
            <v>505765149.07999998</v>
          </cell>
          <cell r="G8">
            <v>386339163.33999997</v>
          </cell>
          <cell r="H8">
            <v>448864701.41000003</v>
          </cell>
          <cell r="I8">
            <v>234572785.53999999</v>
          </cell>
          <cell r="J8">
            <v>343179365.41000003</v>
          </cell>
          <cell r="K8">
            <v>371524309.5</v>
          </cell>
          <cell r="L8">
            <v>311249399.01999998</v>
          </cell>
          <cell r="M8">
            <v>285016811.13</v>
          </cell>
          <cell r="N8">
            <v>366837932.51999998</v>
          </cell>
        </row>
        <row r="9">
          <cell r="A9">
            <v>112105</v>
          </cell>
          <cell r="B9" t="str">
            <v>FONDOS DISPONIBLES EN BANCOS DEL EXTERIOR</v>
          </cell>
          <cell r="C9">
            <v>593707668.47000003</v>
          </cell>
          <cell r="D9">
            <v>372348952.69999999</v>
          </cell>
          <cell r="E9">
            <v>359331439.19</v>
          </cell>
          <cell r="F9">
            <v>474568669.56</v>
          </cell>
          <cell r="G9">
            <v>352179612.24000001</v>
          </cell>
          <cell r="H9">
            <v>385141537.89999998</v>
          </cell>
          <cell r="I9">
            <v>208238373.81999999</v>
          </cell>
          <cell r="J9">
            <v>298801327.11000001</v>
          </cell>
          <cell r="K9">
            <v>312126649.57999998</v>
          </cell>
          <cell r="L9">
            <v>288626943.45999998</v>
          </cell>
          <cell r="M9">
            <v>270498727.42000002</v>
          </cell>
          <cell r="N9">
            <v>356896302.68000001</v>
          </cell>
        </row>
        <row r="10">
          <cell r="A10">
            <v>112110</v>
          </cell>
          <cell r="B10" t="str">
            <v>FONDOS NO DISPONIBLES EN BANCOS DEL EXTERIOR</v>
          </cell>
          <cell r="C10">
            <v>33637963.57</v>
          </cell>
          <cell r="D10">
            <v>28171101.690000001</v>
          </cell>
          <cell r="E10">
            <v>34591590.090000004</v>
          </cell>
          <cell r="F10">
            <v>31196479.52</v>
          </cell>
          <cell r="G10">
            <v>34159551.100000001</v>
          </cell>
          <cell r="H10">
            <v>63723163.509999998</v>
          </cell>
          <cell r="I10">
            <v>26334411.719999999</v>
          </cell>
          <cell r="J10">
            <v>44378038.299999997</v>
          </cell>
          <cell r="K10">
            <v>59397659.920000002</v>
          </cell>
          <cell r="L10">
            <v>22622455.559999999</v>
          </cell>
          <cell r="M10">
            <v>14518083.710000001</v>
          </cell>
          <cell r="N10">
            <v>9941629.8399999999</v>
          </cell>
        </row>
        <row r="11">
          <cell r="A11">
            <v>1122</v>
          </cell>
          <cell r="B11" t="str">
            <v>INSTITUCIONES FINANCIERAS DEL EXTERIOR</v>
          </cell>
          <cell r="C11">
            <v>419994.63</v>
          </cell>
          <cell r="D11">
            <v>397265.82</v>
          </cell>
          <cell r="E11">
            <v>374678.71</v>
          </cell>
          <cell r="F11">
            <v>351705.04</v>
          </cell>
          <cell r="G11">
            <v>328672.28999999998</v>
          </cell>
          <cell r="H11">
            <v>305194.48</v>
          </cell>
          <cell r="I11">
            <v>282174.81</v>
          </cell>
          <cell r="J11">
            <v>259137.82</v>
          </cell>
          <cell r="K11">
            <v>235581.03</v>
          </cell>
          <cell r="L11">
            <v>212551.93</v>
          </cell>
          <cell r="M11">
            <v>191848.92</v>
          </cell>
          <cell r="N11">
            <v>166468.25</v>
          </cell>
        </row>
        <row r="12">
          <cell r="A12">
            <v>112205</v>
          </cell>
          <cell r="B12" t="str">
            <v>FONDOS DISPONIBLES EN INSTITUCIONES FINANCIERAS DEL EXTERIOR</v>
          </cell>
          <cell r="C12">
            <v>419994.63</v>
          </cell>
          <cell r="D12">
            <v>397265.82</v>
          </cell>
          <cell r="E12">
            <v>374678.71</v>
          </cell>
          <cell r="F12">
            <v>351705.04</v>
          </cell>
          <cell r="G12">
            <v>328672.28999999998</v>
          </cell>
          <cell r="H12">
            <v>305194.48</v>
          </cell>
          <cell r="I12">
            <v>282174.81</v>
          </cell>
          <cell r="J12">
            <v>259137.82</v>
          </cell>
          <cell r="K12">
            <v>235581.03</v>
          </cell>
          <cell r="L12">
            <v>212551.93</v>
          </cell>
          <cell r="M12">
            <v>191848.92</v>
          </cell>
          <cell r="N12">
            <v>166468.25</v>
          </cell>
        </row>
        <row r="13">
          <cell r="A13">
            <v>112210</v>
          </cell>
          <cell r="B13" t="str">
            <v>FONDOS NO DISPONIBLES EN INSTITUCIONES FINANCIERAS DEL EXTERIOR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>
            <v>1123</v>
          </cell>
          <cell r="B14" t="str">
            <v>REMESAS DE MONEDAS Y BILLETES EN EL EXTERIOR EN DIVISAS</v>
          </cell>
          <cell r="C14">
            <v>7620000</v>
          </cell>
          <cell r="D14">
            <v>0</v>
          </cell>
          <cell r="E14">
            <v>0</v>
          </cell>
          <cell r="F14">
            <v>83512000</v>
          </cell>
          <cell r="G14">
            <v>0</v>
          </cell>
          <cell r="H14">
            <v>0</v>
          </cell>
          <cell r="I14">
            <v>4140000</v>
          </cell>
          <cell r="J14">
            <v>0</v>
          </cell>
          <cell r="K14">
            <v>1031824</v>
          </cell>
          <cell r="L14">
            <v>0</v>
          </cell>
          <cell r="M14">
            <v>6720000</v>
          </cell>
          <cell r="N14">
            <v>15002000</v>
          </cell>
        </row>
        <row r="15">
          <cell r="A15">
            <v>113</v>
          </cell>
          <cell r="B15" t="str">
            <v>REMESAS DE CHEQUES Y VALORES EN DIVISAS</v>
          </cell>
          <cell r="C15">
            <v>0</v>
          </cell>
          <cell r="D15">
            <v>0</v>
          </cell>
          <cell r="E15">
            <v>157754</v>
          </cell>
          <cell r="F15">
            <v>178490</v>
          </cell>
          <cell r="G15">
            <v>0</v>
          </cell>
          <cell r="H15">
            <v>0</v>
          </cell>
          <cell r="I15">
            <v>86212</v>
          </cell>
          <cell r="J15">
            <v>0</v>
          </cell>
          <cell r="K15">
            <v>0</v>
          </cell>
          <cell r="L15">
            <v>0</v>
          </cell>
          <cell r="M15">
            <v>178100</v>
          </cell>
          <cell r="N15">
            <v>87543</v>
          </cell>
        </row>
        <row r="16">
          <cell r="A16">
            <v>114</v>
          </cell>
          <cell r="B16" t="str">
            <v>INVERSIONES EN EL EXTERIOR</v>
          </cell>
          <cell r="C16">
            <v>2032257102.3699999</v>
          </cell>
          <cell r="D16">
            <v>1913601850.97</v>
          </cell>
          <cell r="E16">
            <v>2740613757.3099999</v>
          </cell>
          <cell r="F16">
            <v>2179303508.0799999</v>
          </cell>
          <cell r="G16">
            <v>2823558297.3299999</v>
          </cell>
          <cell r="H16">
            <v>2914502950.5700002</v>
          </cell>
          <cell r="I16">
            <v>2634332367</v>
          </cell>
          <cell r="J16">
            <v>2638671053.5599999</v>
          </cell>
          <cell r="K16">
            <v>3755014996.96</v>
          </cell>
          <cell r="L16">
            <v>2839711251.77</v>
          </cell>
          <cell r="M16">
            <v>1827524148.5899999</v>
          </cell>
          <cell r="N16">
            <v>2059150393.48</v>
          </cell>
        </row>
        <row r="17">
          <cell r="A17">
            <v>1141</v>
          </cell>
          <cell r="B17" t="str">
            <v>DEPÓSITOS A PLAZO FIJO</v>
          </cell>
          <cell r="C17">
            <v>1004413583.37</v>
          </cell>
          <cell r="D17">
            <v>878578932.97000003</v>
          </cell>
          <cell r="E17">
            <v>1611025365.53</v>
          </cell>
          <cell r="F17">
            <v>705933993.79999995</v>
          </cell>
          <cell r="G17">
            <v>1441449591.0699999</v>
          </cell>
          <cell r="H17">
            <v>1497270212.3900001</v>
          </cell>
          <cell r="I17">
            <v>1310916701.5999999</v>
          </cell>
          <cell r="J17">
            <v>1285626761.9400001</v>
          </cell>
          <cell r="K17">
            <v>2662800776.96</v>
          </cell>
          <cell r="L17">
            <v>1352650302.6700001</v>
          </cell>
          <cell r="M17">
            <v>667869939.03999996</v>
          </cell>
          <cell r="N17">
            <v>959790103.48000002</v>
          </cell>
        </row>
        <row r="18">
          <cell r="A18">
            <v>1142</v>
          </cell>
          <cell r="B18" t="str">
            <v>CERTIFICADOS DE DEPÓSITO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>
            <v>1143</v>
          </cell>
          <cell r="B19" t="str">
            <v>TÍTULOS RENTA FIJA</v>
          </cell>
          <cell r="C19">
            <v>0</v>
          </cell>
          <cell r="D19">
            <v>0</v>
          </cell>
          <cell r="E19">
            <v>99992527.780000001</v>
          </cell>
          <cell r="F19">
            <v>449603175.27999997</v>
          </cell>
          <cell r="G19">
            <v>349323415.25999999</v>
          </cell>
          <cell r="H19">
            <v>349386218.18000001</v>
          </cell>
          <cell r="I19">
            <v>249509137.40000001</v>
          </cell>
          <cell r="J19">
            <v>249798547.62</v>
          </cell>
          <cell r="K19">
            <v>0</v>
          </cell>
          <cell r="L19">
            <v>399333759.10000002</v>
          </cell>
          <cell r="M19">
            <v>99995055.549999997</v>
          </cell>
          <cell r="N19">
            <v>0</v>
          </cell>
        </row>
        <row r="20">
          <cell r="A20">
            <v>1144</v>
          </cell>
          <cell r="B20" t="str">
            <v>ACUERDOS DE RECOMPRA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1145</v>
          </cell>
          <cell r="B21" t="str">
            <v>OPERACIONES SWAPS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1146</v>
          </cell>
          <cell r="B22" t="str">
            <v>OPERACIONES DE FUTUROS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1147</v>
          </cell>
          <cell r="B23" t="str">
            <v>OPERACIONES LENDING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1148</v>
          </cell>
          <cell r="B24" t="str">
            <v>OTROS INSTRUMENTOS FINANCIEROS</v>
          </cell>
          <cell r="C24">
            <v>1027843519</v>
          </cell>
          <cell r="D24">
            <v>1035022918</v>
          </cell>
          <cell r="E24">
            <v>1029595864</v>
          </cell>
          <cell r="F24">
            <v>1023766339</v>
          </cell>
          <cell r="G24">
            <v>1032785291</v>
          </cell>
          <cell r="H24">
            <v>1067846520</v>
          </cell>
          <cell r="I24">
            <v>1073906528</v>
          </cell>
          <cell r="J24">
            <v>1103245744</v>
          </cell>
          <cell r="K24">
            <v>1092214220</v>
          </cell>
          <cell r="L24">
            <v>1087727190</v>
          </cell>
          <cell r="M24">
            <v>1059659154</v>
          </cell>
          <cell r="N24">
            <v>1099360290</v>
          </cell>
        </row>
        <row r="25">
          <cell r="A25">
            <v>1149</v>
          </cell>
          <cell r="B25" t="str">
            <v>(PROVISIÓN RIESGO EN INVERSIONES EN EL EXTERIOR)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115</v>
          </cell>
          <cell r="B26" t="str">
            <v>ORO MONETARIO</v>
          </cell>
          <cell r="C26">
            <v>721061778.90999997</v>
          </cell>
          <cell r="D26">
            <v>718829205.95000005</v>
          </cell>
          <cell r="E26">
            <v>705888574.79999995</v>
          </cell>
          <cell r="F26">
            <v>698749618.64999998</v>
          </cell>
          <cell r="G26">
            <v>705967664.39999998</v>
          </cell>
          <cell r="H26">
            <v>767783886.04999995</v>
          </cell>
          <cell r="I26">
            <v>777895462.86000001</v>
          </cell>
          <cell r="J26">
            <v>832847991.04999995</v>
          </cell>
          <cell r="K26">
            <v>809365704.96000004</v>
          </cell>
          <cell r="L26">
            <v>823340450.72000003</v>
          </cell>
          <cell r="M26">
            <v>795660302.65999997</v>
          </cell>
          <cell r="N26">
            <v>1068184297.77</v>
          </cell>
        </row>
        <row r="27">
          <cell r="A27">
            <v>1151</v>
          </cell>
          <cell r="B27" t="str">
            <v>ORO EN EL PAÍS</v>
          </cell>
          <cell r="C27">
            <v>41157.089999999997</v>
          </cell>
          <cell r="D27">
            <v>42617.43</v>
          </cell>
          <cell r="E27">
            <v>43032.77</v>
          </cell>
          <cell r="F27">
            <v>42085.43</v>
          </cell>
          <cell r="G27">
            <v>40389.449999999997</v>
          </cell>
          <cell r="H27">
            <v>39275.31</v>
          </cell>
          <cell r="I27">
            <v>43213.71</v>
          </cell>
          <cell r="J27">
            <v>43971.87</v>
          </cell>
          <cell r="K27">
            <v>46279.62</v>
          </cell>
          <cell r="L27">
            <v>44695.17</v>
          </cell>
          <cell r="M27">
            <v>44764.47</v>
          </cell>
          <cell r="N27">
            <v>43584.62</v>
          </cell>
        </row>
        <row r="28">
          <cell r="A28">
            <v>1152</v>
          </cell>
          <cell r="B28" t="str">
            <v>ORO EN EL EXTERIOR</v>
          </cell>
          <cell r="C28">
            <v>721020621.82000005</v>
          </cell>
          <cell r="D28">
            <v>718786588.51999998</v>
          </cell>
          <cell r="E28">
            <v>705845542.02999997</v>
          </cell>
          <cell r="F28">
            <v>698707533.22000003</v>
          </cell>
          <cell r="G28">
            <v>705927274.95000005</v>
          </cell>
          <cell r="H28">
            <v>767744610.74000001</v>
          </cell>
          <cell r="I28">
            <v>777852249.14999998</v>
          </cell>
          <cell r="J28">
            <v>832804019.17999995</v>
          </cell>
          <cell r="K28">
            <v>809319425.34000003</v>
          </cell>
          <cell r="L28">
            <v>823295755.54999995</v>
          </cell>
          <cell r="M28">
            <v>795615538.19000006</v>
          </cell>
          <cell r="N28">
            <v>1068140713.15</v>
          </cell>
        </row>
        <row r="29">
          <cell r="A29">
            <v>116</v>
          </cell>
          <cell r="B29" t="str">
            <v>TENENCIAS DE UNIDADES DE CUENTA ORGANISMOS FINANCIEROS INTERNACIONALES</v>
          </cell>
          <cell r="C29">
            <v>44753090.149999999</v>
          </cell>
          <cell r="D29">
            <v>41796621.770000003</v>
          </cell>
          <cell r="E29">
            <v>42790294.899999999</v>
          </cell>
          <cell r="F29">
            <v>46938882.770000003</v>
          </cell>
          <cell r="G29">
            <v>41235118.189999998</v>
          </cell>
          <cell r="H29">
            <v>41242239.520000003</v>
          </cell>
          <cell r="I29">
            <v>45892369.369999997</v>
          </cell>
          <cell r="J29">
            <v>38371338.390000001</v>
          </cell>
          <cell r="K29">
            <v>38363779.329999998</v>
          </cell>
          <cell r="L29">
            <v>46515859.75</v>
          </cell>
          <cell r="M29">
            <v>38688226.049999997</v>
          </cell>
          <cell r="N29">
            <v>37834182.700000003</v>
          </cell>
        </row>
        <row r="30">
          <cell r="A30">
            <v>1161</v>
          </cell>
          <cell r="B30" t="str">
            <v>DERECHOS ESPECIALES DE GIRO</v>
          </cell>
          <cell r="C30">
            <v>4958370.1500000004</v>
          </cell>
          <cell r="D30">
            <v>2001901.77</v>
          </cell>
          <cell r="E30">
            <v>1987968.45</v>
          </cell>
          <cell r="F30">
            <v>6141682.7800000003</v>
          </cell>
          <cell r="G30">
            <v>1340174.9099999999</v>
          </cell>
          <cell r="H30">
            <v>1352422.7</v>
          </cell>
          <cell r="I30">
            <v>7345491.0300000003</v>
          </cell>
          <cell r="J30">
            <v>673418.95</v>
          </cell>
          <cell r="K30">
            <v>670943.47</v>
          </cell>
          <cell r="L30">
            <v>8955197.1300000008</v>
          </cell>
          <cell r="M30">
            <v>2121404.54</v>
          </cell>
          <cell r="N30">
            <v>822547.39</v>
          </cell>
        </row>
        <row r="31">
          <cell r="A31">
            <v>1162</v>
          </cell>
          <cell r="B31" t="str">
            <v>PESOS ANDINOS</v>
          </cell>
          <cell r="C31">
            <v>10000000</v>
          </cell>
          <cell r="D31">
            <v>10000000</v>
          </cell>
          <cell r="E31">
            <v>10000000</v>
          </cell>
          <cell r="F31">
            <v>10000000</v>
          </cell>
          <cell r="G31">
            <v>10000000</v>
          </cell>
          <cell r="H31">
            <v>10000000</v>
          </cell>
          <cell r="I31">
            <v>10000000</v>
          </cell>
          <cell r="J31">
            <v>10000000</v>
          </cell>
          <cell r="K31">
            <v>10000000</v>
          </cell>
          <cell r="L31">
            <v>10000000</v>
          </cell>
          <cell r="M31">
            <v>10000000</v>
          </cell>
          <cell r="N31">
            <v>10000000</v>
          </cell>
        </row>
        <row r="32">
          <cell r="A32">
            <v>1163</v>
          </cell>
          <cell r="B32" t="str">
            <v>S.U.C.R.E.</v>
          </cell>
          <cell r="C32">
            <v>29794720</v>
          </cell>
          <cell r="D32">
            <v>29794720</v>
          </cell>
          <cell r="E32">
            <v>30802326.449999999</v>
          </cell>
          <cell r="F32">
            <v>30797199.989999998</v>
          </cell>
          <cell r="G32">
            <v>29894943.280000001</v>
          </cell>
          <cell r="H32">
            <v>29889816.82</v>
          </cell>
          <cell r="I32">
            <v>28546878.34</v>
          </cell>
          <cell r="J32">
            <v>27697919.440000001</v>
          </cell>
          <cell r="K32">
            <v>27692835.859999999</v>
          </cell>
          <cell r="L32">
            <v>27560662.620000001</v>
          </cell>
          <cell r="M32">
            <v>26566821.510000002</v>
          </cell>
          <cell r="N32">
            <v>27011635.309999999</v>
          </cell>
        </row>
        <row r="33">
          <cell r="A33">
            <v>117</v>
          </cell>
          <cell r="B33" t="str">
            <v>PARTICIPACIÓN EN ORGANISMOS FINANCIEROS INTERNACIONALES EN DIVISAS</v>
          </cell>
          <cell r="C33">
            <v>1592469452.8299999</v>
          </cell>
          <cell r="D33">
            <v>1590571708.8299999</v>
          </cell>
          <cell r="E33">
            <v>1583783087.8399999</v>
          </cell>
          <cell r="F33">
            <v>1582045814.8299999</v>
          </cell>
          <cell r="G33">
            <v>1580312388.96</v>
          </cell>
          <cell r="H33">
            <v>1589096431.97</v>
          </cell>
          <cell r="I33">
            <v>1582167482.1600001</v>
          </cell>
          <cell r="J33">
            <v>1577227766.1600001</v>
          </cell>
          <cell r="K33">
            <v>1573718335.1600001</v>
          </cell>
          <cell r="L33">
            <v>1584937351.1700001</v>
          </cell>
          <cell r="M33">
            <v>1580262761.1600001</v>
          </cell>
          <cell r="N33">
            <v>1587337439.1600001</v>
          </cell>
        </row>
        <row r="34">
          <cell r="A34">
            <v>1171</v>
          </cell>
          <cell r="B34" t="str">
            <v>APORTES EN EL FONDO MONETARIO INTERNACIONAL</v>
          </cell>
          <cell r="C34">
            <v>977268390</v>
          </cell>
          <cell r="D34">
            <v>975370646</v>
          </cell>
          <cell r="E34">
            <v>968582025.00999999</v>
          </cell>
          <cell r="F34">
            <v>966844752</v>
          </cell>
          <cell r="G34">
            <v>961165474</v>
          </cell>
          <cell r="H34">
            <v>969949517.00999999</v>
          </cell>
          <cell r="I34">
            <v>959630534</v>
          </cell>
          <cell r="J34">
            <v>954690818</v>
          </cell>
          <cell r="K34">
            <v>951181387</v>
          </cell>
          <cell r="L34">
            <v>962400403.00999999</v>
          </cell>
          <cell r="M34">
            <v>957725813</v>
          </cell>
          <cell r="N34">
            <v>964800491</v>
          </cell>
        </row>
        <row r="35">
          <cell r="A35">
            <v>117105</v>
          </cell>
          <cell r="B35" t="str">
            <v>APORTES FMI EN ORO</v>
          </cell>
          <cell r="C35">
            <v>11555752.59</v>
          </cell>
          <cell r="D35">
            <v>11533312.630000001</v>
          </cell>
          <cell r="E35">
            <v>11453040.289999999</v>
          </cell>
          <cell r="F35">
            <v>11432497.83</v>
          </cell>
          <cell r="G35">
            <v>11365342.960000001</v>
          </cell>
          <cell r="H35">
            <v>11469210.26</v>
          </cell>
          <cell r="I35">
            <v>11347192.99</v>
          </cell>
          <cell r="J35">
            <v>11288783.109999999</v>
          </cell>
          <cell r="K35">
            <v>11247285.689999999</v>
          </cell>
          <cell r="L35">
            <v>11379945.43</v>
          </cell>
          <cell r="M35">
            <v>11324670.539999999</v>
          </cell>
          <cell r="N35">
            <v>11408325.369999999</v>
          </cell>
        </row>
        <row r="36">
          <cell r="A36">
            <v>117110</v>
          </cell>
          <cell r="B36" t="str">
            <v>APORTES FMI EN DIVISAS</v>
          </cell>
          <cell r="C36">
            <v>745907789.90999997</v>
          </cell>
          <cell r="D36">
            <v>744459321.87</v>
          </cell>
          <cell r="E36">
            <v>739277853.47000003</v>
          </cell>
          <cell r="F36">
            <v>737951866.16999996</v>
          </cell>
          <cell r="G36">
            <v>733617112.53999996</v>
          </cell>
          <cell r="H36">
            <v>740321602.5</v>
          </cell>
          <cell r="I36">
            <v>732445557.50999999</v>
          </cell>
          <cell r="J36">
            <v>728675280.38999999</v>
          </cell>
          <cell r="K36">
            <v>725996679.55999994</v>
          </cell>
          <cell r="L36">
            <v>734559681.83000004</v>
          </cell>
          <cell r="M36">
            <v>730991764.21000004</v>
          </cell>
          <cell r="N36">
            <v>736391567.88</v>
          </cell>
        </row>
        <row r="37">
          <cell r="A37">
            <v>117115</v>
          </cell>
          <cell r="B37" t="str">
            <v>APORTES FMI EN SUCRES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117120</v>
          </cell>
          <cell r="B38" t="str">
            <v>APORTES FMI EN DEGS</v>
          </cell>
          <cell r="C38">
            <v>219804847.5</v>
          </cell>
          <cell r="D38">
            <v>219378011.5</v>
          </cell>
          <cell r="E38">
            <v>217851131.25</v>
          </cell>
          <cell r="F38">
            <v>217460388</v>
          </cell>
          <cell r="G38">
            <v>216183018.5</v>
          </cell>
          <cell r="H38">
            <v>218158704.25</v>
          </cell>
          <cell r="I38">
            <v>215837783.5</v>
          </cell>
          <cell r="J38">
            <v>214726754.5</v>
          </cell>
          <cell r="K38">
            <v>213937421.75</v>
          </cell>
          <cell r="L38">
            <v>216460775.75</v>
          </cell>
          <cell r="M38">
            <v>215409378.25</v>
          </cell>
          <cell r="N38">
            <v>217000597.75</v>
          </cell>
        </row>
        <row r="39">
          <cell r="A39">
            <v>1172</v>
          </cell>
          <cell r="B39" t="str">
            <v>APORTES EN OTROS ORGANISMOS FINANCIEROS INTERNACIONALES</v>
          </cell>
          <cell r="C39">
            <v>615201062.83000004</v>
          </cell>
          <cell r="D39">
            <v>615201062.83000004</v>
          </cell>
          <cell r="E39">
            <v>615201062.83000004</v>
          </cell>
          <cell r="F39">
            <v>615201062.83000004</v>
          </cell>
          <cell r="G39">
            <v>619146914.96000004</v>
          </cell>
          <cell r="H39">
            <v>619146914.96000004</v>
          </cell>
          <cell r="I39">
            <v>622536948.15999997</v>
          </cell>
          <cell r="J39">
            <v>622536948.15999997</v>
          </cell>
          <cell r="K39">
            <v>622536948.15999997</v>
          </cell>
          <cell r="L39">
            <v>622536948.15999997</v>
          </cell>
          <cell r="M39">
            <v>622536948.15999997</v>
          </cell>
          <cell r="N39">
            <v>622536948.15999997</v>
          </cell>
        </row>
        <row r="40">
          <cell r="A40">
            <v>117205</v>
          </cell>
          <cell r="B40" t="str">
            <v>APORTES BANCO INTERNACIONAL DE RECONSTRUCCIÓN Y FOMENTO (BIRF)</v>
          </cell>
          <cell r="C40">
            <v>20955676.449999999</v>
          </cell>
          <cell r="D40">
            <v>20955676.449999999</v>
          </cell>
          <cell r="E40">
            <v>20955676.449999999</v>
          </cell>
          <cell r="F40">
            <v>20955676.449999999</v>
          </cell>
          <cell r="G40">
            <v>20955676.449999999</v>
          </cell>
          <cell r="H40">
            <v>20955676.449999999</v>
          </cell>
          <cell r="I40">
            <v>20955676.449999999</v>
          </cell>
          <cell r="J40">
            <v>20955676.449999999</v>
          </cell>
          <cell r="K40">
            <v>20955676.449999999</v>
          </cell>
          <cell r="L40">
            <v>20955676.449999999</v>
          </cell>
          <cell r="M40">
            <v>20955676.449999999</v>
          </cell>
          <cell r="N40">
            <v>20955676.449999999</v>
          </cell>
        </row>
        <row r="41">
          <cell r="A41">
            <v>117210</v>
          </cell>
          <cell r="B41" t="str">
            <v>APORTES CORPORACIÓN FINANCIERA INTERNACIONAL (CFI)</v>
          </cell>
          <cell r="C41">
            <v>14440135.23</v>
          </cell>
          <cell r="D41">
            <v>14440135.23</v>
          </cell>
          <cell r="E41">
            <v>14440135.23</v>
          </cell>
          <cell r="F41">
            <v>14440135.23</v>
          </cell>
          <cell r="G41">
            <v>14440135.23</v>
          </cell>
          <cell r="H41">
            <v>14440135.23</v>
          </cell>
          <cell r="I41">
            <v>14440135.23</v>
          </cell>
          <cell r="J41">
            <v>14440135.23</v>
          </cell>
          <cell r="K41">
            <v>14440135.23</v>
          </cell>
          <cell r="L41">
            <v>14440135.23</v>
          </cell>
          <cell r="M41">
            <v>14440135.23</v>
          </cell>
          <cell r="N41">
            <v>14440135.23</v>
          </cell>
        </row>
        <row r="42">
          <cell r="A42">
            <v>117215</v>
          </cell>
          <cell r="B42" t="str">
            <v>APORTES ASOCIACIÓN INTERNACIONAL DE FOMENTO</v>
          </cell>
          <cell r="C42">
            <v>626938.48</v>
          </cell>
          <cell r="D42">
            <v>626938.48</v>
          </cell>
          <cell r="E42">
            <v>626938.48</v>
          </cell>
          <cell r="F42">
            <v>626938.48</v>
          </cell>
          <cell r="G42">
            <v>626938.48</v>
          </cell>
          <cell r="H42">
            <v>626938.48</v>
          </cell>
          <cell r="I42">
            <v>626938.48</v>
          </cell>
          <cell r="J42">
            <v>626938.48</v>
          </cell>
          <cell r="K42">
            <v>626938.48</v>
          </cell>
          <cell r="L42">
            <v>626938.48</v>
          </cell>
          <cell r="M42">
            <v>626938.48</v>
          </cell>
          <cell r="N42">
            <v>626938.48</v>
          </cell>
        </row>
        <row r="43">
          <cell r="A43">
            <v>117220</v>
          </cell>
          <cell r="B43" t="str">
            <v>APORTES BANCO INTERAMERICANO DE DESARROLLO (BID)</v>
          </cell>
          <cell r="C43">
            <v>72673566.439999998</v>
          </cell>
          <cell r="D43">
            <v>72673566.439999998</v>
          </cell>
          <cell r="E43">
            <v>72673566.439999998</v>
          </cell>
          <cell r="F43">
            <v>72673566.439999998</v>
          </cell>
          <cell r="G43">
            <v>72673566.439999998</v>
          </cell>
          <cell r="H43">
            <v>72673566.439999998</v>
          </cell>
          <cell r="I43">
            <v>72673566.439999998</v>
          </cell>
          <cell r="J43">
            <v>72673566.439999998</v>
          </cell>
          <cell r="K43">
            <v>72673566.439999998</v>
          </cell>
          <cell r="L43">
            <v>72673566.439999998</v>
          </cell>
          <cell r="M43">
            <v>72673566.439999998</v>
          </cell>
          <cell r="N43">
            <v>72673566.439999998</v>
          </cell>
        </row>
        <row r="44">
          <cell r="A44">
            <v>117225</v>
          </cell>
          <cell r="B44" t="str">
            <v>APORTES BANCO LATINOAMERICANO DE EXPORTACIONES S.A. PANAMÁ (BLADEX)</v>
          </cell>
          <cell r="C44">
            <v>25302494.5</v>
          </cell>
          <cell r="D44">
            <v>25302494.5</v>
          </cell>
          <cell r="E44">
            <v>25302494.5</v>
          </cell>
          <cell r="F44">
            <v>25302494.5</v>
          </cell>
          <cell r="G44">
            <v>25302494.5</v>
          </cell>
          <cell r="H44">
            <v>25302494.5</v>
          </cell>
          <cell r="I44">
            <v>25302494.5</v>
          </cell>
          <cell r="J44">
            <v>25302494.5</v>
          </cell>
          <cell r="K44">
            <v>25302494.5</v>
          </cell>
          <cell r="L44">
            <v>25302494.5</v>
          </cell>
          <cell r="M44">
            <v>25302494.5</v>
          </cell>
          <cell r="N44">
            <v>25302494.5</v>
          </cell>
        </row>
        <row r="45">
          <cell r="A45">
            <v>117230</v>
          </cell>
          <cell r="B45" t="str">
            <v>APORTES FONDO LATINOAMERICANO DE RESERVA (FLAR)</v>
          </cell>
          <cell r="C45">
            <v>234854951.18000001</v>
          </cell>
          <cell r="D45">
            <v>234854951.18000001</v>
          </cell>
          <cell r="E45">
            <v>234854951.18000001</v>
          </cell>
          <cell r="F45">
            <v>234854951.18000001</v>
          </cell>
          <cell r="G45">
            <v>238800803.31</v>
          </cell>
          <cell r="H45">
            <v>238800803.31</v>
          </cell>
          <cell r="I45">
            <v>242190836.50999999</v>
          </cell>
          <cell r="J45">
            <v>242190836.50999999</v>
          </cell>
          <cell r="K45">
            <v>242190836.50999999</v>
          </cell>
          <cell r="L45">
            <v>242190836.50999999</v>
          </cell>
          <cell r="M45">
            <v>242190836.50999999</v>
          </cell>
          <cell r="N45">
            <v>242190836.50999999</v>
          </cell>
        </row>
        <row r="46">
          <cell r="A46">
            <v>117235</v>
          </cell>
          <cell r="B46" t="str">
            <v>APORTES BANCO EXTERIOR DE ESPAÑA - ANDES (EXTEBANDES)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117240</v>
          </cell>
          <cell r="B47" t="str">
            <v>APORTES AGENCIA MULTILATERAL DE GARANTÍA E INVERSIÓN (MIGA)</v>
          </cell>
          <cell r="C47">
            <v>1305069.94</v>
          </cell>
          <cell r="D47">
            <v>1305069.94</v>
          </cell>
          <cell r="E47">
            <v>1305069.94</v>
          </cell>
          <cell r="F47">
            <v>1305069.94</v>
          </cell>
          <cell r="G47">
            <v>1305069.94</v>
          </cell>
          <cell r="H47">
            <v>1305069.94</v>
          </cell>
          <cell r="I47">
            <v>1305069.94</v>
          </cell>
          <cell r="J47">
            <v>1305069.94</v>
          </cell>
          <cell r="K47">
            <v>1305069.94</v>
          </cell>
          <cell r="L47">
            <v>1305069.94</v>
          </cell>
          <cell r="M47">
            <v>1305069.94</v>
          </cell>
          <cell r="N47">
            <v>1305069.94</v>
          </cell>
        </row>
        <row r="48">
          <cell r="A48">
            <v>117245</v>
          </cell>
          <cell r="B48" t="str">
            <v>APORTES CORPORACIÓN ANDINA DE FOMENTO (CAF)</v>
          </cell>
          <cell r="C48">
            <v>243630592.72999999</v>
          </cell>
          <cell r="D48">
            <v>243630592.72999999</v>
          </cell>
          <cell r="E48">
            <v>243630592.72999999</v>
          </cell>
          <cell r="F48">
            <v>243630592.72999999</v>
          </cell>
          <cell r="G48">
            <v>243630592.72999999</v>
          </cell>
          <cell r="H48">
            <v>243630592.72999999</v>
          </cell>
          <cell r="I48">
            <v>243630592.72999999</v>
          </cell>
          <cell r="J48">
            <v>243630592.72999999</v>
          </cell>
          <cell r="K48">
            <v>243630592.72999999</v>
          </cell>
          <cell r="L48">
            <v>243630592.72999999</v>
          </cell>
          <cell r="M48">
            <v>243630592.72999999</v>
          </cell>
          <cell r="N48">
            <v>243630592.72999999</v>
          </cell>
        </row>
        <row r="49">
          <cell r="A49">
            <v>117250</v>
          </cell>
          <cell r="B49" t="str">
            <v>APORTES CORPORACIÓN INTERAMERICANA DE INVERSIONES (CII)</v>
          </cell>
          <cell r="C49">
            <v>1411637.88</v>
          </cell>
          <cell r="D49">
            <v>1411637.88</v>
          </cell>
          <cell r="E49">
            <v>1411637.88</v>
          </cell>
          <cell r="F49">
            <v>1411637.88</v>
          </cell>
          <cell r="G49">
            <v>1411637.88</v>
          </cell>
          <cell r="H49">
            <v>1411637.88</v>
          </cell>
          <cell r="I49">
            <v>1411637.88</v>
          </cell>
          <cell r="J49">
            <v>1411637.88</v>
          </cell>
          <cell r="K49">
            <v>1411637.88</v>
          </cell>
          <cell r="L49">
            <v>1411637.88</v>
          </cell>
          <cell r="M49">
            <v>1411637.88</v>
          </cell>
          <cell r="N49">
            <v>1411637.88</v>
          </cell>
        </row>
        <row r="50">
          <cell r="A50">
            <v>1179</v>
          </cell>
          <cell r="B50" t="str">
            <v>(PROVISIÓN PARA PROTECCIÓN DE APORTES EN ORGANISMOS FINANCIEROS INTERNACIONALES)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118</v>
          </cell>
          <cell r="B51" t="str">
            <v>ACUERDOS DE PAGO Y CONVENIOS DE CRÉDITOS RECÍPROCOS</v>
          </cell>
          <cell r="C51">
            <v>0</v>
          </cell>
          <cell r="D51">
            <v>0</v>
          </cell>
          <cell r="E51">
            <v>125284.85</v>
          </cell>
          <cell r="F51">
            <v>317717.84999999998</v>
          </cell>
          <cell r="G51">
            <v>0</v>
          </cell>
          <cell r="H51">
            <v>0</v>
          </cell>
          <cell r="I51">
            <v>15601.72</v>
          </cell>
          <cell r="J51">
            <v>15601.72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A52">
            <v>1181</v>
          </cell>
          <cell r="B52" t="str">
            <v>ACUERDOS DE PAGO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1182</v>
          </cell>
          <cell r="B53" t="str">
            <v>CRÉDITOS RECÍPROCOS CUENTA "A"</v>
          </cell>
          <cell r="C53">
            <v>0</v>
          </cell>
          <cell r="D53">
            <v>0</v>
          </cell>
          <cell r="E53">
            <v>125284.85</v>
          </cell>
          <cell r="F53">
            <v>317717.84999999998</v>
          </cell>
          <cell r="G53">
            <v>0</v>
          </cell>
          <cell r="H53">
            <v>0</v>
          </cell>
          <cell r="I53">
            <v>15601.72</v>
          </cell>
          <cell r="J53">
            <v>15601.72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A54">
            <v>119</v>
          </cell>
          <cell r="B54" t="str">
            <v>OTROS ACTIVOS DE RESERVA</v>
          </cell>
          <cell r="C54">
            <v>730564.54</v>
          </cell>
          <cell r="D54">
            <v>558664.75</v>
          </cell>
          <cell r="E54">
            <v>1046309.09</v>
          </cell>
          <cell r="F54">
            <v>1301426.5</v>
          </cell>
          <cell r="G54">
            <v>1541450.1</v>
          </cell>
          <cell r="H54">
            <v>1632315.51</v>
          </cell>
          <cell r="I54">
            <v>1759161.53</v>
          </cell>
          <cell r="J54">
            <v>951665.84</v>
          </cell>
          <cell r="K54">
            <v>864696</v>
          </cell>
          <cell r="L54">
            <v>1759129.6000000001</v>
          </cell>
          <cell r="M54">
            <v>609240.17000000004</v>
          </cell>
          <cell r="N54">
            <v>908669.09</v>
          </cell>
        </row>
        <row r="55">
          <cell r="A55">
            <v>1191</v>
          </cell>
          <cell r="B55" t="str">
            <v>INTERESES POR COBRAR EN DIVISAS</v>
          </cell>
          <cell r="C55">
            <v>708480.3</v>
          </cell>
          <cell r="D55">
            <v>536699.22</v>
          </cell>
          <cell r="E55">
            <v>1024657.23</v>
          </cell>
          <cell r="F55">
            <v>1279774.6399999999</v>
          </cell>
          <cell r="G55">
            <v>1519885.1</v>
          </cell>
          <cell r="H55">
            <v>1610373.14</v>
          </cell>
          <cell r="I55">
            <v>1737685.32</v>
          </cell>
          <cell r="J55">
            <v>930495.58</v>
          </cell>
          <cell r="K55">
            <v>843634.8</v>
          </cell>
          <cell r="L55">
            <v>1737629.27</v>
          </cell>
          <cell r="M55">
            <v>587973.4</v>
          </cell>
          <cell r="N55">
            <v>887043.29</v>
          </cell>
        </row>
        <row r="56">
          <cell r="A56">
            <v>1192</v>
          </cell>
          <cell r="B56" t="str">
            <v>INTERESES RECONOCIDOS POR RECUPERAR TÍTULOS COMPRADOS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>
            <v>1198</v>
          </cell>
          <cell r="B57" t="str">
            <v>OTROS ACTIVOS INTERNACIONALES DE RESERVA</v>
          </cell>
          <cell r="C57">
            <v>22084.240000000002</v>
          </cell>
          <cell r="D57">
            <v>21965.53</v>
          </cell>
          <cell r="E57">
            <v>21651.86</v>
          </cell>
          <cell r="F57">
            <v>21651.86</v>
          </cell>
          <cell r="G57">
            <v>21565</v>
          </cell>
          <cell r="H57">
            <v>21942.37</v>
          </cell>
          <cell r="I57">
            <v>21476.21</v>
          </cell>
          <cell r="J57">
            <v>21170.26</v>
          </cell>
          <cell r="K57">
            <v>21061.200000000001</v>
          </cell>
          <cell r="L57">
            <v>21500.33</v>
          </cell>
          <cell r="M57">
            <v>21266.77</v>
          </cell>
          <cell r="N57">
            <v>21625.8</v>
          </cell>
        </row>
        <row r="58">
          <cell r="A58">
            <v>12</v>
          </cell>
          <cell r="B58" t="str">
            <v>FONDOS DISPONIBLES</v>
          </cell>
          <cell r="C58">
            <v>143845609.22</v>
          </cell>
          <cell r="D58">
            <v>140772604.34999999</v>
          </cell>
          <cell r="E58">
            <v>190734920.44999999</v>
          </cell>
          <cell r="F58">
            <v>200380603.19999999</v>
          </cell>
          <cell r="G58">
            <v>145485310.09</v>
          </cell>
          <cell r="H58">
            <v>119592043.61</v>
          </cell>
          <cell r="I58">
            <v>125584038.34999999</v>
          </cell>
          <cell r="J58">
            <v>157053529.47999999</v>
          </cell>
          <cell r="K58">
            <v>179442930.93000001</v>
          </cell>
          <cell r="L58">
            <v>229568952.13</v>
          </cell>
          <cell r="M58">
            <v>265580972.71000001</v>
          </cell>
          <cell r="N58">
            <v>266494635.49000001</v>
          </cell>
        </row>
        <row r="59">
          <cell r="A59">
            <v>121</v>
          </cell>
          <cell r="B59" t="str">
            <v>EMISIÓN Y CAJA</v>
          </cell>
          <cell r="C59">
            <v>7671124.3499999996</v>
          </cell>
          <cell r="D59">
            <v>8364039.3799999999</v>
          </cell>
          <cell r="E59">
            <v>9919680.9600000009</v>
          </cell>
          <cell r="F59">
            <v>9182480.4600000009</v>
          </cell>
          <cell r="G59">
            <v>9687129.3800000008</v>
          </cell>
          <cell r="H59">
            <v>9613930.6699999999</v>
          </cell>
          <cell r="I59">
            <v>11195776.26</v>
          </cell>
          <cell r="J59">
            <v>10716034.869999999</v>
          </cell>
          <cell r="K59">
            <v>10630953.789999999</v>
          </cell>
          <cell r="L59">
            <v>9948874.7899999991</v>
          </cell>
          <cell r="M59">
            <v>11685001.390000001</v>
          </cell>
          <cell r="N59">
            <v>9860659.7899999991</v>
          </cell>
        </row>
        <row r="60">
          <cell r="A60">
            <v>1211</v>
          </cell>
          <cell r="B60" t="str">
            <v>EMISIÓN</v>
          </cell>
          <cell r="C60">
            <v>7134909</v>
          </cell>
          <cell r="D60">
            <v>7815707</v>
          </cell>
          <cell r="E60">
            <v>9140770</v>
          </cell>
          <cell r="F60">
            <v>8366464</v>
          </cell>
          <cell r="G60">
            <v>8914013</v>
          </cell>
          <cell r="H60">
            <v>8949157</v>
          </cell>
          <cell r="I60">
            <v>10208695</v>
          </cell>
          <cell r="J60">
            <v>9943407</v>
          </cell>
          <cell r="K60">
            <v>10060994</v>
          </cell>
          <cell r="L60">
            <v>9026133</v>
          </cell>
          <cell r="M60">
            <v>10884992</v>
          </cell>
          <cell r="N60">
            <v>8991985</v>
          </cell>
        </row>
        <row r="61">
          <cell r="A61">
            <v>121105</v>
          </cell>
          <cell r="B61" t="str">
            <v>BILLETES EN EMISION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  <cell r="L61" t="e">
            <v>#N/A</v>
          </cell>
          <cell r="M61" t="e">
            <v>#N/A</v>
          </cell>
          <cell r="N61" t="e">
            <v>#N/A</v>
          </cell>
        </row>
        <row r="62">
          <cell r="A62">
            <v>121110</v>
          </cell>
          <cell r="B62" t="str">
            <v>MONEDAS EN EMISIÓN</v>
          </cell>
          <cell r="C62">
            <v>7134909</v>
          </cell>
          <cell r="D62">
            <v>7815707</v>
          </cell>
          <cell r="E62">
            <v>9140770</v>
          </cell>
          <cell r="F62">
            <v>8366464</v>
          </cell>
          <cell r="G62">
            <v>8914013</v>
          </cell>
          <cell r="H62">
            <v>8949157</v>
          </cell>
          <cell r="I62">
            <v>10208695</v>
          </cell>
          <cell r="J62">
            <v>9943407</v>
          </cell>
          <cell r="K62">
            <v>10060994</v>
          </cell>
          <cell r="L62">
            <v>9026133</v>
          </cell>
          <cell r="M62">
            <v>10884992</v>
          </cell>
          <cell r="N62">
            <v>8991985</v>
          </cell>
        </row>
        <row r="63">
          <cell r="A63">
            <v>1212</v>
          </cell>
          <cell r="B63" t="str">
            <v>CAJA</v>
          </cell>
          <cell r="C63">
            <v>536215.35</v>
          </cell>
          <cell r="D63">
            <v>548332.38</v>
          </cell>
          <cell r="E63">
            <v>778910.96</v>
          </cell>
          <cell r="F63">
            <v>816016.46</v>
          </cell>
          <cell r="G63">
            <v>773116.38</v>
          </cell>
          <cell r="H63">
            <v>664773.67000000004</v>
          </cell>
          <cell r="I63">
            <v>987081.26</v>
          </cell>
          <cell r="J63">
            <v>772627.87</v>
          </cell>
          <cell r="K63">
            <v>569959.79</v>
          </cell>
          <cell r="L63">
            <v>922741.79</v>
          </cell>
          <cell r="M63">
            <v>800009.39</v>
          </cell>
          <cell r="N63">
            <v>868674.79</v>
          </cell>
        </row>
        <row r="64">
          <cell r="A64">
            <v>1213</v>
          </cell>
          <cell r="B64" t="str">
            <v>REMESAS EN TRÁNSITO ESPECIES MONETARIAS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>
            <v>121305</v>
          </cell>
          <cell r="B65" t="str">
            <v>BILLETES EN TRANSITO</v>
          </cell>
          <cell r="C65" t="e">
            <v>#N/A</v>
          </cell>
          <cell r="D65" t="e">
            <v>#N/A</v>
          </cell>
          <cell r="E65" t="e">
            <v>#N/A</v>
          </cell>
          <cell r="F65" t="e">
            <v>#N/A</v>
          </cell>
          <cell r="G65" t="e">
            <v>#N/A</v>
          </cell>
          <cell r="H65" t="e">
            <v>#N/A</v>
          </cell>
          <cell r="I65" t="e">
            <v>#N/A</v>
          </cell>
          <cell r="J65" t="e">
            <v>#N/A</v>
          </cell>
          <cell r="K65" t="e">
            <v>#N/A</v>
          </cell>
          <cell r="L65" t="e">
            <v>#N/A</v>
          </cell>
          <cell r="M65" t="e">
            <v>#N/A</v>
          </cell>
          <cell r="N65" t="e">
            <v>#N/A</v>
          </cell>
        </row>
        <row r="66">
          <cell r="A66">
            <v>121310</v>
          </cell>
          <cell r="B66" t="str">
            <v>MONEDAS EN TRÁNSITO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>
            <v>1214</v>
          </cell>
          <cell r="B67" t="str">
            <v>BANCOS</v>
          </cell>
          <cell r="C67" t="e">
            <v>#N/A</v>
          </cell>
          <cell r="D67" t="e">
            <v>#N/A</v>
          </cell>
          <cell r="E67" t="e">
            <v>#N/A</v>
          </cell>
          <cell r="F67" t="e">
            <v>#N/A</v>
          </cell>
          <cell r="G67" t="e">
            <v>#N/A</v>
          </cell>
          <cell r="H67" t="e">
            <v>#N/A</v>
          </cell>
          <cell r="I67" t="e">
            <v>#N/A</v>
          </cell>
          <cell r="J67" t="e">
            <v>#N/A</v>
          </cell>
          <cell r="K67" t="e">
            <v>#N/A</v>
          </cell>
          <cell r="L67" t="e">
            <v>#N/A</v>
          </cell>
          <cell r="M67" t="e">
            <v>#N/A</v>
          </cell>
          <cell r="N67" t="e">
            <v>#N/A</v>
          </cell>
        </row>
        <row r="68">
          <cell r="A68">
            <v>122</v>
          </cell>
          <cell r="B68" t="str">
            <v>EFECTOS DE COBRO INMEDIATO</v>
          </cell>
          <cell r="C68">
            <v>311653.03000000003</v>
          </cell>
          <cell r="D68">
            <v>375837.18</v>
          </cell>
          <cell r="E68">
            <v>708620.22</v>
          </cell>
          <cell r="F68">
            <v>325670.88</v>
          </cell>
          <cell r="G68">
            <v>355508.76</v>
          </cell>
          <cell r="H68">
            <v>451657.58</v>
          </cell>
          <cell r="I68">
            <v>961225.89</v>
          </cell>
          <cell r="J68">
            <v>944570.44</v>
          </cell>
          <cell r="K68">
            <v>724803.51</v>
          </cell>
          <cell r="L68">
            <v>578129.18999999994</v>
          </cell>
          <cell r="M68">
            <v>575130.43999999994</v>
          </cell>
          <cell r="N68">
            <v>615607.87</v>
          </cell>
        </row>
        <row r="69">
          <cell r="A69">
            <v>123</v>
          </cell>
          <cell r="B69" t="str">
            <v>REMESAS AL COBRO DE CHEQUES Y VALOR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  <cell r="H69" t="e">
            <v>#N/A</v>
          </cell>
          <cell r="I69" t="e">
            <v>#N/A</v>
          </cell>
          <cell r="J69" t="e">
            <v>#N/A</v>
          </cell>
          <cell r="K69" t="e">
            <v>#N/A</v>
          </cell>
          <cell r="L69" t="e">
            <v>#N/A</v>
          </cell>
          <cell r="M69" t="e">
            <v>#N/A</v>
          </cell>
          <cell r="N69" t="e">
            <v>#N/A</v>
          </cell>
        </row>
        <row r="70">
          <cell r="A70">
            <v>1231</v>
          </cell>
          <cell r="B70" t="str">
            <v>CHEQUES DE OTRAS PLAZAS EN DEPOSITO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  <cell r="H70" t="e">
            <v>#N/A</v>
          </cell>
          <cell r="I70" t="e">
            <v>#N/A</v>
          </cell>
          <cell r="J70" t="e">
            <v>#N/A</v>
          </cell>
          <cell r="K70" t="e">
            <v>#N/A</v>
          </cell>
          <cell r="L70" t="e">
            <v>#N/A</v>
          </cell>
          <cell r="M70" t="e">
            <v>#N/A</v>
          </cell>
          <cell r="N70" t="e">
            <v>#N/A</v>
          </cell>
        </row>
        <row r="71">
          <cell r="A71">
            <v>1232</v>
          </cell>
          <cell r="B71" t="str">
            <v>CHEQUES AL COBRO OTRAS PLAZAS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 t="e">
            <v>#N/A</v>
          </cell>
          <cell r="N71" t="e">
            <v>#N/A</v>
          </cell>
        </row>
        <row r="72">
          <cell r="A72">
            <v>1233</v>
          </cell>
          <cell r="B72" t="str">
            <v>CHEQUES LOCALES RECIBIDOS EN REMESA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  <cell r="L72" t="e">
            <v>#N/A</v>
          </cell>
          <cell r="M72" t="e">
            <v>#N/A</v>
          </cell>
          <cell r="N72" t="e">
            <v>#N/A</v>
          </cell>
        </row>
        <row r="73">
          <cell r="A73">
            <v>124</v>
          </cell>
          <cell r="B73" t="str">
            <v>CAJA OPERACIONES B.C.E.</v>
          </cell>
          <cell r="C73">
            <v>135862831.84</v>
          </cell>
          <cell r="D73">
            <v>132032727.79000001</v>
          </cell>
          <cell r="E73">
            <v>180106619.27000001</v>
          </cell>
          <cell r="F73">
            <v>190872451.86000001</v>
          </cell>
          <cell r="G73">
            <v>135442671.94999999</v>
          </cell>
          <cell r="H73">
            <v>109526455.36</v>
          </cell>
          <cell r="I73">
            <v>113427036.2</v>
          </cell>
          <cell r="J73">
            <v>145392924.16999999</v>
          </cell>
          <cell r="K73">
            <v>168087173.63</v>
          </cell>
          <cell r="L73">
            <v>219041948.15000001</v>
          </cell>
          <cell r="M73">
            <v>253320840.88</v>
          </cell>
          <cell r="N73">
            <v>256018367.83000001</v>
          </cell>
        </row>
        <row r="74">
          <cell r="A74">
            <v>13</v>
          </cell>
          <cell r="B74" t="str">
            <v>INVERSIONES</v>
          </cell>
          <cell r="C74">
            <v>5060319864.3299999</v>
          </cell>
          <cell r="D74">
            <v>5057242598.5900002</v>
          </cell>
          <cell r="E74">
            <v>5056348146.2700005</v>
          </cell>
          <cell r="F74">
            <v>5052355805.0299997</v>
          </cell>
          <cell r="G74">
            <v>5060298162.8800001</v>
          </cell>
          <cell r="H74">
            <v>5067083091.7700005</v>
          </cell>
          <cell r="I74">
            <v>5061489079.6800003</v>
          </cell>
          <cell r="J74">
            <v>5056063956.5</v>
          </cell>
          <cell r="K74">
            <v>4994430512.96</v>
          </cell>
          <cell r="L74">
            <v>4778341991.4399996</v>
          </cell>
          <cell r="M74">
            <v>4781133133.8000002</v>
          </cell>
          <cell r="N74">
            <v>4575216517.5500002</v>
          </cell>
        </row>
        <row r="75">
          <cell r="A75">
            <v>131</v>
          </cell>
          <cell r="B75" t="str">
            <v>TÍTULOS OPERACIONES DE MERCADO ABIERTO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>
            <v>1311</v>
          </cell>
          <cell r="B76" t="str">
            <v>TÍTULOS DEL SISTEMA FINANCIERO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>
            <v>132</v>
          </cell>
          <cell r="B77" t="str">
            <v>TÍTULOS VALORES SECTOR PÚBLICO NO FINANCIERO</v>
          </cell>
          <cell r="C77">
            <v>2892970793.9000001</v>
          </cell>
          <cell r="D77">
            <v>2892970793.9000001</v>
          </cell>
          <cell r="E77">
            <v>2891977591.25</v>
          </cell>
          <cell r="F77">
            <v>2891977591.25</v>
          </cell>
          <cell r="G77">
            <v>2891977591.25</v>
          </cell>
          <cell r="H77">
            <v>2891977591.25</v>
          </cell>
          <cell r="I77">
            <v>2891977591.25</v>
          </cell>
          <cell r="J77">
            <v>2891977591.25</v>
          </cell>
          <cell r="K77">
            <v>2891977591.25</v>
          </cell>
          <cell r="L77">
            <v>2891977591.25</v>
          </cell>
          <cell r="M77">
            <v>2891977591.25</v>
          </cell>
          <cell r="N77">
            <v>2891977591.25</v>
          </cell>
        </row>
        <row r="78">
          <cell r="A78">
            <v>1321</v>
          </cell>
          <cell r="B78" t="str">
            <v>TÍTULOS VALORES GOBIERNO CENTRAL</v>
          </cell>
          <cell r="C78">
            <v>2892970793.9000001</v>
          </cell>
          <cell r="D78">
            <v>2892970793.9000001</v>
          </cell>
          <cell r="E78">
            <v>2891977591.25</v>
          </cell>
          <cell r="F78">
            <v>2891977591.25</v>
          </cell>
          <cell r="G78">
            <v>2891977591.25</v>
          </cell>
          <cell r="H78">
            <v>2891977591.25</v>
          </cell>
          <cell r="I78">
            <v>2891977591.25</v>
          </cell>
          <cell r="J78">
            <v>2891977591.25</v>
          </cell>
          <cell r="K78">
            <v>2891977591.25</v>
          </cell>
          <cell r="L78">
            <v>2891977591.25</v>
          </cell>
          <cell r="M78">
            <v>2891977591.25</v>
          </cell>
          <cell r="N78">
            <v>2891977591.25</v>
          </cell>
        </row>
        <row r="79">
          <cell r="A79">
            <v>132105</v>
          </cell>
          <cell r="B79" t="str">
            <v>PARA NEGOCIAR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>
            <v>132110</v>
          </cell>
          <cell r="B80" t="str">
            <v>DISPONIBLES PARA LA VENTA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>
            <v>132115</v>
          </cell>
          <cell r="B81" t="str">
            <v>MANTENIDAS HASTA EL VENCIMIENTO</v>
          </cell>
          <cell r="C81">
            <v>2892970793.9000001</v>
          </cell>
          <cell r="D81">
            <v>2892970793.9000001</v>
          </cell>
          <cell r="E81">
            <v>2891977591.25</v>
          </cell>
          <cell r="F81">
            <v>2891977591.25</v>
          </cell>
          <cell r="G81">
            <v>2891977591.25</v>
          </cell>
          <cell r="H81">
            <v>2891977591.25</v>
          </cell>
          <cell r="I81">
            <v>2891977591.25</v>
          </cell>
          <cell r="J81">
            <v>2891977591.25</v>
          </cell>
          <cell r="K81">
            <v>2891977591.25</v>
          </cell>
          <cell r="L81">
            <v>2891977591.25</v>
          </cell>
          <cell r="M81">
            <v>2891977591.25</v>
          </cell>
          <cell r="N81">
            <v>2891977591.25</v>
          </cell>
        </row>
        <row r="82">
          <cell r="A82">
            <v>133</v>
          </cell>
          <cell r="B82" t="str">
            <v>TÍTULOS VALORES SECTOR FINANCIERO</v>
          </cell>
          <cell r="C82">
            <v>2003160384.51</v>
          </cell>
          <cell r="D82">
            <v>1996234564.01</v>
          </cell>
          <cell r="E82">
            <v>1991061175.05</v>
          </cell>
          <cell r="F82">
            <v>1982014595.6600001</v>
          </cell>
          <cell r="G82">
            <v>1981654515.9000001</v>
          </cell>
          <cell r="H82">
            <v>1981139083.5899999</v>
          </cell>
          <cell r="I82">
            <v>1970472208.75</v>
          </cell>
          <cell r="J82">
            <v>1964101017.8800001</v>
          </cell>
          <cell r="K82">
            <v>1898482821.9000001</v>
          </cell>
          <cell r="L82">
            <v>1676296157.27</v>
          </cell>
          <cell r="M82">
            <v>1676258001.49</v>
          </cell>
          <cell r="N82">
            <v>1669192157.95</v>
          </cell>
        </row>
        <row r="83">
          <cell r="A83">
            <v>1331</v>
          </cell>
          <cell r="B83" t="str">
            <v>TÍTULOS VALORES BANCOS PRIVADOS</v>
          </cell>
          <cell r="C83">
            <v>118095146.5</v>
          </cell>
          <cell r="D83">
            <v>118095146.5</v>
          </cell>
          <cell r="E83">
            <v>148240546.5</v>
          </cell>
          <cell r="F83">
            <v>148240546.5</v>
          </cell>
          <cell r="G83">
            <v>148240546.5</v>
          </cell>
          <cell r="H83">
            <v>154314736.5</v>
          </cell>
          <cell r="I83">
            <v>154314736.5</v>
          </cell>
          <cell r="J83">
            <v>154314736.5</v>
          </cell>
          <cell r="K83">
            <v>154314736.5</v>
          </cell>
          <cell r="L83">
            <v>184941216.5</v>
          </cell>
          <cell r="M83">
            <v>184941216.5</v>
          </cell>
          <cell r="N83">
            <v>184941216.5</v>
          </cell>
        </row>
        <row r="84">
          <cell r="A84">
            <v>133105</v>
          </cell>
          <cell r="B84" t="str">
            <v>PARA NEGOCIAR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>
            <v>133110</v>
          </cell>
          <cell r="B85" t="str">
            <v>DISPONIBLES PARA LA VENTA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>
            <v>133115</v>
          </cell>
          <cell r="B86" t="str">
            <v>MANTENIDAS HASTA EL VENCIMIENTO</v>
          </cell>
          <cell r="C86">
            <v>118095146.5</v>
          </cell>
          <cell r="D86">
            <v>118095146.5</v>
          </cell>
          <cell r="E86">
            <v>148240546.5</v>
          </cell>
          <cell r="F86">
            <v>148240546.5</v>
          </cell>
          <cell r="G86">
            <v>148240546.5</v>
          </cell>
          <cell r="H86">
            <v>154314736.5</v>
          </cell>
          <cell r="I86">
            <v>154314736.5</v>
          </cell>
          <cell r="J86">
            <v>154314736.5</v>
          </cell>
          <cell r="K86">
            <v>154314736.5</v>
          </cell>
          <cell r="L86">
            <v>184941216.5</v>
          </cell>
          <cell r="M86">
            <v>184941216.5</v>
          </cell>
          <cell r="N86">
            <v>184941216.5</v>
          </cell>
        </row>
        <row r="87">
          <cell r="A87">
            <v>1333</v>
          </cell>
          <cell r="B87" t="str">
            <v>TÍTULOS VALORES INSTITUCIONES FINANCIERAS PÚBLICAS</v>
          </cell>
          <cell r="C87">
            <v>1885065238.01</v>
          </cell>
          <cell r="D87">
            <v>1878139417.51</v>
          </cell>
          <cell r="E87">
            <v>1842820628.55</v>
          </cell>
          <cell r="F87">
            <v>1833774049.1600001</v>
          </cell>
          <cell r="G87">
            <v>1833413969.4000001</v>
          </cell>
          <cell r="H87">
            <v>1826824347.0899999</v>
          </cell>
          <cell r="I87">
            <v>1816157472.25</v>
          </cell>
          <cell r="J87">
            <v>1809786281.3800001</v>
          </cell>
          <cell r="K87">
            <v>1744168085.4000001</v>
          </cell>
          <cell r="L87">
            <v>1491354940.77</v>
          </cell>
          <cell r="M87">
            <v>1491316784.99</v>
          </cell>
          <cell r="N87">
            <v>1484250941.45</v>
          </cell>
        </row>
        <row r="88">
          <cell r="A88">
            <v>133305</v>
          </cell>
          <cell r="B88" t="str">
            <v>PARA NEGOCIAR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>
            <v>133310</v>
          </cell>
          <cell r="B89" t="str">
            <v>DISPONIBLES PARA LA VENTA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A90">
            <v>133315</v>
          </cell>
          <cell r="B90" t="str">
            <v>MANTENIDAS HASTA EL VENCIMIENTO</v>
          </cell>
          <cell r="C90">
            <v>1885065238.01</v>
          </cell>
          <cell r="D90">
            <v>1878139417.51</v>
          </cell>
          <cell r="E90">
            <v>1842820628.55</v>
          </cell>
          <cell r="F90">
            <v>1833774049.1600001</v>
          </cell>
          <cell r="G90">
            <v>1833413969.4000001</v>
          </cell>
          <cell r="H90">
            <v>1826824347.0899999</v>
          </cell>
          <cell r="I90">
            <v>1816157472.25</v>
          </cell>
          <cell r="J90">
            <v>1809786281.3800001</v>
          </cell>
          <cell r="K90">
            <v>1744168085.4000001</v>
          </cell>
          <cell r="L90">
            <v>1491354940.77</v>
          </cell>
          <cell r="M90">
            <v>1491316784.99</v>
          </cell>
          <cell r="N90">
            <v>1484250941.45</v>
          </cell>
        </row>
        <row r="91">
          <cell r="A91">
            <v>1334</v>
          </cell>
          <cell r="B91" t="str">
            <v>TÍTULOS VALORES INSTITUCIONES DEL SISTEMA FINANCIERO PRIVADO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>
            <v>133405</v>
          </cell>
          <cell r="B92" t="str">
            <v>PARA NEGOCIAR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>
            <v>133410</v>
          </cell>
          <cell r="B93" t="str">
            <v>DISPONIBLES PARA LA VENTA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>
            <v>133415</v>
          </cell>
          <cell r="B94" t="str">
            <v>MANTENIDAS HASTA EL VENCIMIENTO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>
            <v>134</v>
          </cell>
          <cell r="B95" t="str">
            <v>TÍTULOS VALORES SECTOR PRIVADO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>
            <v>1341</v>
          </cell>
          <cell r="B96" t="str">
            <v>TÍTULOS VALORES SECTOR PRIVADO SOCIEDADES NO FINANCIERAS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>
            <v>134105</v>
          </cell>
          <cell r="B97" t="str">
            <v>DISPONIBLES PARA LA VENTA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>
            <v>134110</v>
          </cell>
          <cell r="B98" t="str">
            <v>MANTENIDAS HASTA EL VENCIMIENTO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>
            <v>1342</v>
          </cell>
          <cell r="B99" t="str">
            <v>TÍTULOS VALORES SECTOR PRIVADO OTROS SECTORES RESIDENTES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>
            <v>134205</v>
          </cell>
          <cell r="B100" t="str">
            <v>DISPONIBLES PARA LA VENTA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>
            <v>134210</v>
          </cell>
          <cell r="B101" t="str">
            <v>MANTENIDAS HASTA EL VENCIMIENTO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>
            <v>138</v>
          </cell>
          <cell r="B102" t="str">
            <v>INVERSIONES VARIAS</v>
          </cell>
          <cell r="C102">
            <v>164188685.91999999</v>
          </cell>
          <cell r="D102">
            <v>168037240.68000001</v>
          </cell>
          <cell r="E102">
            <v>173309379.97</v>
          </cell>
          <cell r="F102">
            <v>178363618.12</v>
          </cell>
          <cell r="G102">
            <v>186666055.72999999</v>
          </cell>
          <cell r="H102">
            <v>193966416.93000001</v>
          </cell>
          <cell r="I102">
            <v>199039279.68000001</v>
          </cell>
          <cell r="J102">
            <v>199985347.37</v>
          </cell>
          <cell r="K102">
            <v>203970099.81</v>
          </cell>
          <cell r="L102">
            <v>210068242.91999999</v>
          </cell>
          <cell r="M102">
            <v>212897541.06</v>
          </cell>
          <cell r="N102">
            <v>14046768.35</v>
          </cell>
        </row>
        <row r="103">
          <cell r="A103">
            <v>1381</v>
          </cell>
          <cell r="B103" t="str">
            <v>ORO NO MONETARIO</v>
          </cell>
          <cell r="C103">
            <v>164095370.80000001</v>
          </cell>
          <cell r="D103">
            <v>167943925.56</v>
          </cell>
          <cell r="E103">
            <v>173216064.84999999</v>
          </cell>
          <cell r="F103">
            <v>178270303</v>
          </cell>
          <cell r="G103">
            <v>186572740.61000001</v>
          </cell>
          <cell r="H103">
            <v>193873101.81</v>
          </cell>
          <cell r="I103">
            <v>198945964.56</v>
          </cell>
          <cell r="J103">
            <v>199892032.25</v>
          </cell>
          <cell r="K103">
            <v>203876784.69</v>
          </cell>
          <cell r="L103">
            <v>209974927.80000001</v>
          </cell>
          <cell r="M103">
            <v>212804225.94</v>
          </cell>
          <cell r="N103">
            <v>13953453.23</v>
          </cell>
        </row>
        <row r="104">
          <cell r="A104">
            <v>1382</v>
          </cell>
          <cell r="B104" t="str">
            <v>PLATA NO MONETARIA</v>
          </cell>
          <cell r="C104">
            <v>93315.12</v>
          </cell>
          <cell r="D104">
            <v>93315.12</v>
          </cell>
          <cell r="E104">
            <v>93315.12</v>
          </cell>
          <cell r="F104">
            <v>93315.12</v>
          </cell>
          <cell r="G104">
            <v>93315.12</v>
          </cell>
          <cell r="H104">
            <v>93315.12</v>
          </cell>
          <cell r="I104">
            <v>93315.12</v>
          </cell>
          <cell r="J104">
            <v>93315.12</v>
          </cell>
          <cell r="K104">
            <v>93315.12</v>
          </cell>
          <cell r="L104">
            <v>93315.12</v>
          </cell>
          <cell r="M104">
            <v>93315.12</v>
          </cell>
          <cell r="N104">
            <v>93315.12</v>
          </cell>
        </row>
        <row r="105">
          <cell r="A105">
            <v>1388</v>
          </cell>
          <cell r="B105" t="str">
            <v>OTRAS INVERSIONES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>
            <v>139</v>
          </cell>
          <cell r="B106" t="str">
            <v>(PROVISIÓN PARA PROTECCIÓN DE INVERSIONES)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>
            <v>14</v>
          </cell>
          <cell r="B107" t="str">
            <v>CRÉDITO INTERNO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>
            <v>141</v>
          </cell>
          <cell r="B108" t="str">
            <v>CREDITO INTERNO POR VENCER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>
            <v>1411</v>
          </cell>
          <cell r="B109" t="str">
            <v>CREDITO AL SECTOR PUBLICO NO FINAC.</v>
          </cell>
          <cell r="C109" t="e">
            <v>#N/A</v>
          </cell>
          <cell r="D109" t="e">
            <v>#N/A</v>
          </cell>
          <cell r="E109" t="e">
            <v>#N/A</v>
          </cell>
          <cell r="F109" t="e">
            <v>#N/A</v>
          </cell>
          <cell r="G109" t="e">
            <v>#N/A</v>
          </cell>
          <cell r="H109" t="e">
            <v>#N/A</v>
          </cell>
          <cell r="I109" t="e">
            <v>#N/A</v>
          </cell>
          <cell r="J109" t="e">
            <v>#N/A</v>
          </cell>
          <cell r="K109" t="e">
            <v>#N/A</v>
          </cell>
          <cell r="L109" t="e">
            <v>#N/A</v>
          </cell>
          <cell r="M109" t="e">
            <v>#N/A</v>
          </cell>
          <cell r="N109" t="e">
            <v>#N/A</v>
          </cell>
        </row>
        <row r="110">
          <cell r="A110">
            <v>141105</v>
          </cell>
          <cell r="B110" t="str">
            <v>CREDITO DE EMERGENCIA GOB.CENTRAL</v>
          </cell>
          <cell r="C110" t="e">
            <v>#N/A</v>
          </cell>
          <cell r="D110" t="e">
            <v>#N/A</v>
          </cell>
          <cell r="E110" t="e">
            <v>#N/A</v>
          </cell>
          <cell r="F110" t="e">
            <v>#N/A</v>
          </cell>
          <cell r="G110" t="e">
            <v>#N/A</v>
          </cell>
          <cell r="H110" t="e">
            <v>#N/A</v>
          </cell>
          <cell r="I110" t="e">
            <v>#N/A</v>
          </cell>
          <cell r="J110" t="e">
            <v>#N/A</v>
          </cell>
          <cell r="K110" t="e">
            <v>#N/A</v>
          </cell>
          <cell r="L110" t="e">
            <v>#N/A</v>
          </cell>
          <cell r="M110" t="e">
            <v>#N/A</v>
          </cell>
          <cell r="N110" t="e">
            <v>#N/A</v>
          </cell>
        </row>
        <row r="111">
          <cell r="A111">
            <v>141110</v>
          </cell>
          <cell r="B111" t="str">
            <v>EMPRESTITOS CONSOLIDADOS GNO.CENTRA</v>
          </cell>
          <cell r="C111" t="e">
            <v>#N/A</v>
          </cell>
          <cell r="D111" t="e">
            <v>#N/A</v>
          </cell>
          <cell r="E111" t="e">
            <v>#N/A</v>
          </cell>
          <cell r="F111" t="e">
            <v>#N/A</v>
          </cell>
          <cell r="G111" t="e">
            <v>#N/A</v>
          </cell>
          <cell r="H111" t="e">
            <v>#N/A</v>
          </cell>
          <cell r="I111" t="e">
            <v>#N/A</v>
          </cell>
          <cell r="J111" t="e">
            <v>#N/A</v>
          </cell>
          <cell r="K111" t="e">
            <v>#N/A</v>
          </cell>
          <cell r="L111" t="e">
            <v>#N/A</v>
          </cell>
          <cell r="M111" t="e">
            <v>#N/A</v>
          </cell>
          <cell r="N111" t="e">
            <v>#N/A</v>
          </cell>
        </row>
        <row r="112">
          <cell r="A112">
            <v>141115</v>
          </cell>
          <cell r="B112" t="str">
            <v>OTROS CREDITOS AL GOBIERNO CENTRAL</v>
          </cell>
          <cell r="C112" t="e">
            <v>#N/A</v>
          </cell>
          <cell r="D112" t="e">
            <v>#N/A</v>
          </cell>
          <cell r="E112" t="e">
            <v>#N/A</v>
          </cell>
          <cell r="F112" t="e">
            <v>#N/A</v>
          </cell>
          <cell r="G112" t="e">
            <v>#N/A</v>
          </cell>
          <cell r="H112" t="e">
            <v>#N/A</v>
          </cell>
          <cell r="I112" t="e">
            <v>#N/A</v>
          </cell>
          <cell r="J112" t="e">
            <v>#N/A</v>
          </cell>
          <cell r="K112" t="e">
            <v>#N/A</v>
          </cell>
          <cell r="L112" t="e">
            <v>#N/A</v>
          </cell>
          <cell r="M112" t="e">
            <v>#N/A</v>
          </cell>
          <cell r="N112" t="e">
            <v>#N/A</v>
          </cell>
        </row>
        <row r="113">
          <cell r="A113">
            <v>141120</v>
          </cell>
          <cell r="B113" t="str">
            <v>CRED.OTRAS ENTID.SEC.PUBL.NO FINANC</v>
          </cell>
          <cell r="C113" t="e">
            <v>#N/A</v>
          </cell>
          <cell r="D113" t="e">
            <v>#N/A</v>
          </cell>
          <cell r="E113" t="e">
            <v>#N/A</v>
          </cell>
          <cell r="F113" t="e">
            <v>#N/A</v>
          </cell>
          <cell r="G113" t="e">
            <v>#N/A</v>
          </cell>
          <cell r="H113" t="e">
            <v>#N/A</v>
          </cell>
          <cell r="I113" t="e">
            <v>#N/A</v>
          </cell>
          <cell r="J113" t="e">
            <v>#N/A</v>
          </cell>
          <cell r="K113" t="e">
            <v>#N/A</v>
          </cell>
          <cell r="L113" t="e">
            <v>#N/A</v>
          </cell>
          <cell r="M113" t="e">
            <v>#N/A</v>
          </cell>
          <cell r="N113" t="e">
            <v>#N/A</v>
          </cell>
        </row>
        <row r="114">
          <cell r="A114">
            <v>1412</v>
          </cell>
          <cell r="B114" t="str">
            <v>CREDITO AL SECTOR FINANCIERO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>
            <v>141205</v>
          </cell>
          <cell r="B115" t="str">
            <v>CREDITO DE LIQUIDEZ A BANCOS PRIVAD</v>
          </cell>
          <cell r="C115" t="e">
            <v>#N/A</v>
          </cell>
          <cell r="D115" t="e">
            <v>#N/A</v>
          </cell>
          <cell r="E115" t="e">
            <v>#N/A</v>
          </cell>
          <cell r="F115" t="e">
            <v>#N/A</v>
          </cell>
          <cell r="G115" t="e">
            <v>#N/A</v>
          </cell>
          <cell r="H115" t="e">
            <v>#N/A</v>
          </cell>
          <cell r="I115" t="e">
            <v>#N/A</v>
          </cell>
          <cell r="J115" t="e">
            <v>#N/A</v>
          </cell>
          <cell r="K115" t="e">
            <v>#N/A</v>
          </cell>
          <cell r="L115" t="e">
            <v>#N/A</v>
          </cell>
          <cell r="M115" t="e">
            <v>#N/A</v>
          </cell>
          <cell r="N115" t="e">
            <v>#N/A</v>
          </cell>
        </row>
        <row r="116">
          <cell r="A116">
            <v>141210</v>
          </cell>
          <cell r="B116" t="str">
            <v>PREST.POR RETIRO DEPOS.BCOS.PRIVADO</v>
          </cell>
          <cell r="C116" t="e">
            <v>#N/A</v>
          </cell>
          <cell r="D116" t="e">
            <v>#N/A</v>
          </cell>
          <cell r="E116" t="e">
            <v>#N/A</v>
          </cell>
          <cell r="F116" t="e">
            <v>#N/A</v>
          </cell>
          <cell r="G116" t="e">
            <v>#N/A</v>
          </cell>
          <cell r="H116" t="e">
            <v>#N/A</v>
          </cell>
          <cell r="I116" t="e">
            <v>#N/A</v>
          </cell>
          <cell r="J116" t="e">
            <v>#N/A</v>
          </cell>
          <cell r="K116" t="e">
            <v>#N/A</v>
          </cell>
          <cell r="L116" t="e">
            <v>#N/A</v>
          </cell>
          <cell r="M116" t="e">
            <v>#N/A</v>
          </cell>
          <cell r="N116" t="e">
            <v>#N/A</v>
          </cell>
        </row>
        <row r="117">
          <cell r="A117">
            <v>141215</v>
          </cell>
          <cell r="B117" t="str">
            <v>PTMO.SUBORDINADOS A BCOS PRIVADOS</v>
          </cell>
          <cell r="C117" t="e">
            <v>#N/A</v>
          </cell>
          <cell r="D117" t="e">
            <v>#N/A</v>
          </cell>
          <cell r="E117" t="e">
            <v>#N/A</v>
          </cell>
          <cell r="F117" t="e">
            <v>#N/A</v>
          </cell>
          <cell r="G117" t="e">
            <v>#N/A</v>
          </cell>
          <cell r="H117" t="e">
            <v>#N/A</v>
          </cell>
          <cell r="I117" t="e">
            <v>#N/A</v>
          </cell>
          <cell r="J117" t="e">
            <v>#N/A</v>
          </cell>
          <cell r="K117" t="e">
            <v>#N/A</v>
          </cell>
          <cell r="L117" t="e">
            <v>#N/A</v>
          </cell>
          <cell r="M117" t="e">
            <v>#N/A</v>
          </cell>
          <cell r="N117" t="e">
            <v>#N/A</v>
          </cell>
        </row>
        <row r="118">
          <cell r="A118">
            <v>141220</v>
          </cell>
          <cell r="B118" t="str">
            <v>OTROS CREDITOS A BANCOS PRIVADOS</v>
          </cell>
          <cell r="C118" t="e">
            <v>#N/A</v>
          </cell>
          <cell r="D118" t="e">
            <v>#N/A</v>
          </cell>
          <cell r="E118" t="e">
            <v>#N/A</v>
          </cell>
          <cell r="F118" t="e">
            <v>#N/A</v>
          </cell>
          <cell r="G118" t="e">
            <v>#N/A</v>
          </cell>
          <cell r="H118" t="e">
            <v>#N/A</v>
          </cell>
          <cell r="I118" t="e">
            <v>#N/A</v>
          </cell>
          <cell r="J118" t="e">
            <v>#N/A</v>
          </cell>
          <cell r="K118" t="e">
            <v>#N/A</v>
          </cell>
          <cell r="L118" t="e">
            <v>#N/A</v>
          </cell>
          <cell r="M118" t="e">
            <v>#N/A</v>
          </cell>
          <cell r="N118" t="e">
            <v>#N/A</v>
          </cell>
        </row>
        <row r="119">
          <cell r="A119">
            <v>141225</v>
          </cell>
          <cell r="B119" t="str">
            <v>PTMO.SUBORDINA.AL B.NAC.DE FOMENTO</v>
          </cell>
          <cell r="C119" t="e">
            <v>#N/A</v>
          </cell>
          <cell r="D119" t="e">
            <v>#N/A</v>
          </cell>
          <cell r="E119" t="e">
            <v>#N/A</v>
          </cell>
          <cell r="F119" t="e">
            <v>#N/A</v>
          </cell>
          <cell r="G119" t="e">
            <v>#N/A</v>
          </cell>
          <cell r="H119" t="e">
            <v>#N/A</v>
          </cell>
          <cell r="I119" t="e">
            <v>#N/A</v>
          </cell>
          <cell r="J119" t="e">
            <v>#N/A</v>
          </cell>
          <cell r="K119" t="e">
            <v>#N/A</v>
          </cell>
          <cell r="L119" t="e">
            <v>#N/A</v>
          </cell>
          <cell r="M119" t="e">
            <v>#N/A</v>
          </cell>
          <cell r="N119" t="e">
            <v>#N/A</v>
          </cell>
        </row>
        <row r="120">
          <cell r="A120">
            <v>141230</v>
          </cell>
          <cell r="B120" t="str">
            <v>OTROS CREDITOS AL BCO.NAC.FOMENTO</v>
          </cell>
          <cell r="C120" t="e">
            <v>#N/A</v>
          </cell>
          <cell r="D120" t="e">
            <v>#N/A</v>
          </cell>
          <cell r="E120" t="e">
            <v>#N/A</v>
          </cell>
          <cell r="F120" t="e">
            <v>#N/A</v>
          </cell>
          <cell r="G120" t="e">
            <v>#N/A</v>
          </cell>
          <cell r="H120" t="e">
            <v>#N/A</v>
          </cell>
          <cell r="I120" t="e">
            <v>#N/A</v>
          </cell>
          <cell r="J120" t="e">
            <v>#N/A</v>
          </cell>
          <cell r="K120" t="e">
            <v>#N/A</v>
          </cell>
          <cell r="L120" t="e">
            <v>#N/A</v>
          </cell>
          <cell r="M120" t="e">
            <v>#N/A</v>
          </cell>
          <cell r="N120" t="e">
            <v>#N/A</v>
          </cell>
        </row>
        <row r="121">
          <cell r="A121">
            <v>141235</v>
          </cell>
          <cell r="B121" t="str">
            <v>CRED.LIQ.INST.SIST.FINAN.PRIVADO</v>
          </cell>
          <cell r="C121" t="e">
            <v>#N/A</v>
          </cell>
          <cell r="D121" t="e">
            <v>#N/A</v>
          </cell>
          <cell r="E121" t="e">
            <v>#N/A</v>
          </cell>
          <cell r="F121" t="e">
            <v>#N/A</v>
          </cell>
          <cell r="G121" t="e">
            <v>#N/A</v>
          </cell>
          <cell r="H121" t="e">
            <v>#N/A</v>
          </cell>
          <cell r="I121" t="e">
            <v>#N/A</v>
          </cell>
          <cell r="J121" t="e">
            <v>#N/A</v>
          </cell>
          <cell r="K121" t="e">
            <v>#N/A</v>
          </cell>
          <cell r="L121" t="e">
            <v>#N/A</v>
          </cell>
          <cell r="M121" t="e">
            <v>#N/A</v>
          </cell>
          <cell r="N121" t="e">
            <v>#N/A</v>
          </cell>
        </row>
        <row r="122">
          <cell r="A122">
            <v>141240</v>
          </cell>
          <cell r="B122" t="str">
            <v>PTMO.RETIRO DEP.INST.SIST.FINAN.PRI</v>
          </cell>
          <cell r="C122" t="e">
            <v>#N/A</v>
          </cell>
          <cell r="D122" t="e">
            <v>#N/A</v>
          </cell>
          <cell r="E122" t="e">
            <v>#N/A</v>
          </cell>
          <cell r="F122" t="e">
            <v>#N/A</v>
          </cell>
          <cell r="G122" t="e">
            <v>#N/A</v>
          </cell>
          <cell r="H122" t="e">
            <v>#N/A</v>
          </cell>
          <cell r="I122" t="e">
            <v>#N/A</v>
          </cell>
          <cell r="J122" t="e">
            <v>#N/A</v>
          </cell>
          <cell r="K122" t="e">
            <v>#N/A</v>
          </cell>
          <cell r="L122" t="e">
            <v>#N/A</v>
          </cell>
          <cell r="M122" t="e">
            <v>#N/A</v>
          </cell>
          <cell r="N122" t="e">
            <v>#N/A</v>
          </cell>
        </row>
        <row r="123">
          <cell r="A123">
            <v>141245</v>
          </cell>
          <cell r="B123" t="str">
            <v>PTMO.SUBORD.INST.SIST.FINAN.PRIVADA</v>
          </cell>
          <cell r="C123" t="e">
            <v>#N/A</v>
          </cell>
          <cell r="D123" t="e">
            <v>#N/A</v>
          </cell>
          <cell r="E123" t="e">
            <v>#N/A</v>
          </cell>
          <cell r="F123" t="e">
            <v>#N/A</v>
          </cell>
          <cell r="G123" t="e">
            <v>#N/A</v>
          </cell>
          <cell r="H123" t="e">
            <v>#N/A</v>
          </cell>
          <cell r="I123" t="e">
            <v>#N/A</v>
          </cell>
          <cell r="J123" t="e">
            <v>#N/A</v>
          </cell>
          <cell r="K123" t="e">
            <v>#N/A</v>
          </cell>
          <cell r="L123" t="e">
            <v>#N/A</v>
          </cell>
          <cell r="M123" t="e">
            <v>#N/A</v>
          </cell>
          <cell r="N123" t="e">
            <v>#N/A</v>
          </cell>
        </row>
        <row r="124">
          <cell r="A124">
            <v>141250</v>
          </cell>
          <cell r="B124" t="str">
            <v>OTROS CRED.INST.SIST.FINAN.PRIVADO</v>
          </cell>
          <cell r="C124" t="e">
            <v>#N/A</v>
          </cell>
          <cell r="D124" t="e">
            <v>#N/A</v>
          </cell>
          <cell r="E124" t="e">
            <v>#N/A</v>
          </cell>
          <cell r="F124" t="e">
            <v>#N/A</v>
          </cell>
          <cell r="G124" t="e">
            <v>#N/A</v>
          </cell>
          <cell r="H124" t="e">
            <v>#N/A</v>
          </cell>
          <cell r="I124" t="e">
            <v>#N/A</v>
          </cell>
          <cell r="J124" t="e">
            <v>#N/A</v>
          </cell>
          <cell r="K124" t="e">
            <v>#N/A</v>
          </cell>
          <cell r="L124" t="e">
            <v>#N/A</v>
          </cell>
          <cell r="M124" t="e">
            <v>#N/A</v>
          </cell>
          <cell r="N124" t="e">
            <v>#N/A</v>
          </cell>
        </row>
        <row r="125">
          <cell r="A125">
            <v>141255</v>
          </cell>
          <cell r="B125" t="str">
            <v>CREDITO REDESCUENTO BANCOS PRIVADOS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>
            <v>141260</v>
          </cell>
          <cell r="B126" t="str">
            <v>CREDITO REDESCUENTO OTRAS INSTITUCIONES SISTEMA FINANCIERO PRIVADO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>
            <v>141265</v>
          </cell>
          <cell r="B127" t="str">
            <v>CREDITO REDESCUENTO INSTITUCIONES SISTEMA FINANCIERO POPULAR Y SOLIDARIO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>
            <v>142</v>
          </cell>
          <cell r="B128" t="str">
            <v>CRÉDITO INTERNO VENCIDO</v>
          </cell>
          <cell r="C128">
            <v>242275.81</v>
          </cell>
          <cell r="D128">
            <v>242275.81</v>
          </cell>
          <cell r="E128">
            <v>242275.81</v>
          </cell>
          <cell r="F128">
            <v>242275.81</v>
          </cell>
          <cell r="G128">
            <v>242275.81</v>
          </cell>
          <cell r="H128">
            <v>242275.81</v>
          </cell>
          <cell r="I128">
            <v>242275.81</v>
          </cell>
          <cell r="J128">
            <v>242275.81</v>
          </cell>
          <cell r="K128">
            <v>242275.81</v>
          </cell>
          <cell r="L128">
            <v>242275.81</v>
          </cell>
          <cell r="M128">
            <v>242275.81</v>
          </cell>
          <cell r="N128">
            <v>242275.81</v>
          </cell>
        </row>
        <row r="129">
          <cell r="A129">
            <v>1421</v>
          </cell>
          <cell r="B129" t="str">
            <v>CRÉDITOS VENCIDOS AL SECTOR PÚBLICO NO FINANCIERO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>
            <v>142105</v>
          </cell>
          <cell r="B130" t="str">
            <v>CRÉDITOS VENCIDOS GOBIERNO CENTRAL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>
            <v>142110</v>
          </cell>
          <cell r="B131" t="str">
            <v>CRÉDITOS VENCIDOS OTRAS ENTIDADES DEL SECTOR PÚBLICO NO FINANCIERO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>
            <v>1422</v>
          </cell>
          <cell r="B132" t="str">
            <v>CRÉDITOS VENCIDOS AL SECTOR FINANCIERO</v>
          </cell>
          <cell r="C132">
            <v>242275.81</v>
          </cell>
          <cell r="D132">
            <v>242275.81</v>
          </cell>
          <cell r="E132">
            <v>242275.81</v>
          </cell>
          <cell r="F132">
            <v>242275.81</v>
          </cell>
          <cell r="G132">
            <v>242275.81</v>
          </cell>
          <cell r="H132">
            <v>242275.81</v>
          </cell>
          <cell r="I132">
            <v>242275.81</v>
          </cell>
          <cell r="J132">
            <v>242275.81</v>
          </cell>
          <cell r="K132">
            <v>242275.81</v>
          </cell>
          <cell r="L132">
            <v>242275.81</v>
          </cell>
          <cell r="M132">
            <v>242275.81</v>
          </cell>
          <cell r="N132">
            <v>242275.81</v>
          </cell>
        </row>
        <row r="133">
          <cell r="A133">
            <v>142205</v>
          </cell>
          <cell r="B133" t="str">
            <v>CRÉDITOS VENCIDOS DE BANCOS PRIVADOS</v>
          </cell>
          <cell r="C133">
            <v>25104.13</v>
          </cell>
          <cell r="D133">
            <v>25104.13</v>
          </cell>
          <cell r="E133">
            <v>25104.13</v>
          </cell>
          <cell r="F133">
            <v>25104.13</v>
          </cell>
          <cell r="G133">
            <v>25104.13</v>
          </cell>
          <cell r="H133">
            <v>25104.13</v>
          </cell>
          <cell r="I133">
            <v>25104.13</v>
          </cell>
          <cell r="J133">
            <v>25104.13</v>
          </cell>
          <cell r="K133">
            <v>25104.13</v>
          </cell>
          <cell r="L133">
            <v>25104.13</v>
          </cell>
          <cell r="M133">
            <v>25104.13</v>
          </cell>
          <cell r="N133">
            <v>25104.13</v>
          </cell>
        </row>
        <row r="134">
          <cell r="A134">
            <v>142210</v>
          </cell>
          <cell r="B134" t="str">
            <v>CRÉDITOS VENCIDOS DE BANCO NACIONAL DE FOMENTO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>
            <v>142215</v>
          </cell>
          <cell r="B135" t="str">
            <v>CRÉDITOS VENCIDOS DE INSTITUCIONES DEL SISTEMA FINANCIERO PRIVADO</v>
          </cell>
          <cell r="C135">
            <v>217171.68</v>
          </cell>
          <cell r="D135">
            <v>217171.68</v>
          </cell>
          <cell r="E135">
            <v>217171.68</v>
          </cell>
          <cell r="F135">
            <v>217171.68</v>
          </cell>
          <cell r="G135">
            <v>217171.68</v>
          </cell>
          <cell r="H135">
            <v>217171.68</v>
          </cell>
          <cell r="I135">
            <v>217171.68</v>
          </cell>
          <cell r="J135">
            <v>217171.68</v>
          </cell>
          <cell r="K135">
            <v>217171.68</v>
          </cell>
          <cell r="L135">
            <v>217171.68</v>
          </cell>
          <cell r="M135">
            <v>217171.68</v>
          </cell>
          <cell r="N135">
            <v>217171.68</v>
          </cell>
        </row>
        <row r="136">
          <cell r="A136">
            <v>142220</v>
          </cell>
          <cell r="B136" t="str">
            <v>CREDITO REDESCUENTO VENCIDO BANCOS PRIVADOS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>
            <v>142225</v>
          </cell>
          <cell r="B137" t="str">
            <v>CREDITO REDESCUENTO VENCIDO OTRAS INSTITUCIONES SISTEMA FINANCIERO PRIVADO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>
            <v>142230</v>
          </cell>
          <cell r="B138" t="str">
            <v>CREDITO REDESCUENTO VENCIDO INSTITUCIONES SISTEMA FINANCIERO POPULAR Y SOLIDARIO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A139">
            <v>145</v>
          </cell>
          <cell r="B139" t="str">
            <v>CREDITO INTERNO QUE NO DEVENGA INTE</v>
          </cell>
          <cell r="C139" t="e">
            <v>#N/A</v>
          </cell>
          <cell r="D139" t="e">
            <v>#N/A</v>
          </cell>
          <cell r="E139" t="e">
            <v>#N/A</v>
          </cell>
          <cell r="F139" t="e">
            <v>#N/A</v>
          </cell>
          <cell r="G139" t="e">
            <v>#N/A</v>
          </cell>
          <cell r="H139" t="e">
            <v>#N/A</v>
          </cell>
          <cell r="I139" t="e">
            <v>#N/A</v>
          </cell>
          <cell r="J139" t="e">
            <v>#N/A</v>
          </cell>
          <cell r="K139" t="e">
            <v>#N/A</v>
          </cell>
          <cell r="L139" t="e">
            <v>#N/A</v>
          </cell>
          <cell r="M139" t="e">
            <v>#N/A</v>
          </cell>
          <cell r="N139" t="e">
            <v>#N/A</v>
          </cell>
        </row>
        <row r="140">
          <cell r="A140">
            <v>1451</v>
          </cell>
          <cell r="B140" t="str">
            <v>CREDITOS AL SECTOR PUBLICO NO FINAC</v>
          </cell>
          <cell r="C140" t="e">
            <v>#N/A</v>
          </cell>
          <cell r="D140" t="e">
            <v>#N/A</v>
          </cell>
          <cell r="E140" t="e">
            <v>#N/A</v>
          </cell>
          <cell r="F140" t="e">
            <v>#N/A</v>
          </cell>
          <cell r="G140" t="e">
            <v>#N/A</v>
          </cell>
          <cell r="H140" t="e">
            <v>#N/A</v>
          </cell>
          <cell r="I140" t="e">
            <v>#N/A</v>
          </cell>
          <cell r="J140" t="e">
            <v>#N/A</v>
          </cell>
          <cell r="K140" t="e">
            <v>#N/A</v>
          </cell>
          <cell r="L140" t="e">
            <v>#N/A</v>
          </cell>
          <cell r="M140" t="e">
            <v>#N/A</v>
          </cell>
          <cell r="N140" t="e">
            <v>#N/A</v>
          </cell>
        </row>
        <row r="141">
          <cell r="A141">
            <v>145105</v>
          </cell>
          <cell r="B141" t="str">
            <v>CREDITOS AL GOBIERNO CENTRAL</v>
          </cell>
          <cell r="C141" t="e">
            <v>#N/A</v>
          </cell>
          <cell r="D141" t="e">
            <v>#N/A</v>
          </cell>
          <cell r="E141" t="e">
            <v>#N/A</v>
          </cell>
          <cell r="F141" t="e">
            <v>#N/A</v>
          </cell>
          <cell r="G141" t="e">
            <v>#N/A</v>
          </cell>
          <cell r="H141" t="e">
            <v>#N/A</v>
          </cell>
          <cell r="I141" t="e">
            <v>#N/A</v>
          </cell>
          <cell r="J141" t="e">
            <v>#N/A</v>
          </cell>
          <cell r="K141" t="e">
            <v>#N/A</v>
          </cell>
          <cell r="L141" t="e">
            <v>#N/A</v>
          </cell>
          <cell r="M141" t="e">
            <v>#N/A</v>
          </cell>
          <cell r="N141" t="e">
            <v>#N/A</v>
          </cell>
        </row>
        <row r="142">
          <cell r="A142">
            <v>145110</v>
          </cell>
          <cell r="B142" t="str">
            <v>CREDITOS OTRAS ENT.SEC.PUB.NO FINAN</v>
          </cell>
          <cell r="C142" t="e">
            <v>#N/A</v>
          </cell>
          <cell r="D142" t="e">
            <v>#N/A</v>
          </cell>
          <cell r="E142" t="e">
            <v>#N/A</v>
          </cell>
          <cell r="F142" t="e">
            <v>#N/A</v>
          </cell>
          <cell r="G142" t="e">
            <v>#N/A</v>
          </cell>
          <cell r="H142" t="e">
            <v>#N/A</v>
          </cell>
          <cell r="I142" t="e">
            <v>#N/A</v>
          </cell>
          <cell r="J142" t="e">
            <v>#N/A</v>
          </cell>
          <cell r="K142" t="e">
            <v>#N/A</v>
          </cell>
          <cell r="L142" t="e">
            <v>#N/A</v>
          </cell>
          <cell r="M142" t="e">
            <v>#N/A</v>
          </cell>
          <cell r="N142" t="e">
            <v>#N/A</v>
          </cell>
        </row>
        <row r="143">
          <cell r="A143">
            <v>1452</v>
          </cell>
          <cell r="B143" t="str">
            <v>CREDITOS AL SECTOR FINANCIERO</v>
          </cell>
          <cell r="C143" t="e">
            <v>#N/A</v>
          </cell>
          <cell r="D143" t="e">
            <v>#N/A</v>
          </cell>
          <cell r="E143" t="e">
            <v>#N/A</v>
          </cell>
          <cell r="F143" t="e">
            <v>#N/A</v>
          </cell>
          <cell r="G143" t="e">
            <v>#N/A</v>
          </cell>
          <cell r="H143" t="e">
            <v>#N/A</v>
          </cell>
          <cell r="I143" t="e">
            <v>#N/A</v>
          </cell>
          <cell r="J143" t="e">
            <v>#N/A</v>
          </cell>
          <cell r="K143" t="e">
            <v>#N/A</v>
          </cell>
          <cell r="L143" t="e">
            <v>#N/A</v>
          </cell>
          <cell r="M143" t="e">
            <v>#N/A</v>
          </cell>
          <cell r="N143" t="e">
            <v>#N/A</v>
          </cell>
        </row>
        <row r="144">
          <cell r="A144">
            <v>145205</v>
          </cell>
          <cell r="B144" t="str">
            <v>CREDITOS A BANCOS PRIVADOS</v>
          </cell>
          <cell r="C144" t="e">
            <v>#N/A</v>
          </cell>
          <cell r="D144" t="e">
            <v>#N/A</v>
          </cell>
          <cell r="E144" t="e">
            <v>#N/A</v>
          </cell>
          <cell r="F144" t="e">
            <v>#N/A</v>
          </cell>
          <cell r="G144" t="e">
            <v>#N/A</v>
          </cell>
          <cell r="H144" t="e">
            <v>#N/A</v>
          </cell>
          <cell r="I144" t="e">
            <v>#N/A</v>
          </cell>
          <cell r="J144" t="e">
            <v>#N/A</v>
          </cell>
          <cell r="K144" t="e">
            <v>#N/A</v>
          </cell>
          <cell r="L144" t="e">
            <v>#N/A</v>
          </cell>
          <cell r="M144" t="e">
            <v>#N/A</v>
          </cell>
          <cell r="N144" t="e">
            <v>#N/A</v>
          </cell>
        </row>
        <row r="145">
          <cell r="A145">
            <v>145210</v>
          </cell>
          <cell r="B145" t="str">
            <v>CREDITOS AL BCO.NACIONAL DE FOMENTO</v>
          </cell>
          <cell r="C145" t="e">
            <v>#N/A</v>
          </cell>
          <cell r="D145" t="e">
            <v>#N/A</v>
          </cell>
          <cell r="E145" t="e">
            <v>#N/A</v>
          </cell>
          <cell r="F145" t="e">
            <v>#N/A</v>
          </cell>
          <cell r="G145" t="e">
            <v>#N/A</v>
          </cell>
          <cell r="H145" t="e">
            <v>#N/A</v>
          </cell>
          <cell r="I145" t="e">
            <v>#N/A</v>
          </cell>
          <cell r="J145" t="e">
            <v>#N/A</v>
          </cell>
          <cell r="K145" t="e">
            <v>#N/A</v>
          </cell>
          <cell r="L145" t="e">
            <v>#N/A</v>
          </cell>
          <cell r="M145" t="e">
            <v>#N/A</v>
          </cell>
          <cell r="N145" t="e">
            <v>#N/A</v>
          </cell>
        </row>
        <row r="146">
          <cell r="A146">
            <v>145215</v>
          </cell>
          <cell r="B146" t="str">
            <v>CREDITOS A INST.SIST.FINAN.PRIVADO</v>
          </cell>
          <cell r="C146" t="e">
            <v>#N/A</v>
          </cell>
          <cell r="D146" t="e">
            <v>#N/A</v>
          </cell>
          <cell r="E146" t="e">
            <v>#N/A</v>
          </cell>
          <cell r="F146" t="e">
            <v>#N/A</v>
          </cell>
          <cell r="G146" t="e">
            <v>#N/A</v>
          </cell>
          <cell r="H146" t="e">
            <v>#N/A</v>
          </cell>
          <cell r="I146" t="e">
            <v>#N/A</v>
          </cell>
          <cell r="J146" t="e">
            <v>#N/A</v>
          </cell>
          <cell r="K146" t="e">
            <v>#N/A</v>
          </cell>
          <cell r="L146" t="e">
            <v>#N/A</v>
          </cell>
          <cell r="M146" t="e">
            <v>#N/A</v>
          </cell>
          <cell r="N146" t="e">
            <v>#N/A</v>
          </cell>
        </row>
        <row r="147">
          <cell r="A147">
            <v>149</v>
          </cell>
          <cell r="B147" t="str">
            <v>(PROVISIÓN CRÉDITOS INCOBRABLES)</v>
          </cell>
          <cell r="C147">
            <v>-242275.81</v>
          </cell>
          <cell r="D147">
            <v>-242275.81</v>
          </cell>
          <cell r="E147">
            <v>-242275.81</v>
          </cell>
          <cell r="F147">
            <v>-242275.81</v>
          </cell>
          <cell r="G147">
            <v>-242275.81</v>
          </cell>
          <cell r="H147">
            <v>-242275.81</v>
          </cell>
          <cell r="I147">
            <v>-242275.81</v>
          </cell>
          <cell r="J147">
            <v>-242275.81</v>
          </cell>
          <cell r="K147">
            <v>-242275.81</v>
          </cell>
          <cell r="L147">
            <v>-242275.81</v>
          </cell>
          <cell r="M147">
            <v>-242275.81</v>
          </cell>
          <cell r="N147">
            <v>-242275.81</v>
          </cell>
        </row>
        <row r="148">
          <cell r="A148">
            <v>15</v>
          </cell>
          <cell r="B148" t="str">
            <v>ACTIVO</v>
          </cell>
          <cell r="C148" t="e">
            <v>#N/A</v>
          </cell>
          <cell r="D148" t="e">
            <v>#N/A</v>
          </cell>
          <cell r="E148" t="e">
            <v>#N/A</v>
          </cell>
          <cell r="F148" t="e">
            <v>#N/A</v>
          </cell>
          <cell r="G148" t="e">
            <v>#N/A</v>
          </cell>
          <cell r="H148" t="e">
            <v>#N/A</v>
          </cell>
          <cell r="I148" t="e">
            <v>#N/A</v>
          </cell>
          <cell r="J148" t="e">
            <v>#N/A</v>
          </cell>
          <cell r="K148" t="e">
            <v>#N/A</v>
          </cell>
          <cell r="L148" t="e">
            <v>#N/A</v>
          </cell>
          <cell r="M148" t="e">
            <v>#N/A</v>
          </cell>
          <cell r="N148" t="e">
            <v>#N/A</v>
          </cell>
        </row>
        <row r="149">
          <cell r="A149">
            <v>151</v>
          </cell>
          <cell r="B149" t="str">
            <v>SISTEMAS CONTABLES</v>
          </cell>
          <cell r="C149" t="e">
            <v>#N/A</v>
          </cell>
          <cell r="D149" t="e">
            <v>#N/A</v>
          </cell>
          <cell r="E149" t="e">
            <v>#N/A</v>
          </cell>
          <cell r="F149" t="e">
            <v>#N/A</v>
          </cell>
          <cell r="G149" t="e">
            <v>#N/A</v>
          </cell>
          <cell r="H149" t="e">
            <v>#N/A</v>
          </cell>
          <cell r="I149" t="e">
            <v>#N/A</v>
          </cell>
          <cell r="J149" t="e">
            <v>#N/A</v>
          </cell>
          <cell r="K149" t="e">
            <v>#N/A</v>
          </cell>
          <cell r="L149" t="e">
            <v>#N/A</v>
          </cell>
          <cell r="M149" t="e">
            <v>#N/A</v>
          </cell>
          <cell r="N149" t="e">
            <v>#N/A</v>
          </cell>
        </row>
        <row r="150">
          <cell r="A150">
            <v>1511</v>
          </cell>
          <cell r="B150" t="str">
            <v>SISTEMA DE CANJE</v>
          </cell>
          <cell r="C150" t="e">
            <v>#N/A</v>
          </cell>
          <cell r="D150" t="e">
            <v>#N/A</v>
          </cell>
          <cell r="E150" t="e">
            <v>#N/A</v>
          </cell>
          <cell r="F150" t="e">
            <v>#N/A</v>
          </cell>
          <cell r="G150" t="e">
            <v>#N/A</v>
          </cell>
          <cell r="H150" t="e">
            <v>#N/A</v>
          </cell>
          <cell r="I150" t="e">
            <v>#N/A</v>
          </cell>
          <cell r="J150" t="e">
            <v>#N/A</v>
          </cell>
          <cell r="K150" t="e">
            <v>#N/A</v>
          </cell>
          <cell r="L150" t="e">
            <v>#N/A</v>
          </cell>
          <cell r="M150" t="e">
            <v>#N/A</v>
          </cell>
          <cell r="N150" t="e">
            <v>#N/A</v>
          </cell>
        </row>
        <row r="151">
          <cell r="A151">
            <v>151101</v>
          </cell>
          <cell r="B151" t="str">
            <v>CAJA EN DIVISAS</v>
          </cell>
          <cell r="C151" t="e">
            <v>#N/A</v>
          </cell>
          <cell r="D151" t="e">
            <v>#N/A</v>
          </cell>
          <cell r="E151" t="e">
            <v>#N/A</v>
          </cell>
          <cell r="F151" t="e">
            <v>#N/A</v>
          </cell>
          <cell r="G151" t="e">
            <v>#N/A</v>
          </cell>
          <cell r="H151" t="e">
            <v>#N/A</v>
          </cell>
          <cell r="I151" t="e">
            <v>#N/A</v>
          </cell>
          <cell r="J151" t="e">
            <v>#N/A</v>
          </cell>
          <cell r="K151" t="e">
            <v>#N/A</v>
          </cell>
          <cell r="L151" t="e">
            <v>#N/A</v>
          </cell>
          <cell r="M151" t="e">
            <v>#N/A</v>
          </cell>
          <cell r="N151" t="e">
            <v>#N/A</v>
          </cell>
        </row>
        <row r="152">
          <cell r="A152">
            <v>151102</v>
          </cell>
          <cell r="B152" t="str">
            <v>BANCOS E INSTITUCIONES FINANCIERAS EXTERIOR</v>
          </cell>
          <cell r="C152" t="e">
            <v>#N/A</v>
          </cell>
          <cell r="D152" t="e">
            <v>#N/A</v>
          </cell>
          <cell r="E152" t="e">
            <v>#N/A</v>
          </cell>
          <cell r="F152" t="e">
            <v>#N/A</v>
          </cell>
          <cell r="G152" t="e">
            <v>#N/A</v>
          </cell>
          <cell r="H152" t="e">
            <v>#N/A</v>
          </cell>
          <cell r="I152" t="e">
            <v>#N/A</v>
          </cell>
          <cell r="J152" t="e">
            <v>#N/A</v>
          </cell>
          <cell r="K152" t="e">
            <v>#N/A</v>
          </cell>
          <cell r="L152" t="e">
            <v>#N/A</v>
          </cell>
          <cell r="M152" t="e">
            <v>#N/A</v>
          </cell>
          <cell r="N152" t="e">
            <v>#N/A</v>
          </cell>
        </row>
        <row r="153">
          <cell r="A153">
            <v>151103</v>
          </cell>
          <cell r="B153" t="str">
            <v>REMESAS CHEQUES Y VALORES</v>
          </cell>
          <cell r="C153" t="e">
            <v>#N/A</v>
          </cell>
          <cell r="D153" t="e">
            <v>#N/A</v>
          </cell>
          <cell r="E153" t="e">
            <v>#N/A</v>
          </cell>
          <cell r="F153" t="e">
            <v>#N/A</v>
          </cell>
          <cell r="G153" t="e">
            <v>#N/A</v>
          </cell>
          <cell r="H153" t="e">
            <v>#N/A</v>
          </cell>
          <cell r="I153" t="e">
            <v>#N/A</v>
          </cell>
          <cell r="J153" t="e">
            <v>#N/A</v>
          </cell>
          <cell r="K153" t="e">
            <v>#N/A</v>
          </cell>
          <cell r="L153" t="e">
            <v>#N/A</v>
          </cell>
          <cell r="M153" t="e">
            <v>#N/A</v>
          </cell>
          <cell r="N153" t="e">
            <v>#N/A</v>
          </cell>
        </row>
        <row r="154">
          <cell r="A154">
            <v>151104</v>
          </cell>
          <cell r="B154" t="str">
            <v>ORO</v>
          </cell>
          <cell r="C154" t="e">
            <v>#N/A</v>
          </cell>
          <cell r="D154" t="e">
            <v>#N/A</v>
          </cell>
          <cell r="E154" t="e">
            <v>#N/A</v>
          </cell>
          <cell r="F154" t="e">
            <v>#N/A</v>
          </cell>
          <cell r="G154" t="e">
            <v>#N/A</v>
          </cell>
          <cell r="H154" t="e">
            <v>#N/A</v>
          </cell>
          <cell r="I154" t="e">
            <v>#N/A</v>
          </cell>
          <cell r="J154" t="e">
            <v>#N/A</v>
          </cell>
          <cell r="K154" t="e">
            <v>#N/A</v>
          </cell>
          <cell r="L154" t="e">
            <v>#N/A</v>
          </cell>
          <cell r="M154" t="e">
            <v>#N/A</v>
          </cell>
          <cell r="N154" t="e">
            <v>#N/A</v>
          </cell>
        </row>
        <row r="155">
          <cell r="A155">
            <v>151105</v>
          </cell>
          <cell r="B155" t="str">
            <v>INVERSIONES EN EL EXTERIOR</v>
          </cell>
          <cell r="C155" t="e">
            <v>#N/A</v>
          </cell>
          <cell r="D155" t="e">
            <v>#N/A</v>
          </cell>
          <cell r="E155" t="e">
            <v>#N/A</v>
          </cell>
          <cell r="F155" t="e">
            <v>#N/A</v>
          </cell>
          <cell r="G155" t="e">
            <v>#N/A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 t="e">
            <v>#N/A</v>
          </cell>
          <cell r="N155" t="e">
            <v>#N/A</v>
          </cell>
        </row>
        <row r="156">
          <cell r="A156">
            <v>151106</v>
          </cell>
          <cell r="B156" t="str">
            <v>TENENCIAS ORGANISMOS FINANCIEROS INTERNACIONALES</v>
          </cell>
          <cell r="C156" t="e">
            <v>#N/A</v>
          </cell>
          <cell r="D156" t="e">
            <v>#N/A</v>
          </cell>
          <cell r="E156" t="e">
            <v>#N/A</v>
          </cell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 t="e">
            <v>#N/A</v>
          </cell>
        </row>
        <row r="157">
          <cell r="A157">
            <v>151107</v>
          </cell>
          <cell r="B157" t="str">
            <v>PARTICIPACION ORGANISMOS FINANCIEROS</v>
          </cell>
          <cell r="C157" t="e">
            <v>#N/A</v>
          </cell>
          <cell r="D157" t="e">
            <v>#N/A</v>
          </cell>
          <cell r="E157" t="e">
            <v>#N/A</v>
          </cell>
          <cell r="F157" t="e">
            <v>#N/A</v>
          </cell>
          <cell r="G157" t="e">
            <v>#N/A</v>
          </cell>
          <cell r="H157" t="e">
            <v>#N/A</v>
          </cell>
          <cell r="I157" t="e">
            <v>#N/A</v>
          </cell>
          <cell r="J157" t="e">
            <v>#N/A</v>
          </cell>
          <cell r="K157" t="e">
            <v>#N/A</v>
          </cell>
          <cell r="L157" t="e">
            <v>#N/A</v>
          </cell>
          <cell r="M157" t="e">
            <v>#N/A</v>
          </cell>
          <cell r="N157" t="e">
            <v>#N/A</v>
          </cell>
        </row>
        <row r="158">
          <cell r="A158">
            <v>151108</v>
          </cell>
          <cell r="B158" t="str">
            <v>ACUERDOS DE PAGO Y CREDITOS RECIPROCOS</v>
          </cell>
          <cell r="C158" t="e">
            <v>#N/A</v>
          </cell>
          <cell r="D158" t="e">
            <v>#N/A</v>
          </cell>
          <cell r="E158" t="e">
            <v>#N/A</v>
          </cell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 t="e">
            <v>#N/A</v>
          </cell>
        </row>
        <row r="159">
          <cell r="A159">
            <v>1512</v>
          </cell>
          <cell r="B159" t="str">
            <v>SISTEMA DE RESERVAS FINANCIERAS</v>
          </cell>
          <cell r="C159" t="e">
            <v>#N/A</v>
          </cell>
          <cell r="D159" t="e">
            <v>#N/A</v>
          </cell>
          <cell r="E159" t="e">
            <v>#N/A</v>
          </cell>
          <cell r="F159" t="e">
            <v>#N/A</v>
          </cell>
          <cell r="G159" t="e">
            <v>#N/A</v>
          </cell>
          <cell r="H159" t="e">
            <v>#N/A</v>
          </cell>
          <cell r="I159" t="e">
            <v>#N/A</v>
          </cell>
          <cell r="J159" t="e">
            <v>#N/A</v>
          </cell>
          <cell r="K159" t="e">
            <v>#N/A</v>
          </cell>
          <cell r="L159" t="e">
            <v>#N/A</v>
          </cell>
          <cell r="M159" t="e">
            <v>#N/A</v>
          </cell>
          <cell r="N159" t="e">
            <v>#N/A</v>
          </cell>
        </row>
        <row r="160">
          <cell r="A160">
            <v>151201</v>
          </cell>
          <cell r="B160" t="str">
            <v>CAJA EN DIVISAS</v>
          </cell>
          <cell r="C160" t="e">
            <v>#N/A</v>
          </cell>
          <cell r="D160" t="e">
            <v>#N/A</v>
          </cell>
          <cell r="E160" t="e">
            <v>#N/A</v>
          </cell>
          <cell r="F160" t="e">
            <v>#N/A</v>
          </cell>
          <cell r="G160" t="e">
            <v>#N/A</v>
          </cell>
          <cell r="H160" t="e">
            <v>#N/A</v>
          </cell>
          <cell r="I160" t="e">
            <v>#N/A</v>
          </cell>
          <cell r="J160" t="e">
            <v>#N/A</v>
          </cell>
          <cell r="K160" t="e">
            <v>#N/A</v>
          </cell>
          <cell r="L160" t="e">
            <v>#N/A</v>
          </cell>
          <cell r="M160" t="e">
            <v>#N/A</v>
          </cell>
          <cell r="N160" t="e">
            <v>#N/A</v>
          </cell>
        </row>
        <row r="161">
          <cell r="A161">
            <v>151202</v>
          </cell>
          <cell r="B161" t="str">
            <v>BANCOS E INSTITUCIONES FINANCIERAS EXTERIOR</v>
          </cell>
          <cell r="C161" t="e">
            <v>#N/A</v>
          </cell>
          <cell r="D161" t="e">
            <v>#N/A</v>
          </cell>
          <cell r="E161" t="e">
            <v>#N/A</v>
          </cell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 t="e">
            <v>#N/A</v>
          </cell>
        </row>
        <row r="162">
          <cell r="A162">
            <v>151203</v>
          </cell>
          <cell r="B162" t="str">
            <v>REMESAS CHEQUES Y VALORES</v>
          </cell>
          <cell r="C162" t="e">
            <v>#N/A</v>
          </cell>
          <cell r="D162" t="e">
            <v>#N/A</v>
          </cell>
          <cell r="E162" t="e">
            <v>#N/A</v>
          </cell>
          <cell r="F162" t="e">
            <v>#N/A</v>
          </cell>
          <cell r="G162" t="e">
            <v>#N/A</v>
          </cell>
          <cell r="H162" t="e">
            <v>#N/A</v>
          </cell>
          <cell r="I162" t="e">
            <v>#N/A</v>
          </cell>
          <cell r="J162" t="e">
            <v>#N/A</v>
          </cell>
          <cell r="K162" t="e">
            <v>#N/A</v>
          </cell>
          <cell r="L162" t="e">
            <v>#N/A</v>
          </cell>
          <cell r="M162" t="e">
            <v>#N/A</v>
          </cell>
          <cell r="N162" t="e">
            <v>#N/A</v>
          </cell>
        </row>
        <row r="163">
          <cell r="A163">
            <v>151204</v>
          </cell>
          <cell r="B163" t="str">
            <v>ORO</v>
          </cell>
          <cell r="C163" t="e">
            <v>#N/A</v>
          </cell>
          <cell r="D163" t="e">
            <v>#N/A</v>
          </cell>
          <cell r="E163" t="e">
            <v>#N/A</v>
          </cell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 t="e">
            <v>#N/A</v>
          </cell>
        </row>
        <row r="164">
          <cell r="A164">
            <v>151205</v>
          </cell>
          <cell r="B164" t="str">
            <v>INVERSIONES EN EL EXTERIOR</v>
          </cell>
          <cell r="C164" t="e">
            <v>#N/A</v>
          </cell>
          <cell r="D164" t="e">
            <v>#N/A</v>
          </cell>
          <cell r="E164" t="e">
            <v>#N/A</v>
          </cell>
          <cell r="F164" t="e">
            <v>#N/A</v>
          </cell>
          <cell r="G164" t="e">
            <v>#N/A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 t="e">
            <v>#N/A</v>
          </cell>
          <cell r="N164" t="e">
            <v>#N/A</v>
          </cell>
        </row>
        <row r="165">
          <cell r="A165">
            <v>151206</v>
          </cell>
          <cell r="B165" t="str">
            <v>TENENCIAS ORGANISMOS  FINANCIEROS INTERNACIONALES</v>
          </cell>
          <cell r="C165" t="e">
            <v>#N/A</v>
          </cell>
          <cell r="D165" t="e">
            <v>#N/A</v>
          </cell>
          <cell r="E165" t="e">
            <v>#N/A</v>
          </cell>
          <cell r="F165" t="e">
            <v>#N/A</v>
          </cell>
          <cell r="G165" t="e">
            <v>#N/A</v>
          </cell>
          <cell r="H165" t="e">
            <v>#N/A</v>
          </cell>
          <cell r="I165" t="e">
            <v>#N/A</v>
          </cell>
          <cell r="J165" t="e">
            <v>#N/A</v>
          </cell>
          <cell r="K165" t="e">
            <v>#N/A</v>
          </cell>
          <cell r="L165" t="e">
            <v>#N/A</v>
          </cell>
          <cell r="M165" t="e">
            <v>#N/A</v>
          </cell>
          <cell r="N165" t="e">
            <v>#N/A</v>
          </cell>
        </row>
        <row r="166">
          <cell r="A166">
            <v>151207</v>
          </cell>
          <cell r="B166" t="str">
            <v>PARTICIPACION ORGANISMOS FINANCIEROS</v>
          </cell>
          <cell r="C166" t="e">
            <v>#N/A</v>
          </cell>
          <cell r="D166" t="e">
            <v>#N/A</v>
          </cell>
          <cell r="E166" t="e">
            <v>#N/A</v>
          </cell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 t="e">
            <v>#N/A</v>
          </cell>
        </row>
        <row r="167">
          <cell r="A167">
            <v>151208</v>
          </cell>
          <cell r="B167" t="str">
            <v>ACUERDOS DE PAGO Y CREDITOS RECIPROCOS</v>
          </cell>
          <cell r="C167" t="e">
            <v>#N/A</v>
          </cell>
          <cell r="D167" t="e">
            <v>#N/A</v>
          </cell>
          <cell r="E167" t="e">
            <v>#N/A</v>
          </cell>
          <cell r="F167" t="e">
            <v>#N/A</v>
          </cell>
          <cell r="G167" t="e">
            <v>#N/A</v>
          </cell>
          <cell r="H167" t="e">
            <v>#N/A</v>
          </cell>
          <cell r="I167" t="e">
            <v>#N/A</v>
          </cell>
          <cell r="J167" t="e">
            <v>#N/A</v>
          </cell>
          <cell r="K167" t="e">
            <v>#N/A</v>
          </cell>
          <cell r="L167" t="e">
            <v>#N/A</v>
          </cell>
          <cell r="M167" t="e">
            <v>#N/A</v>
          </cell>
          <cell r="N167" t="e">
            <v>#N/A</v>
          </cell>
        </row>
        <row r="168">
          <cell r="A168">
            <v>1513</v>
          </cell>
          <cell r="B168" t="str">
            <v>SISTEMA DE OPERACIONES</v>
          </cell>
          <cell r="C168" t="e">
            <v>#N/A</v>
          </cell>
          <cell r="D168" t="e">
            <v>#N/A</v>
          </cell>
          <cell r="E168" t="e">
            <v>#N/A</v>
          </cell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 t="e">
            <v>#N/A</v>
          </cell>
        </row>
        <row r="169">
          <cell r="A169">
            <v>151301</v>
          </cell>
          <cell r="B169" t="str">
            <v>CAJA EN DIVISAS</v>
          </cell>
          <cell r="C169" t="e">
            <v>#N/A</v>
          </cell>
          <cell r="D169" t="e">
            <v>#N/A</v>
          </cell>
          <cell r="E169" t="e">
            <v>#N/A</v>
          </cell>
          <cell r="F169" t="e">
            <v>#N/A</v>
          </cell>
          <cell r="G169" t="e">
            <v>#N/A</v>
          </cell>
          <cell r="H169" t="e">
            <v>#N/A</v>
          </cell>
          <cell r="I169" t="e">
            <v>#N/A</v>
          </cell>
          <cell r="J169" t="e">
            <v>#N/A</v>
          </cell>
          <cell r="K169" t="e">
            <v>#N/A</v>
          </cell>
          <cell r="L169" t="e">
            <v>#N/A</v>
          </cell>
          <cell r="M169" t="e">
            <v>#N/A</v>
          </cell>
          <cell r="N169" t="e">
            <v>#N/A</v>
          </cell>
        </row>
        <row r="170">
          <cell r="A170">
            <v>151302</v>
          </cell>
          <cell r="B170" t="str">
            <v>BANCOS E INSTITUCIONES FINANCIERAS EXTERIOR</v>
          </cell>
          <cell r="C170" t="e">
            <v>#N/A</v>
          </cell>
          <cell r="D170" t="e">
            <v>#N/A</v>
          </cell>
          <cell r="E170" t="e">
            <v>#N/A</v>
          </cell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 t="e">
            <v>#N/A</v>
          </cell>
        </row>
        <row r="171">
          <cell r="A171">
            <v>151303</v>
          </cell>
          <cell r="B171" t="str">
            <v>REMESAS CHEQUES Y VALORES</v>
          </cell>
          <cell r="C171" t="e">
            <v>#N/A</v>
          </cell>
          <cell r="D171" t="e">
            <v>#N/A</v>
          </cell>
          <cell r="E171" t="e">
            <v>#N/A</v>
          </cell>
          <cell r="F171" t="e">
            <v>#N/A</v>
          </cell>
          <cell r="G171" t="e">
            <v>#N/A</v>
          </cell>
          <cell r="H171" t="e">
            <v>#N/A</v>
          </cell>
          <cell r="I171" t="e">
            <v>#N/A</v>
          </cell>
          <cell r="J171" t="e">
            <v>#N/A</v>
          </cell>
          <cell r="K171" t="e">
            <v>#N/A</v>
          </cell>
          <cell r="L171" t="e">
            <v>#N/A</v>
          </cell>
          <cell r="M171" t="e">
            <v>#N/A</v>
          </cell>
          <cell r="N171" t="e">
            <v>#N/A</v>
          </cell>
        </row>
        <row r="172">
          <cell r="A172">
            <v>151304</v>
          </cell>
          <cell r="B172" t="str">
            <v>ORO</v>
          </cell>
          <cell r="C172" t="e">
            <v>#N/A</v>
          </cell>
          <cell r="D172" t="e">
            <v>#N/A</v>
          </cell>
          <cell r="E172" t="e">
            <v>#N/A</v>
          </cell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 t="e">
            <v>#N/A</v>
          </cell>
        </row>
        <row r="173">
          <cell r="A173">
            <v>151305</v>
          </cell>
          <cell r="B173" t="str">
            <v>INVERSIONES EN EL EXTERIOR</v>
          </cell>
          <cell r="C173" t="e">
            <v>#N/A</v>
          </cell>
          <cell r="D173" t="e">
            <v>#N/A</v>
          </cell>
          <cell r="E173" t="e">
            <v>#N/A</v>
          </cell>
          <cell r="F173" t="e">
            <v>#N/A</v>
          </cell>
          <cell r="G173" t="e">
            <v>#N/A</v>
          </cell>
          <cell r="H173" t="e">
            <v>#N/A</v>
          </cell>
          <cell r="I173" t="e">
            <v>#N/A</v>
          </cell>
          <cell r="J173" t="e">
            <v>#N/A</v>
          </cell>
          <cell r="K173" t="e">
            <v>#N/A</v>
          </cell>
          <cell r="L173" t="e">
            <v>#N/A</v>
          </cell>
          <cell r="M173" t="e">
            <v>#N/A</v>
          </cell>
          <cell r="N173" t="e">
            <v>#N/A</v>
          </cell>
        </row>
        <row r="174">
          <cell r="A174">
            <v>151306</v>
          </cell>
          <cell r="B174" t="str">
            <v>TENENCIAS ORGANISMOS FINANCIEROS INTERNACIONALES</v>
          </cell>
          <cell r="C174" t="e">
            <v>#N/A</v>
          </cell>
          <cell r="D174" t="e">
            <v>#N/A</v>
          </cell>
          <cell r="E174" t="e">
            <v>#N/A</v>
          </cell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 t="e">
            <v>#N/A</v>
          </cell>
        </row>
        <row r="175">
          <cell r="A175">
            <v>151307</v>
          </cell>
          <cell r="B175" t="str">
            <v>PARTICIPACION ORGANISMOS FINANCIEROS</v>
          </cell>
          <cell r="C175" t="e">
            <v>#N/A</v>
          </cell>
          <cell r="D175" t="e">
            <v>#N/A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K175" t="e">
            <v>#N/A</v>
          </cell>
          <cell r="L175" t="e">
            <v>#N/A</v>
          </cell>
          <cell r="M175" t="e">
            <v>#N/A</v>
          </cell>
          <cell r="N175" t="e">
            <v>#N/A</v>
          </cell>
        </row>
        <row r="176">
          <cell r="A176">
            <v>151308</v>
          </cell>
          <cell r="B176" t="str">
            <v>ACUERDOS DE PAGO Y CREDITOS RECIPROCOS</v>
          </cell>
          <cell r="C176" t="e">
            <v>#N/A</v>
          </cell>
          <cell r="D176" t="e">
            <v>#N/A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 t="e">
            <v>#N/A</v>
          </cell>
        </row>
        <row r="177">
          <cell r="A177">
            <v>151309</v>
          </cell>
          <cell r="B177" t="str">
            <v>OPERACIONES DE REPORTO</v>
          </cell>
          <cell r="C177" t="e">
            <v>#N/A</v>
          </cell>
          <cell r="D177" t="e">
            <v>#N/A</v>
          </cell>
          <cell r="E177" t="e">
            <v>#N/A</v>
          </cell>
          <cell r="F177" t="e">
            <v>#N/A</v>
          </cell>
          <cell r="G177" t="e">
            <v>#N/A</v>
          </cell>
          <cell r="H177" t="e">
            <v>#N/A</v>
          </cell>
          <cell r="I177" t="e">
            <v>#N/A</v>
          </cell>
          <cell r="J177" t="e">
            <v>#N/A</v>
          </cell>
          <cell r="K177" t="e">
            <v>#N/A</v>
          </cell>
          <cell r="L177" t="e">
            <v>#N/A</v>
          </cell>
          <cell r="M177" t="e">
            <v>#N/A</v>
          </cell>
          <cell r="N177" t="e">
            <v>#N/A</v>
          </cell>
        </row>
        <row r="178">
          <cell r="A178">
            <v>151310</v>
          </cell>
          <cell r="B178" t="str">
            <v>TITULOS DEL GOBIERNO</v>
          </cell>
          <cell r="C178" t="e">
            <v>#N/A</v>
          </cell>
          <cell r="D178" t="e">
            <v>#N/A</v>
          </cell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 t="e">
            <v>#N/A</v>
          </cell>
        </row>
        <row r="179">
          <cell r="A179">
            <v>151311</v>
          </cell>
          <cell r="B179" t="str">
            <v>INVERSIONES EN RESIDENTES</v>
          </cell>
          <cell r="C179" t="e">
            <v>#N/A</v>
          </cell>
          <cell r="D179" t="e">
            <v>#N/A</v>
          </cell>
          <cell r="E179" t="e">
            <v>#N/A</v>
          </cell>
          <cell r="F179" t="e">
            <v>#N/A</v>
          </cell>
          <cell r="G179" t="e">
            <v>#N/A</v>
          </cell>
          <cell r="H179" t="e">
            <v>#N/A</v>
          </cell>
          <cell r="I179" t="e">
            <v>#N/A</v>
          </cell>
          <cell r="J179" t="e">
            <v>#N/A</v>
          </cell>
          <cell r="K179" t="e">
            <v>#N/A</v>
          </cell>
          <cell r="L179" t="e">
            <v>#N/A</v>
          </cell>
          <cell r="M179" t="e">
            <v>#N/A</v>
          </cell>
          <cell r="N179" t="e">
            <v>#N/A</v>
          </cell>
        </row>
        <row r="180">
          <cell r="A180">
            <v>151312</v>
          </cell>
          <cell r="B180" t="str">
            <v>APORTES EN ORGANISMOS INTERNACIONALES</v>
          </cell>
          <cell r="C180" t="e">
            <v>#N/A</v>
          </cell>
          <cell r="D180" t="e">
            <v>#N/A</v>
          </cell>
          <cell r="E180" t="e">
            <v>#N/A</v>
          </cell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 t="e">
            <v>#N/A</v>
          </cell>
        </row>
        <row r="181">
          <cell r="A181">
            <v>1514</v>
          </cell>
          <cell r="B181" t="str">
            <v>SISTEMA DE OTRAS OPERACIONES DEL BCE</v>
          </cell>
          <cell r="C181" t="e">
            <v>#N/A</v>
          </cell>
          <cell r="D181" t="e">
            <v>#N/A</v>
          </cell>
          <cell r="E181" t="e">
            <v>#N/A</v>
          </cell>
          <cell r="F181" t="e">
            <v>#N/A</v>
          </cell>
          <cell r="G181" t="e">
            <v>#N/A</v>
          </cell>
          <cell r="H181" t="e">
            <v>#N/A</v>
          </cell>
          <cell r="I181" t="e">
            <v>#N/A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 t="e">
            <v>#N/A</v>
          </cell>
        </row>
        <row r="182">
          <cell r="A182">
            <v>151401</v>
          </cell>
          <cell r="B182" t="str">
            <v>CAJA</v>
          </cell>
          <cell r="C182" t="e">
            <v>#N/A</v>
          </cell>
          <cell r="D182" t="e">
            <v>#N/A</v>
          </cell>
          <cell r="E182" t="e">
            <v>#N/A</v>
          </cell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 t="e">
            <v>#N/A</v>
          </cell>
        </row>
        <row r="183">
          <cell r="A183">
            <v>151402</v>
          </cell>
          <cell r="B183" t="str">
            <v>ACTIVOS EXTERNOS</v>
          </cell>
          <cell r="C183" t="e">
            <v>#N/A</v>
          </cell>
          <cell r="D183" t="e">
            <v>#N/A</v>
          </cell>
          <cell r="E183" t="e">
            <v>#N/A</v>
          </cell>
          <cell r="F183" t="e">
            <v>#N/A</v>
          </cell>
          <cell r="G183" t="e">
            <v>#N/A</v>
          </cell>
          <cell r="H183" t="e">
            <v>#N/A</v>
          </cell>
          <cell r="I183" t="e">
            <v>#N/A</v>
          </cell>
          <cell r="J183" t="e">
            <v>#N/A</v>
          </cell>
          <cell r="K183" t="e">
            <v>#N/A</v>
          </cell>
          <cell r="L183" t="e">
            <v>#N/A</v>
          </cell>
          <cell r="M183" t="e">
            <v>#N/A</v>
          </cell>
          <cell r="N183" t="e">
            <v>#N/A</v>
          </cell>
        </row>
        <row r="184">
          <cell r="A184">
            <v>151403</v>
          </cell>
          <cell r="B184" t="str">
            <v>EFECTOS DE COBRO INMEDIATO</v>
          </cell>
          <cell r="C184" t="e">
            <v>#N/A</v>
          </cell>
          <cell r="D184" t="e">
            <v>#N/A</v>
          </cell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 t="e">
            <v>#N/A</v>
          </cell>
        </row>
        <row r="185">
          <cell r="A185">
            <v>151404</v>
          </cell>
          <cell r="B185" t="str">
            <v>REMESAS AL COBRO DE CHEQUES Y VALORES</v>
          </cell>
          <cell r="C185" t="e">
            <v>#N/A</v>
          </cell>
          <cell r="D185" t="e">
            <v>#N/A</v>
          </cell>
          <cell r="E185" t="e">
            <v>#N/A</v>
          </cell>
          <cell r="F185" t="e">
            <v>#N/A</v>
          </cell>
          <cell r="G185" t="e">
            <v>#N/A</v>
          </cell>
          <cell r="H185" t="e">
            <v>#N/A</v>
          </cell>
          <cell r="I185" t="e">
            <v>#N/A</v>
          </cell>
          <cell r="J185" t="e">
            <v>#N/A</v>
          </cell>
          <cell r="K185" t="e">
            <v>#N/A</v>
          </cell>
          <cell r="L185" t="e">
            <v>#N/A</v>
          </cell>
          <cell r="M185" t="e">
            <v>#N/A</v>
          </cell>
          <cell r="N185" t="e">
            <v>#N/A</v>
          </cell>
        </row>
        <row r="186">
          <cell r="A186">
            <v>151405</v>
          </cell>
          <cell r="B186" t="str">
            <v>INVERSIONES</v>
          </cell>
          <cell r="C186" t="e">
            <v>#N/A</v>
          </cell>
          <cell r="D186" t="e">
            <v>#N/A</v>
          </cell>
          <cell r="E186" t="e">
            <v>#N/A</v>
          </cell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 t="e">
            <v>#N/A</v>
          </cell>
        </row>
        <row r="187">
          <cell r="A187">
            <v>151406</v>
          </cell>
          <cell r="B187" t="str">
            <v>CREDITO INTERNO</v>
          </cell>
          <cell r="C187" t="e">
            <v>#N/A</v>
          </cell>
          <cell r="D187" t="e">
            <v>#N/A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  <cell r="L187" t="e">
            <v>#N/A</v>
          </cell>
          <cell r="M187" t="e">
            <v>#N/A</v>
          </cell>
          <cell r="N187" t="e">
            <v>#N/A</v>
          </cell>
        </row>
        <row r="188">
          <cell r="A188">
            <v>151407</v>
          </cell>
          <cell r="B188" t="str">
            <v>CUENTAS POR COBRAR</v>
          </cell>
          <cell r="C188" t="e">
            <v>#N/A</v>
          </cell>
          <cell r="D188" t="e">
            <v>#N/A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 t="e">
            <v>#N/A</v>
          </cell>
        </row>
        <row r="189">
          <cell r="A189">
            <v>151408</v>
          </cell>
          <cell r="B189" t="str">
            <v>BIENES ADJUDICADOS EN DACION EN PAGO</v>
          </cell>
          <cell r="C189" t="e">
            <v>#N/A</v>
          </cell>
          <cell r="D189" t="e">
            <v>#N/A</v>
          </cell>
          <cell r="E189" t="e">
            <v>#N/A</v>
          </cell>
          <cell r="F189" t="e">
            <v>#N/A</v>
          </cell>
          <cell r="G189" t="e">
            <v>#N/A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  <cell r="L189" t="e">
            <v>#N/A</v>
          </cell>
          <cell r="M189" t="e">
            <v>#N/A</v>
          </cell>
          <cell r="N189" t="e">
            <v>#N/A</v>
          </cell>
        </row>
        <row r="190">
          <cell r="A190">
            <v>151409</v>
          </cell>
          <cell r="B190" t="str">
            <v>ACTIVOS FIJOS</v>
          </cell>
          <cell r="C190" t="e">
            <v>#N/A</v>
          </cell>
          <cell r="D190" t="e">
            <v>#N/A</v>
          </cell>
          <cell r="E190" t="e">
            <v>#N/A</v>
          </cell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  <cell r="L190" t="e">
            <v>#N/A</v>
          </cell>
          <cell r="M190" t="e">
            <v>#N/A</v>
          </cell>
          <cell r="N190" t="e">
            <v>#N/A</v>
          </cell>
        </row>
        <row r="191">
          <cell r="A191">
            <v>151410</v>
          </cell>
          <cell r="B191" t="str">
            <v>OTROS ACTIVOS</v>
          </cell>
          <cell r="C191" t="e">
            <v>#N/A</v>
          </cell>
          <cell r="D191" t="e">
            <v>#N/A</v>
          </cell>
          <cell r="E191" t="e">
            <v>#N/A</v>
          </cell>
          <cell r="F191" t="e">
            <v>#N/A</v>
          </cell>
          <cell r="G191" t="e">
            <v>#N/A</v>
          </cell>
          <cell r="H191" t="e">
            <v>#N/A</v>
          </cell>
          <cell r="I191" t="e">
            <v>#N/A</v>
          </cell>
          <cell r="J191" t="e">
            <v>#N/A</v>
          </cell>
          <cell r="K191" t="e">
            <v>#N/A</v>
          </cell>
          <cell r="L191" t="e">
            <v>#N/A</v>
          </cell>
          <cell r="M191" t="e">
            <v>#N/A</v>
          </cell>
          <cell r="N191" t="e">
            <v>#N/A</v>
          </cell>
        </row>
        <row r="192">
          <cell r="A192">
            <v>151411</v>
          </cell>
          <cell r="B192" t="str">
            <v>GASTOS</v>
          </cell>
          <cell r="C192" t="e">
            <v>#N/A</v>
          </cell>
          <cell r="D192" t="e">
            <v>#N/A</v>
          </cell>
          <cell r="E192" t="e">
            <v>#N/A</v>
          </cell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  <cell r="L192" t="e">
            <v>#N/A</v>
          </cell>
          <cell r="M192" t="e">
            <v>#N/A</v>
          </cell>
          <cell r="N192" t="e">
            <v>#N/A</v>
          </cell>
        </row>
        <row r="193">
          <cell r="A193">
            <v>16</v>
          </cell>
          <cell r="B193" t="str">
            <v>CUENTAS POR COBRAR</v>
          </cell>
          <cell r="C193">
            <v>106853426.7</v>
          </cell>
          <cell r="D193">
            <v>136601144.22</v>
          </cell>
          <cell r="E193">
            <v>136491676.61000001</v>
          </cell>
          <cell r="F193">
            <v>135671699.62</v>
          </cell>
          <cell r="G193">
            <v>3523068.97</v>
          </cell>
          <cell r="H193">
            <v>3375350.83</v>
          </cell>
          <cell r="I193">
            <v>2939971.53</v>
          </cell>
          <cell r="J193">
            <v>-3481114.2</v>
          </cell>
          <cell r="K193">
            <v>2364154.11</v>
          </cell>
          <cell r="L193">
            <v>2047313.31</v>
          </cell>
          <cell r="M193">
            <v>1866646.89</v>
          </cell>
          <cell r="N193">
            <v>1538516.02</v>
          </cell>
        </row>
        <row r="194">
          <cell r="A194">
            <v>161</v>
          </cell>
          <cell r="B194" t="str">
            <v>DIVIDENDOS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162</v>
          </cell>
          <cell r="B195" t="str">
            <v>ANTICIPOS A EMPLEADOS</v>
          </cell>
          <cell r="C195">
            <v>1289048.42</v>
          </cell>
          <cell r="D195">
            <v>1512518.34</v>
          </cell>
          <cell r="E195">
            <v>1426658.79</v>
          </cell>
          <cell r="F195">
            <v>1336687.8600000001</v>
          </cell>
          <cell r="G195">
            <v>1227742.6499999999</v>
          </cell>
          <cell r="H195">
            <v>1088874.22</v>
          </cell>
          <cell r="I195">
            <v>971511.12</v>
          </cell>
          <cell r="J195">
            <v>831240.33</v>
          </cell>
          <cell r="K195">
            <v>678016.25</v>
          </cell>
          <cell r="L195">
            <v>552713.47</v>
          </cell>
          <cell r="M195">
            <v>275158.52</v>
          </cell>
          <cell r="N195">
            <v>166549.9</v>
          </cell>
        </row>
        <row r="196">
          <cell r="A196">
            <v>168</v>
          </cell>
          <cell r="B196" t="str">
            <v>VARIOS DEUDORES</v>
          </cell>
          <cell r="C196">
            <v>167863573.13999999</v>
          </cell>
          <cell r="D196">
            <v>197058101.11000001</v>
          </cell>
          <cell r="E196">
            <v>196900554.13</v>
          </cell>
          <cell r="F196">
            <v>196070432.13</v>
          </cell>
          <cell r="G196">
            <v>63938534.329999998</v>
          </cell>
          <cell r="H196">
            <v>63846883.780000001</v>
          </cell>
          <cell r="I196">
            <v>63375302.399999999</v>
          </cell>
          <cell r="J196">
            <v>56891387.780000001</v>
          </cell>
          <cell r="K196">
            <v>56792854.369999997</v>
          </cell>
          <cell r="L196">
            <v>56497021.43</v>
          </cell>
          <cell r="M196">
            <v>56546806.140000001</v>
          </cell>
          <cell r="N196">
            <v>56235626.659999996</v>
          </cell>
        </row>
        <row r="197">
          <cell r="A197">
            <v>169</v>
          </cell>
          <cell r="B197" t="str">
            <v>(PROVISIÓN PARA PROTECCIÓN DE CUENTAS POR COBRAR)</v>
          </cell>
          <cell r="C197">
            <v>-62299194.859999999</v>
          </cell>
          <cell r="D197">
            <v>-61969475.229999997</v>
          </cell>
          <cell r="E197">
            <v>-61835536.310000002</v>
          </cell>
          <cell r="F197">
            <v>-61735420.369999997</v>
          </cell>
          <cell r="G197">
            <v>-61643208.009999998</v>
          </cell>
          <cell r="H197">
            <v>-61560407.170000002</v>
          </cell>
          <cell r="I197">
            <v>-61406841.990000002</v>
          </cell>
          <cell r="J197">
            <v>-61203742.310000002</v>
          </cell>
          <cell r="K197">
            <v>-55106716.509999998</v>
          </cell>
          <cell r="L197">
            <v>-55002421.590000004</v>
          </cell>
          <cell r="M197">
            <v>-54955317.770000003</v>
          </cell>
          <cell r="N197">
            <v>-54863660.539999999</v>
          </cell>
        </row>
        <row r="198">
          <cell r="A198">
            <v>17</v>
          </cell>
          <cell r="B198" t="str">
            <v>BIENES ADJUDICADOS POR DACIÓN EN PAGO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171</v>
          </cell>
          <cell r="B199" t="str">
            <v>TERRENOS</v>
          </cell>
          <cell r="C199">
            <v>9379245.2699999996</v>
          </cell>
          <cell r="D199">
            <v>9379245.2699999996</v>
          </cell>
          <cell r="E199">
            <v>9379245.2699999996</v>
          </cell>
          <cell r="F199">
            <v>9379245.2699999996</v>
          </cell>
          <cell r="G199">
            <v>9379245.2699999996</v>
          </cell>
          <cell r="H199">
            <v>9379245.2699999996</v>
          </cell>
          <cell r="I199">
            <v>9379245.2699999996</v>
          </cell>
          <cell r="J199">
            <v>9379245.2699999996</v>
          </cell>
          <cell r="K199">
            <v>9379245.2699999996</v>
          </cell>
          <cell r="L199">
            <v>9379245.2699999996</v>
          </cell>
          <cell r="M199">
            <v>9379245.2699999996</v>
          </cell>
          <cell r="N199">
            <v>9379245.2699999996</v>
          </cell>
        </row>
        <row r="200">
          <cell r="A200">
            <v>172</v>
          </cell>
          <cell r="B200" t="str">
            <v>EDIFICIOS Y OTROS LOCALES</v>
          </cell>
          <cell r="C200">
            <v>23823517.52</v>
          </cell>
          <cell r="D200">
            <v>23823517.52</v>
          </cell>
          <cell r="E200">
            <v>23823517.52</v>
          </cell>
          <cell r="F200">
            <v>23823517.52</v>
          </cell>
          <cell r="G200">
            <v>23823517.52</v>
          </cell>
          <cell r="H200">
            <v>23823517.52</v>
          </cell>
          <cell r="I200">
            <v>23823517.52</v>
          </cell>
          <cell r="J200">
            <v>23823517.52</v>
          </cell>
          <cell r="K200">
            <v>23823517.52</v>
          </cell>
          <cell r="L200">
            <v>23823517.52</v>
          </cell>
          <cell r="M200">
            <v>23823517.52</v>
          </cell>
          <cell r="N200">
            <v>23823517.52</v>
          </cell>
        </row>
        <row r="201">
          <cell r="A201">
            <v>173</v>
          </cell>
          <cell r="B201" t="str">
            <v>MOBILIARIO, MAQUINARIA Y EQUIPO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174</v>
          </cell>
          <cell r="B202" t="str">
            <v>UNIDADES DE TRANSPORTE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175</v>
          </cell>
          <cell r="B203" t="str">
            <v>TÍTULOS VALORES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178</v>
          </cell>
          <cell r="B204" t="str">
            <v>OTROS BIENES ADJUDICADOS</v>
          </cell>
          <cell r="C204">
            <v>6203253.0099999998</v>
          </cell>
          <cell r="D204">
            <v>6203253.0099999998</v>
          </cell>
          <cell r="E204">
            <v>6203253.0099999998</v>
          </cell>
          <cell r="F204">
            <v>3657939.81</v>
          </cell>
          <cell r="G204">
            <v>3657939.81</v>
          </cell>
          <cell r="H204">
            <v>3657939.81</v>
          </cell>
          <cell r="I204">
            <v>3657939.81</v>
          </cell>
          <cell r="J204">
            <v>3657939.81</v>
          </cell>
          <cell r="K204">
            <v>3657939.81</v>
          </cell>
          <cell r="L204">
            <v>3657939.81</v>
          </cell>
          <cell r="M204">
            <v>2758439.81</v>
          </cell>
          <cell r="N204">
            <v>2758439.81</v>
          </cell>
        </row>
        <row r="205">
          <cell r="A205">
            <v>179</v>
          </cell>
          <cell r="B205" t="str">
            <v>(PROVISIÓN PARA PROTECCIÓN DE BIENES ADJUDICADOS)</v>
          </cell>
          <cell r="C205">
            <v>-39406015.799999997</v>
          </cell>
          <cell r="D205">
            <v>-39406015.799999997</v>
          </cell>
          <cell r="E205">
            <v>-39406015.799999997</v>
          </cell>
          <cell r="F205">
            <v>-36860702.600000001</v>
          </cell>
          <cell r="G205">
            <v>-36860702.600000001</v>
          </cell>
          <cell r="H205">
            <v>-36860702.600000001</v>
          </cell>
          <cell r="I205">
            <v>-36860702.600000001</v>
          </cell>
          <cell r="J205">
            <v>-36860702.600000001</v>
          </cell>
          <cell r="K205">
            <v>-36860702.600000001</v>
          </cell>
          <cell r="L205">
            <v>-36860702.600000001</v>
          </cell>
          <cell r="M205">
            <v>-35961202.600000001</v>
          </cell>
          <cell r="N205">
            <v>-35961202.600000001</v>
          </cell>
        </row>
        <row r="206">
          <cell r="A206">
            <v>18</v>
          </cell>
          <cell r="B206" t="str">
            <v>PROPIEDADES, PLANTA Y EQUIPO</v>
          </cell>
          <cell r="C206">
            <v>40290617.219999999</v>
          </cell>
          <cell r="D206">
            <v>39941497.280000001</v>
          </cell>
          <cell r="E206">
            <v>41861806.079999998</v>
          </cell>
          <cell r="F206">
            <v>41531692.689999998</v>
          </cell>
          <cell r="G206">
            <v>41280841.950000003</v>
          </cell>
          <cell r="H206">
            <v>41002261.009999998</v>
          </cell>
          <cell r="I206">
            <v>40800175.420000002</v>
          </cell>
          <cell r="J206">
            <v>40519386.939999998</v>
          </cell>
          <cell r="K206">
            <v>40331223.210000001</v>
          </cell>
          <cell r="L206">
            <v>40040967.960000001</v>
          </cell>
          <cell r="M206">
            <v>40147862.82</v>
          </cell>
          <cell r="N206">
            <v>39838401.789999999</v>
          </cell>
        </row>
        <row r="207">
          <cell r="A207">
            <v>181</v>
          </cell>
          <cell r="B207" t="str">
            <v>TERRENOS</v>
          </cell>
          <cell r="C207">
            <v>22018347.550000001</v>
          </cell>
          <cell r="D207">
            <v>21673134.670000002</v>
          </cell>
          <cell r="E207">
            <v>24000307.32</v>
          </cell>
          <cell r="F207">
            <v>24000307.32</v>
          </cell>
          <cell r="G207">
            <v>24000307.32</v>
          </cell>
          <cell r="H207">
            <v>24000307.32</v>
          </cell>
          <cell r="I207">
            <v>24034876.140000001</v>
          </cell>
          <cell r="J207">
            <v>24034876.140000001</v>
          </cell>
          <cell r="K207">
            <v>24034876.140000001</v>
          </cell>
          <cell r="L207">
            <v>24034876.140000001</v>
          </cell>
          <cell r="M207">
            <v>24034876.140000001</v>
          </cell>
          <cell r="N207">
            <v>24034876.140000001</v>
          </cell>
        </row>
        <row r="208">
          <cell r="A208">
            <v>1811</v>
          </cell>
          <cell r="B208" t="str">
            <v>UTILIZADOS POR LA ENTIDAD</v>
          </cell>
          <cell r="C208">
            <v>15109055.720000001</v>
          </cell>
          <cell r="D208">
            <v>14763842.84</v>
          </cell>
          <cell r="E208">
            <v>18703742.030000001</v>
          </cell>
          <cell r="F208">
            <v>18703742.030000001</v>
          </cell>
          <cell r="G208">
            <v>18703742.030000001</v>
          </cell>
          <cell r="H208">
            <v>18703742.030000001</v>
          </cell>
          <cell r="I208">
            <v>18709133.059999999</v>
          </cell>
          <cell r="J208">
            <v>18709133.059999999</v>
          </cell>
          <cell r="K208">
            <v>18709133.059999999</v>
          </cell>
          <cell r="L208">
            <v>18709133.059999999</v>
          </cell>
          <cell r="M208">
            <v>18709133.059999999</v>
          </cell>
          <cell r="N208">
            <v>18709133.059999999</v>
          </cell>
        </row>
        <row r="209">
          <cell r="A209">
            <v>1812</v>
          </cell>
          <cell r="B209" t="str">
            <v>NO UTILIZADOS POR LA ENTIDAD</v>
          </cell>
          <cell r="C209">
            <v>6909291.8300000001</v>
          </cell>
          <cell r="D209">
            <v>6909291.8300000001</v>
          </cell>
          <cell r="E209">
            <v>5296565.29</v>
          </cell>
          <cell r="F209">
            <v>5296565.29</v>
          </cell>
          <cell r="G209">
            <v>5296565.29</v>
          </cell>
          <cell r="H209">
            <v>5296565.29</v>
          </cell>
          <cell r="I209">
            <v>5325743.08</v>
          </cell>
          <cell r="J209">
            <v>5325743.08</v>
          </cell>
          <cell r="K209">
            <v>5325743.08</v>
          </cell>
          <cell r="L209">
            <v>5325743.08</v>
          </cell>
          <cell r="M209">
            <v>5325743.08</v>
          </cell>
          <cell r="N209">
            <v>5325743.08</v>
          </cell>
        </row>
        <row r="210">
          <cell r="A210">
            <v>182</v>
          </cell>
          <cell r="B210" t="str">
            <v>EDIFICIOS Y OTROS LOCALES</v>
          </cell>
          <cell r="C210">
            <v>47494978.840000004</v>
          </cell>
          <cell r="D210">
            <v>47397868.950000003</v>
          </cell>
          <cell r="E210">
            <v>51438156.75</v>
          </cell>
          <cell r="F210">
            <v>51438156.75</v>
          </cell>
          <cell r="G210">
            <v>51438156.75</v>
          </cell>
          <cell r="H210">
            <v>51438156.75</v>
          </cell>
          <cell r="I210">
            <v>62798714.090000004</v>
          </cell>
          <cell r="J210">
            <v>62798714.090000004</v>
          </cell>
          <cell r="K210">
            <v>62527701.82</v>
          </cell>
          <cell r="L210">
            <v>63044085.159999996</v>
          </cell>
          <cell r="M210">
            <v>63044085.159999996</v>
          </cell>
          <cell r="N210">
            <v>63044085.159999996</v>
          </cell>
        </row>
        <row r="211">
          <cell r="A211">
            <v>1821</v>
          </cell>
          <cell r="B211" t="str">
            <v>UTILIZADOS POR LA ENTIDAD</v>
          </cell>
          <cell r="C211">
            <v>37096355.68</v>
          </cell>
          <cell r="D211">
            <v>36999245.789999999</v>
          </cell>
          <cell r="E211">
            <v>38028149.799999997</v>
          </cell>
          <cell r="F211">
            <v>38028149.799999997</v>
          </cell>
          <cell r="G211">
            <v>38028149.799999997</v>
          </cell>
          <cell r="H211">
            <v>38028149.799999997</v>
          </cell>
          <cell r="I211">
            <v>48597302.770000003</v>
          </cell>
          <cell r="J211">
            <v>48597302.770000003</v>
          </cell>
          <cell r="K211">
            <v>48326290.5</v>
          </cell>
          <cell r="L211">
            <v>48842673.840000004</v>
          </cell>
          <cell r="M211">
            <v>48842673.840000004</v>
          </cell>
          <cell r="N211">
            <v>48842673.840000004</v>
          </cell>
        </row>
        <row r="212">
          <cell r="A212">
            <v>1822</v>
          </cell>
          <cell r="B212" t="str">
            <v>NO UTILIZADOS POR LA ENTIDAD</v>
          </cell>
          <cell r="C212">
            <v>10398623.16</v>
          </cell>
          <cell r="D212">
            <v>10398623.16</v>
          </cell>
          <cell r="E212">
            <v>13410006.949999999</v>
          </cell>
          <cell r="F212">
            <v>13410006.949999999</v>
          </cell>
          <cell r="G212">
            <v>13410006.949999999</v>
          </cell>
          <cell r="H212">
            <v>13410006.949999999</v>
          </cell>
          <cell r="I212">
            <v>14201411.32</v>
          </cell>
          <cell r="J212">
            <v>14201411.32</v>
          </cell>
          <cell r="K212">
            <v>14201411.32</v>
          </cell>
          <cell r="L212">
            <v>14201411.32</v>
          </cell>
          <cell r="M212">
            <v>14201411.32</v>
          </cell>
          <cell r="N212">
            <v>14201411.32</v>
          </cell>
        </row>
        <row r="213">
          <cell r="A213">
            <v>183</v>
          </cell>
          <cell r="B213" t="str">
            <v>OBRAS EN CONSTRUCCIÓN</v>
          </cell>
          <cell r="C213">
            <v>2515750.65</v>
          </cell>
          <cell r="D213">
            <v>2515750.65</v>
          </cell>
          <cell r="E213">
            <v>2515750.65</v>
          </cell>
          <cell r="F213">
            <v>2515750.65</v>
          </cell>
          <cell r="G213">
            <v>2515750.65</v>
          </cell>
          <cell r="H213">
            <v>2515750.65</v>
          </cell>
          <cell r="I213">
            <v>2515750.65</v>
          </cell>
          <cell r="J213">
            <v>2515750.65</v>
          </cell>
          <cell r="K213">
            <v>2515750.65</v>
          </cell>
          <cell r="L213">
            <v>1941473.25</v>
          </cell>
          <cell r="M213">
            <v>2306680.21</v>
          </cell>
          <cell r="N213">
            <v>2330814.38</v>
          </cell>
        </row>
        <row r="214">
          <cell r="A214">
            <v>1831</v>
          </cell>
          <cell r="B214" t="str">
            <v>CONSTRUCCIONES</v>
          </cell>
          <cell r="C214">
            <v>3109.33</v>
          </cell>
          <cell r="D214">
            <v>3109.33</v>
          </cell>
          <cell r="E214">
            <v>3109.33</v>
          </cell>
          <cell r="F214">
            <v>3109.33</v>
          </cell>
          <cell r="G214">
            <v>3109.33</v>
          </cell>
          <cell r="H214">
            <v>3109.33</v>
          </cell>
          <cell r="I214">
            <v>3109.33</v>
          </cell>
          <cell r="J214">
            <v>3109.33</v>
          </cell>
          <cell r="K214">
            <v>3109.33</v>
          </cell>
          <cell r="L214">
            <v>3109.33</v>
          </cell>
          <cell r="M214">
            <v>3109.33</v>
          </cell>
          <cell r="N214">
            <v>3109.33</v>
          </cell>
        </row>
        <row r="215">
          <cell r="A215">
            <v>1832</v>
          </cell>
          <cell r="B215" t="str">
            <v>REMODELACIONES</v>
          </cell>
          <cell r="C215">
            <v>2512641.3199999998</v>
          </cell>
          <cell r="D215">
            <v>2512641.3199999998</v>
          </cell>
          <cell r="E215">
            <v>2512641.3199999998</v>
          </cell>
          <cell r="F215">
            <v>2512641.3199999998</v>
          </cell>
          <cell r="G215">
            <v>2512641.3199999998</v>
          </cell>
          <cell r="H215">
            <v>2512641.3199999998</v>
          </cell>
          <cell r="I215">
            <v>2512641.3199999998</v>
          </cell>
          <cell r="J215">
            <v>2512641.3199999998</v>
          </cell>
          <cell r="K215">
            <v>2512641.3199999998</v>
          </cell>
          <cell r="L215">
            <v>1938363.92</v>
          </cell>
          <cell r="M215">
            <v>2303570.88</v>
          </cell>
          <cell r="N215">
            <v>2327705.0499999998</v>
          </cell>
        </row>
        <row r="216">
          <cell r="A216">
            <v>184</v>
          </cell>
          <cell r="B216" t="str">
            <v>MOBILIARIO, EQUIPO Y VEHÍCULOS</v>
          </cell>
          <cell r="C216">
            <v>46238539.850000001</v>
          </cell>
          <cell r="D216">
            <v>46562962.359999999</v>
          </cell>
          <cell r="E216">
            <v>46568870.390000001</v>
          </cell>
          <cell r="F216">
            <v>46576283.450000003</v>
          </cell>
          <cell r="G216">
            <v>46616480.049999997</v>
          </cell>
          <cell r="H216">
            <v>46616480.049999997</v>
          </cell>
          <cell r="I216">
            <v>46655224.450000003</v>
          </cell>
          <cell r="J216">
            <v>46656120.450000003</v>
          </cell>
          <cell r="K216">
            <v>46739772.590000004</v>
          </cell>
          <cell r="L216">
            <v>46797834.649999999</v>
          </cell>
          <cell r="M216">
            <v>46790016.280000001</v>
          </cell>
          <cell r="N216">
            <v>46789629.920000002</v>
          </cell>
        </row>
        <row r="217">
          <cell r="A217">
            <v>1841</v>
          </cell>
          <cell r="B217" t="str">
            <v>MUEBLES DE OFICINA</v>
          </cell>
          <cell r="C217">
            <v>2569854.4500000002</v>
          </cell>
          <cell r="D217">
            <v>2570153.13</v>
          </cell>
          <cell r="E217">
            <v>2574073.11</v>
          </cell>
          <cell r="F217">
            <v>2579056.21</v>
          </cell>
          <cell r="G217">
            <v>2579056.21</v>
          </cell>
          <cell r="H217">
            <v>2579276.21</v>
          </cell>
          <cell r="I217">
            <v>2593809.52</v>
          </cell>
          <cell r="J217">
            <v>2594643.7200000002</v>
          </cell>
          <cell r="K217">
            <v>2590722.89</v>
          </cell>
          <cell r="L217">
            <v>2590890.89</v>
          </cell>
          <cell r="M217">
            <v>2523199</v>
          </cell>
          <cell r="N217">
            <v>2523345.09</v>
          </cell>
        </row>
        <row r="218">
          <cell r="A218">
            <v>1842</v>
          </cell>
          <cell r="B218" t="str">
            <v>EQUIPOS</v>
          </cell>
          <cell r="C218">
            <v>18347092.98</v>
          </cell>
          <cell r="D218">
            <v>18420617.43</v>
          </cell>
          <cell r="E218">
            <v>18433657.07</v>
          </cell>
          <cell r="F218">
            <v>18480624.539999999</v>
          </cell>
          <cell r="G218">
            <v>18537512.59</v>
          </cell>
          <cell r="H218">
            <v>18559467.609999999</v>
          </cell>
          <cell r="I218">
            <v>18244940.960000001</v>
          </cell>
          <cell r="J218">
            <v>18226773.460000001</v>
          </cell>
          <cell r="K218">
            <v>18305260.18</v>
          </cell>
          <cell r="L218">
            <v>18382682.879999999</v>
          </cell>
          <cell r="M218">
            <v>18400936.649999999</v>
          </cell>
          <cell r="N218">
            <v>18418243.989999998</v>
          </cell>
        </row>
        <row r="219">
          <cell r="A219">
            <v>1843</v>
          </cell>
          <cell r="B219" t="str">
            <v>ENSERES DE OFICINA</v>
          </cell>
          <cell r="C219">
            <v>42413.69</v>
          </cell>
          <cell r="D219">
            <v>41859.14</v>
          </cell>
          <cell r="E219">
            <v>41859.14</v>
          </cell>
          <cell r="F219">
            <v>41859.14</v>
          </cell>
          <cell r="G219">
            <v>41859.14</v>
          </cell>
          <cell r="H219">
            <v>41859.14</v>
          </cell>
          <cell r="I219">
            <v>41859.14</v>
          </cell>
          <cell r="J219">
            <v>41859.14</v>
          </cell>
          <cell r="K219">
            <v>41859.14</v>
          </cell>
          <cell r="L219">
            <v>41859.14</v>
          </cell>
          <cell r="M219">
            <v>41859.14</v>
          </cell>
          <cell r="N219">
            <v>41734.58</v>
          </cell>
        </row>
        <row r="220">
          <cell r="A220">
            <v>1844</v>
          </cell>
          <cell r="B220" t="str">
            <v>VEHÍCULOS Y UNIDADES DE TRANSPORTE</v>
          </cell>
          <cell r="C220">
            <v>3954563.77</v>
          </cell>
          <cell r="D220">
            <v>3954563.77</v>
          </cell>
          <cell r="E220">
            <v>3954563.77</v>
          </cell>
          <cell r="F220">
            <v>3954563.77</v>
          </cell>
          <cell r="G220">
            <v>3930554.77</v>
          </cell>
          <cell r="H220">
            <v>3930554.77</v>
          </cell>
          <cell r="I220">
            <v>3930554.77</v>
          </cell>
          <cell r="J220">
            <v>3930554.77</v>
          </cell>
          <cell r="K220">
            <v>3930554.77</v>
          </cell>
          <cell r="L220">
            <v>3930554.77</v>
          </cell>
          <cell r="M220">
            <v>3930554.77</v>
          </cell>
          <cell r="N220">
            <v>3930554.77</v>
          </cell>
        </row>
        <row r="221">
          <cell r="A221">
            <v>1845</v>
          </cell>
          <cell r="B221" t="str">
            <v>EQUIPO DE COMPUTACIÓN</v>
          </cell>
          <cell r="C221">
            <v>11592126.779999999</v>
          </cell>
          <cell r="D221">
            <v>11843117.32</v>
          </cell>
          <cell r="E221">
            <v>11832065.73</v>
          </cell>
          <cell r="F221">
            <v>11787563.66</v>
          </cell>
          <cell r="G221">
            <v>11794881.210000001</v>
          </cell>
          <cell r="H221">
            <v>11772706.189999999</v>
          </cell>
          <cell r="I221">
            <v>12065844.68</v>
          </cell>
          <cell r="J221">
            <v>12084073.98</v>
          </cell>
          <cell r="K221">
            <v>12061351.74</v>
          </cell>
          <cell r="L221">
            <v>12041659.710000001</v>
          </cell>
          <cell r="M221">
            <v>12083279.460000001</v>
          </cell>
          <cell r="N221">
            <v>12065564.23</v>
          </cell>
        </row>
        <row r="222">
          <cell r="A222">
            <v>1846</v>
          </cell>
          <cell r="B222" t="str">
            <v>MAQUINARIA</v>
          </cell>
          <cell r="C222">
            <v>9119997.1999999993</v>
          </cell>
          <cell r="D222">
            <v>9119997.1999999993</v>
          </cell>
          <cell r="E222">
            <v>9119997.1999999993</v>
          </cell>
          <cell r="F222">
            <v>9119997.1999999993</v>
          </cell>
          <cell r="G222">
            <v>9119997.1999999993</v>
          </cell>
          <cell r="H222">
            <v>9119997.1999999993</v>
          </cell>
          <cell r="I222">
            <v>9165759.8399999999</v>
          </cell>
          <cell r="J222">
            <v>9165759.8399999999</v>
          </cell>
          <cell r="K222">
            <v>9197568.3300000001</v>
          </cell>
          <cell r="L222">
            <v>9197568.3300000001</v>
          </cell>
          <cell r="M222">
            <v>9197568.3300000001</v>
          </cell>
          <cell r="N222">
            <v>9197568.3300000001</v>
          </cell>
        </row>
        <row r="223">
          <cell r="A223">
            <v>1848</v>
          </cell>
          <cell r="B223" t="str">
            <v>OTROS BIENES</v>
          </cell>
          <cell r="C223">
            <v>612490.98</v>
          </cell>
          <cell r="D223">
            <v>612654.37</v>
          </cell>
          <cell r="E223">
            <v>612654.37</v>
          </cell>
          <cell r="F223">
            <v>612618.93000000005</v>
          </cell>
          <cell r="G223">
            <v>612618.93000000005</v>
          </cell>
          <cell r="H223">
            <v>612618.93000000005</v>
          </cell>
          <cell r="I223">
            <v>612455.54</v>
          </cell>
          <cell r="J223">
            <v>612455.54</v>
          </cell>
          <cell r="K223">
            <v>612455.54</v>
          </cell>
          <cell r="L223">
            <v>612618.93000000005</v>
          </cell>
          <cell r="M223">
            <v>612618.93000000005</v>
          </cell>
          <cell r="N223">
            <v>612618.93000000005</v>
          </cell>
        </row>
        <row r="224">
          <cell r="A224">
            <v>185</v>
          </cell>
          <cell r="B224" t="str">
            <v>BIBLIOTECA, MUSEO NUMISMÁTICO Y ARCHIVOS HISTÓRICOS</v>
          </cell>
          <cell r="C224">
            <v>3565767.39</v>
          </cell>
          <cell r="D224">
            <v>3568053.14</v>
          </cell>
          <cell r="E224">
            <v>3568053.14</v>
          </cell>
          <cell r="F224">
            <v>3568053.14</v>
          </cell>
          <cell r="G224">
            <v>3568053.14</v>
          </cell>
          <cell r="H224">
            <v>3568053.14</v>
          </cell>
          <cell r="I224">
            <v>3568053.14</v>
          </cell>
          <cell r="J224">
            <v>3568053.14</v>
          </cell>
          <cell r="K224">
            <v>3568053.14</v>
          </cell>
          <cell r="L224">
            <v>3568053.14</v>
          </cell>
          <cell r="M224">
            <v>3568053.14</v>
          </cell>
          <cell r="N224">
            <v>3568053.14</v>
          </cell>
        </row>
        <row r="225">
          <cell r="A225">
            <v>1851</v>
          </cell>
          <cell r="B225" t="str">
            <v>BIBLIOTECA</v>
          </cell>
          <cell r="C225">
            <v>326255.14</v>
          </cell>
          <cell r="D225">
            <v>328540.89</v>
          </cell>
          <cell r="E225">
            <v>328540.89</v>
          </cell>
          <cell r="F225">
            <v>328540.89</v>
          </cell>
          <cell r="G225">
            <v>328540.89</v>
          </cell>
          <cell r="H225">
            <v>328540.89</v>
          </cell>
          <cell r="I225">
            <v>328540.89</v>
          </cell>
          <cell r="J225">
            <v>328540.89</v>
          </cell>
          <cell r="K225">
            <v>328540.89</v>
          </cell>
          <cell r="L225">
            <v>328540.89</v>
          </cell>
          <cell r="M225">
            <v>328540.89</v>
          </cell>
          <cell r="N225">
            <v>328540.89</v>
          </cell>
        </row>
        <row r="226">
          <cell r="A226">
            <v>1852</v>
          </cell>
          <cell r="B226" t="str">
            <v>MUSEO NUMISMÁTICO</v>
          </cell>
          <cell r="C226">
            <v>3239512.25</v>
          </cell>
          <cell r="D226">
            <v>3239512.25</v>
          </cell>
          <cell r="E226">
            <v>3239512.25</v>
          </cell>
          <cell r="F226">
            <v>3239512.25</v>
          </cell>
          <cell r="G226">
            <v>3239512.25</v>
          </cell>
          <cell r="H226">
            <v>3239512.25</v>
          </cell>
          <cell r="I226">
            <v>3239512.25</v>
          </cell>
          <cell r="J226">
            <v>3239512.25</v>
          </cell>
          <cell r="K226">
            <v>3239512.25</v>
          </cell>
          <cell r="L226">
            <v>3239512.25</v>
          </cell>
          <cell r="M226">
            <v>3239512.25</v>
          </cell>
          <cell r="N226">
            <v>3239512.25</v>
          </cell>
        </row>
        <row r="227">
          <cell r="A227">
            <v>1853</v>
          </cell>
          <cell r="B227" t="str">
            <v>ARCHIVOS HISTORICOS</v>
          </cell>
          <cell r="C227" t="e">
            <v>#N/A</v>
          </cell>
          <cell r="D227" t="e">
            <v>#N/A</v>
          </cell>
          <cell r="E227" t="e">
            <v>#N/A</v>
          </cell>
          <cell r="F227" t="e">
            <v>#N/A</v>
          </cell>
          <cell r="G227" t="e">
            <v>#N/A</v>
          </cell>
          <cell r="H227" t="e">
            <v>#N/A</v>
          </cell>
          <cell r="I227" t="e">
            <v>#N/A</v>
          </cell>
          <cell r="J227" t="e">
            <v>#N/A</v>
          </cell>
          <cell r="K227" t="e">
            <v>#N/A</v>
          </cell>
          <cell r="L227" t="e">
            <v>#N/A</v>
          </cell>
          <cell r="M227" t="e">
            <v>#N/A</v>
          </cell>
          <cell r="N227" t="e">
            <v>#N/A</v>
          </cell>
        </row>
        <row r="228">
          <cell r="A228">
            <v>189</v>
          </cell>
          <cell r="B228" t="str">
            <v>(DEPRECIACIÓN ACUMULADA)</v>
          </cell>
          <cell r="C228">
            <v>-81542767.060000002</v>
          </cell>
          <cell r="D228">
            <v>-81776272.489999995</v>
          </cell>
          <cell r="E228">
            <v>-86229332.170000002</v>
          </cell>
          <cell r="F228">
            <v>-86566858.620000005</v>
          </cell>
          <cell r="G228">
            <v>-86857905.959999993</v>
          </cell>
          <cell r="H228">
            <v>-87136486.900000006</v>
          </cell>
          <cell r="I228">
            <v>-98772443.049999997</v>
          </cell>
          <cell r="J228">
            <v>-99054127.530000001</v>
          </cell>
          <cell r="K228">
            <v>-99054931.129999995</v>
          </cell>
          <cell r="L228">
            <v>-99345354.379999995</v>
          </cell>
          <cell r="M228">
            <v>-99595848.109999999</v>
          </cell>
          <cell r="N228">
            <v>-99929056.950000003</v>
          </cell>
        </row>
        <row r="229">
          <cell r="A229">
            <v>1891</v>
          </cell>
          <cell r="B229" t="str">
            <v>(EDIFICIOS Y OTROS LOCALES)</v>
          </cell>
          <cell r="C229">
            <v>-45359098.609999999</v>
          </cell>
          <cell r="D229">
            <v>-45314005.82</v>
          </cell>
          <cell r="E229">
            <v>-49455331.270000003</v>
          </cell>
          <cell r="F229">
            <v>-49502141.219999999</v>
          </cell>
          <cell r="G229">
            <v>-49520320.649999999</v>
          </cell>
          <cell r="H229">
            <v>-49538067.240000002</v>
          </cell>
          <cell r="I229">
            <v>-60916804.009999998</v>
          </cell>
          <cell r="J229">
            <v>-60934983.439999998</v>
          </cell>
          <cell r="K229">
            <v>-60681717.810000002</v>
          </cell>
          <cell r="L229">
            <v>-60721771.039999999</v>
          </cell>
          <cell r="M229">
            <v>-60760870.619999997</v>
          </cell>
          <cell r="N229">
            <v>-60818363.210000001</v>
          </cell>
        </row>
        <row r="230">
          <cell r="A230">
            <v>1892</v>
          </cell>
          <cell r="B230" t="str">
            <v>(MOBILIARIO Y EQUIPO)</v>
          </cell>
          <cell r="C230">
            <v>-36183668.450000003</v>
          </cell>
          <cell r="D230">
            <v>-36462266.670000002</v>
          </cell>
          <cell r="E230">
            <v>-36774000.899999999</v>
          </cell>
          <cell r="F230">
            <v>-37064717.399999999</v>
          </cell>
          <cell r="G230">
            <v>-37337585.310000002</v>
          </cell>
          <cell r="H230">
            <v>-37598419.659999996</v>
          </cell>
          <cell r="I230">
            <v>-37855639.039999999</v>
          </cell>
          <cell r="J230">
            <v>-38119144.090000004</v>
          </cell>
          <cell r="K230">
            <v>-38373213.32</v>
          </cell>
          <cell r="L230">
            <v>-38623583.340000004</v>
          </cell>
          <cell r="M230">
            <v>-38834977.490000002</v>
          </cell>
          <cell r="N230">
            <v>-39110693.740000002</v>
          </cell>
        </row>
        <row r="231">
          <cell r="A231">
            <v>19</v>
          </cell>
          <cell r="B231" t="str">
            <v>OTROS ACTIVOS</v>
          </cell>
          <cell r="C231">
            <v>2712787958.4899998</v>
          </cell>
          <cell r="D231">
            <v>2699180195.6300001</v>
          </cell>
          <cell r="E231">
            <v>2664054438.3800001</v>
          </cell>
          <cell r="F231">
            <v>2671479493.6900001</v>
          </cell>
          <cell r="G231">
            <v>2669131500.21</v>
          </cell>
          <cell r="H231">
            <v>2673744754.3400002</v>
          </cell>
          <cell r="I231">
            <v>2681844653.3299999</v>
          </cell>
          <cell r="J231">
            <v>2667355370.2199998</v>
          </cell>
          <cell r="K231">
            <v>2663445215.77</v>
          </cell>
          <cell r="L231">
            <v>2642677939.1199999</v>
          </cell>
          <cell r="M231">
            <v>2639239541.3600001</v>
          </cell>
          <cell r="N231">
            <v>2631335397.8499999</v>
          </cell>
        </row>
        <row r="232">
          <cell r="A232">
            <v>191</v>
          </cell>
          <cell r="B232" t="str">
            <v>ACTIVOS DIFERIDOS</v>
          </cell>
          <cell r="C232">
            <v>6700958.3799999999</v>
          </cell>
          <cell r="D232">
            <v>7780514.9100000001</v>
          </cell>
          <cell r="E232">
            <v>7556046.7800000003</v>
          </cell>
          <cell r="F232">
            <v>7199821.2699999996</v>
          </cell>
          <cell r="G232">
            <v>7062258.9400000004</v>
          </cell>
          <cell r="H232">
            <v>6797399.6399999997</v>
          </cell>
          <cell r="I232">
            <v>6649744.5</v>
          </cell>
          <cell r="J232">
            <v>6325967.2000000002</v>
          </cell>
          <cell r="K232">
            <v>6418950.4400000004</v>
          </cell>
          <cell r="L232">
            <v>6253844.2199999997</v>
          </cell>
          <cell r="M232">
            <v>5978921.8300000001</v>
          </cell>
          <cell r="N232">
            <v>6390132.1900000004</v>
          </cell>
        </row>
        <row r="233">
          <cell r="A233">
            <v>1911</v>
          </cell>
          <cell r="B233" t="str">
            <v>PAGOS ANTICIPADOS</v>
          </cell>
          <cell r="C233">
            <v>615164.49</v>
          </cell>
          <cell r="D233">
            <v>1821897.27</v>
          </cell>
          <cell r="E233">
            <v>1705294.44</v>
          </cell>
          <cell r="F233">
            <v>1522241.01</v>
          </cell>
          <cell r="G233">
            <v>1373822.87</v>
          </cell>
          <cell r="H233">
            <v>1303954.6599999999</v>
          </cell>
          <cell r="I233">
            <v>1263681.4099999999</v>
          </cell>
          <cell r="J233">
            <v>1076657.32</v>
          </cell>
          <cell r="K233">
            <v>1228692.57</v>
          </cell>
          <cell r="L233">
            <v>1174021.79</v>
          </cell>
          <cell r="M233">
            <v>976792.89</v>
          </cell>
          <cell r="N233">
            <v>675843.04</v>
          </cell>
        </row>
        <row r="234">
          <cell r="A234">
            <v>191105</v>
          </cell>
          <cell r="B234" t="str">
            <v>INTERESES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191110</v>
          </cell>
          <cell r="B235" t="str">
            <v>ARRIENDOS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67.2</v>
          </cell>
          <cell r="I235">
            <v>151.19999999999999</v>
          </cell>
          <cell r="J235">
            <v>151.19999999999999</v>
          </cell>
          <cell r="K235">
            <v>151.19999999999999</v>
          </cell>
          <cell r="L235">
            <v>151.19999999999999</v>
          </cell>
          <cell r="M235">
            <v>84</v>
          </cell>
          <cell r="N235">
            <v>53.76</v>
          </cell>
        </row>
        <row r="236">
          <cell r="A236">
            <v>191115</v>
          </cell>
          <cell r="B236" t="str">
            <v>MANTENIMIENTO</v>
          </cell>
          <cell r="C236">
            <v>237527.94</v>
          </cell>
          <cell r="D236">
            <v>295850.03999999998</v>
          </cell>
          <cell r="E236">
            <v>316601.69</v>
          </cell>
          <cell r="F236">
            <v>242539.01</v>
          </cell>
          <cell r="G236">
            <v>213304.66</v>
          </cell>
          <cell r="H236">
            <v>264225.62</v>
          </cell>
          <cell r="I236">
            <v>387912.16</v>
          </cell>
          <cell r="J236">
            <v>312686.53999999998</v>
          </cell>
          <cell r="K236">
            <v>413235.11</v>
          </cell>
          <cell r="L236">
            <v>458076.72</v>
          </cell>
          <cell r="M236">
            <v>419825.77</v>
          </cell>
          <cell r="N236">
            <v>405806.9</v>
          </cell>
        </row>
        <row r="237">
          <cell r="A237">
            <v>191120</v>
          </cell>
          <cell r="B237" t="str">
            <v>PRIMAS DE SEGUROS</v>
          </cell>
          <cell r="C237">
            <v>0</v>
          </cell>
          <cell r="D237">
            <v>1162169.0900000001</v>
          </cell>
          <cell r="E237">
            <v>1044433.01</v>
          </cell>
          <cell r="F237">
            <v>930663.42</v>
          </cell>
          <cell r="G237">
            <v>813099.67</v>
          </cell>
          <cell r="H237">
            <v>697335.33</v>
          </cell>
          <cell r="I237">
            <v>576862.76</v>
          </cell>
          <cell r="J237">
            <v>458887.92</v>
          </cell>
          <cell r="K237">
            <v>343705.9</v>
          </cell>
          <cell r="L237">
            <v>225357.45</v>
          </cell>
          <cell r="M237">
            <v>110450.71</v>
          </cell>
          <cell r="N237">
            <v>0</v>
          </cell>
        </row>
        <row r="238">
          <cell r="A238">
            <v>191190</v>
          </cell>
          <cell r="B238" t="str">
            <v>OTROS PAGOS ANTICIPADOS</v>
          </cell>
          <cell r="C238">
            <v>377636.55</v>
          </cell>
          <cell r="D238">
            <v>363878.14</v>
          </cell>
          <cell r="E238">
            <v>344259.74</v>
          </cell>
          <cell r="F238">
            <v>349038.58</v>
          </cell>
          <cell r="G238">
            <v>347418.54</v>
          </cell>
          <cell r="H238">
            <v>342326.51</v>
          </cell>
          <cell r="I238">
            <v>298755.28999999998</v>
          </cell>
          <cell r="J238">
            <v>304931.65999999997</v>
          </cell>
          <cell r="K238">
            <v>471600.36</v>
          </cell>
          <cell r="L238">
            <v>490436.42</v>
          </cell>
          <cell r="M238">
            <v>446432.41</v>
          </cell>
          <cell r="N238">
            <v>269982.38</v>
          </cell>
        </row>
        <row r="239">
          <cell r="A239">
            <v>1912</v>
          </cell>
          <cell r="B239" t="str">
            <v>GASTOS DIFERIDOS</v>
          </cell>
          <cell r="C239">
            <v>4131720.12</v>
          </cell>
          <cell r="D239">
            <v>4034410.98</v>
          </cell>
          <cell r="E239">
            <v>3937103.84</v>
          </cell>
          <cell r="F239">
            <v>3839795.7</v>
          </cell>
          <cell r="G239">
            <v>3908228.88</v>
          </cell>
          <cell r="H239">
            <v>3808111.56</v>
          </cell>
          <cell r="I239">
            <v>3707994.24</v>
          </cell>
          <cell r="J239">
            <v>3607876.92</v>
          </cell>
          <cell r="K239">
            <v>3507759.6</v>
          </cell>
          <cell r="L239">
            <v>3407642.28</v>
          </cell>
          <cell r="M239">
            <v>3307524.96</v>
          </cell>
          <cell r="N239">
            <v>3267614.07</v>
          </cell>
        </row>
        <row r="240">
          <cell r="A240">
            <v>191205</v>
          </cell>
          <cell r="B240" t="str">
            <v>PROGRAMAS INFORMÁTICOS</v>
          </cell>
          <cell r="C240">
            <v>2978587.84</v>
          </cell>
          <cell r="D240">
            <v>2881278.7</v>
          </cell>
          <cell r="E240">
            <v>2783971.56</v>
          </cell>
          <cell r="F240">
            <v>2686663.42</v>
          </cell>
          <cell r="G240">
            <v>2755096.6</v>
          </cell>
          <cell r="H240">
            <v>2654979.2799999998</v>
          </cell>
          <cell r="I240">
            <v>2554861.96</v>
          </cell>
          <cell r="J240">
            <v>2454744.64</v>
          </cell>
          <cell r="K240">
            <v>2354627.3199999998</v>
          </cell>
          <cell r="L240">
            <v>2254510</v>
          </cell>
          <cell r="M240">
            <v>2154392.6800000002</v>
          </cell>
          <cell r="N240">
            <v>2114481.79</v>
          </cell>
        </row>
        <row r="241">
          <cell r="A241">
            <v>191210</v>
          </cell>
          <cell r="B241" t="str">
            <v>ESTUDIOS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191290</v>
          </cell>
          <cell r="B242" t="str">
            <v>OTROS GASTOS DIFERIDOS</v>
          </cell>
          <cell r="C242">
            <v>1153132.28</v>
          </cell>
          <cell r="D242">
            <v>1153132.28</v>
          </cell>
          <cell r="E242">
            <v>1153132.28</v>
          </cell>
          <cell r="F242">
            <v>1153132.28</v>
          </cell>
          <cell r="G242">
            <v>1153132.28</v>
          </cell>
          <cell r="H242">
            <v>1153132.28</v>
          </cell>
          <cell r="I242">
            <v>1153132.28</v>
          </cell>
          <cell r="J242">
            <v>1153132.28</v>
          </cell>
          <cell r="K242">
            <v>1153132.28</v>
          </cell>
          <cell r="L242">
            <v>1153132.28</v>
          </cell>
          <cell r="M242">
            <v>1153132.28</v>
          </cell>
          <cell r="N242">
            <v>1153132.28</v>
          </cell>
        </row>
        <row r="243">
          <cell r="A243">
            <v>1913</v>
          </cell>
          <cell r="B243" t="str">
            <v>INVENTARIO DE ESPECIES MONETARIAS</v>
          </cell>
          <cell r="C243">
            <v>236.4</v>
          </cell>
          <cell r="D243">
            <v>236.4</v>
          </cell>
          <cell r="E243">
            <v>236.4</v>
          </cell>
          <cell r="F243">
            <v>236.4</v>
          </cell>
          <cell r="G243">
            <v>236.4</v>
          </cell>
          <cell r="H243">
            <v>236.4</v>
          </cell>
          <cell r="I243">
            <v>236.4</v>
          </cell>
          <cell r="J243">
            <v>236.4</v>
          </cell>
          <cell r="K243">
            <v>236.4</v>
          </cell>
          <cell r="L243">
            <v>236.4</v>
          </cell>
          <cell r="M243">
            <v>236.4</v>
          </cell>
          <cell r="N243">
            <v>236.4</v>
          </cell>
        </row>
        <row r="244">
          <cell r="A244">
            <v>191305</v>
          </cell>
          <cell r="B244" t="str">
            <v>BILLETES TERMINADOS</v>
          </cell>
          <cell r="C244" t="e">
            <v>#N/A</v>
          </cell>
          <cell r="D244" t="e">
            <v>#N/A</v>
          </cell>
          <cell r="E244" t="e">
            <v>#N/A</v>
          </cell>
          <cell r="F244" t="e">
            <v>#N/A</v>
          </cell>
          <cell r="G244" t="e">
            <v>#N/A</v>
          </cell>
          <cell r="H244" t="e">
            <v>#N/A</v>
          </cell>
          <cell r="I244" t="e">
            <v>#N/A</v>
          </cell>
          <cell r="J244" t="e">
            <v>#N/A</v>
          </cell>
          <cell r="K244" t="e">
            <v>#N/A</v>
          </cell>
          <cell r="L244" t="e">
            <v>#N/A</v>
          </cell>
          <cell r="M244" t="e">
            <v>#N/A</v>
          </cell>
          <cell r="N244" t="e">
            <v>#N/A</v>
          </cell>
        </row>
        <row r="245">
          <cell r="A245">
            <v>191310</v>
          </cell>
          <cell r="B245" t="str">
            <v>BILLETES SEMITERMINADOS</v>
          </cell>
          <cell r="C245" t="e">
            <v>#N/A</v>
          </cell>
          <cell r="D245" t="e">
            <v>#N/A</v>
          </cell>
          <cell r="E245" t="e">
            <v>#N/A</v>
          </cell>
          <cell r="F245" t="e">
            <v>#N/A</v>
          </cell>
          <cell r="G245" t="e">
            <v>#N/A</v>
          </cell>
          <cell r="H245" t="e">
            <v>#N/A</v>
          </cell>
          <cell r="I245" t="e">
            <v>#N/A</v>
          </cell>
          <cell r="J245" t="e">
            <v>#N/A</v>
          </cell>
          <cell r="K245" t="e">
            <v>#N/A</v>
          </cell>
          <cell r="L245" t="e">
            <v>#N/A</v>
          </cell>
          <cell r="M245" t="e">
            <v>#N/A</v>
          </cell>
          <cell r="N245" t="e">
            <v>#N/A</v>
          </cell>
        </row>
        <row r="246">
          <cell r="A246">
            <v>191315</v>
          </cell>
          <cell r="B246" t="str">
            <v>MONEDAS</v>
          </cell>
          <cell r="C246">
            <v>236.4</v>
          </cell>
          <cell r="D246">
            <v>236.4</v>
          </cell>
          <cell r="E246">
            <v>236.4</v>
          </cell>
          <cell r="F246">
            <v>236.4</v>
          </cell>
          <cell r="G246">
            <v>236.4</v>
          </cell>
          <cell r="H246">
            <v>236.4</v>
          </cell>
          <cell r="I246">
            <v>236.4</v>
          </cell>
          <cell r="J246">
            <v>236.4</v>
          </cell>
          <cell r="K246">
            <v>236.4</v>
          </cell>
          <cell r="L246">
            <v>236.4</v>
          </cell>
          <cell r="M246">
            <v>236.4</v>
          </cell>
          <cell r="N246">
            <v>236.4</v>
          </cell>
        </row>
        <row r="247">
          <cell r="A247">
            <v>1914</v>
          </cell>
          <cell r="B247" t="str">
            <v>PROVEEDURÍA</v>
          </cell>
          <cell r="C247">
            <v>1953837.37</v>
          </cell>
          <cell r="D247">
            <v>1923970.26</v>
          </cell>
          <cell r="E247">
            <v>1913412.1</v>
          </cell>
          <cell r="F247">
            <v>1837548.16</v>
          </cell>
          <cell r="G247">
            <v>1779970.79</v>
          </cell>
          <cell r="H247">
            <v>1685097.02</v>
          </cell>
          <cell r="I247">
            <v>1677832.45</v>
          </cell>
          <cell r="J247">
            <v>1641196.56</v>
          </cell>
          <cell r="K247">
            <v>1682261.87</v>
          </cell>
          <cell r="L247">
            <v>1671943.75</v>
          </cell>
          <cell r="M247">
            <v>1694367.58</v>
          </cell>
          <cell r="N247">
            <v>2446438.6800000002</v>
          </cell>
        </row>
        <row r="248">
          <cell r="A248">
            <v>191405</v>
          </cell>
          <cell r="B248" t="str">
            <v>BIENES, PIEZAS Y PARTES</v>
          </cell>
          <cell r="C248">
            <v>1091709.33</v>
          </cell>
          <cell r="D248">
            <v>1079685.9099999999</v>
          </cell>
          <cell r="E248">
            <v>1080140.17</v>
          </cell>
          <cell r="F248">
            <v>1044314.96</v>
          </cell>
          <cell r="G248">
            <v>1024613.33</v>
          </cell>
          <cell r="H248">
            <v>978292.99</v>
          </cell>
          <cell r="I248">
            <v>977945.55</v>
          </cell>
          <cell r="J248">
            <v>985762.86</v>
          </cell>
          <cell r="K248">
            <v>984106.13</v>
          </cell>
          <cell r="L248">
            <v>978042.22</v>
          </cell>
          <cell r="M248">
            <v>1018266.56</v>
          </cell>
          <cell r="N248">
            <v>1605654.73</v>
          </cell>
        </row>
        <row r="249">
          <cell r="A249">
            <v>191410</v>
          </cell>
          <cell r="B249" t="str">
            <v>ESPECIES VALORADAS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191415</v>
          </cell>
          <cell r="B250" t="str">
            <v>FORMULARIOS Y MATERIALES</v>
          </cell>
          <cell r="C250">
            <v>861175.57</v>
          </cell>
          <cell r="D250">
            <v>843331.88</v>
          </cell>
          <cell r="E250">
            <v>832319.46</v>
          </cell>
          <cell r="F250">
            <v>792280.73</v>
          </cell>
          <cell r="G250">
            <v>754404.99</v>
          </cell>
          <cell r="H250">
            <v>705851.56</v>
          </cell>
          <cell r="I250">
            <v>698934.43</v>
          </cell>
          <cell r="J250">
            <v>654481.23</v>
          </cell>
          <cell r="K250">
            <v>697203.27</v>
          </cell>
          <cell r="L250">
            <v>692949.06</v>
          </cell>
          <cell r="M250">
            <v>675148.55</v>
          </cell>
          <cell r="N250">
            <v>840057.2</v>
          </cell>
        </row>
        <row r="251">
          <cell r="A251">
            <v>191490</v>
          </cell>
          <cell r="B251" t="str">
            <v>OTROS INSUMOS</v>
          </cell>
          <cell r="C251">
            <v>952.47</v>
          </cell>
          <cell r="D251">
            <v>952.47</v>
          </cell>
          <cell r="E251">
            <v>952.47</v>
          </cell>
          <cell r="F251">
            <v>952.47</v>
          </cell>
          <cell r="G251">
            <v>952.47</v>
          </cell>
          <cell r="H251">
            <v>952.47</v>
          </cell>
          <cell r="I251">
            <v>952.47</v>
          </cell>
          <cell r="J251">
            <v>952.47</v>
          </cell>
          <cell r="K251">
            <v>952.47</v>
          </cell>
          <cell r="L251">
            <v>952.47</v>
          </cell>
          <cell r="M251">
            <v>952.47</v>
          </cell>
          <cell r="N251">
            <v>726.75</v>
          </cell>
        </row>
        <row r="252">
          <cell r="A252">
            <v>192</v>
          </cell>
          <cell r="B252" t="str">
            <v>PARTICIPACION EN ORG.FINAN.INTERNC.</v>
          </cell>
          <cell r="C252" t="e">
            <v>#N/A</v>
          </cell>
          <cell r="D252" t="e">
            <v>#N/A</v>
          </cell>
          <cell r="E252" t="e">
            <v>#N/A</v>
          </cell>
          <cell r="F252" t="e">
            <v>#N/A</v>
          </cell>
          <cell r="G252" t="e">
            <v>#N/A</v>
          </cell>
          <cell r="H252" t="e">
            <v>#N/A</v>
          </cell>
          <cell r="I252" t="e">
            <v>#N/A</v>
          </cell>
          <cell r="J252" t="e">
            <v>#N/A</v>
          </cell>
          <cell r="K252" t="e">
            <v>#N/A</v>
          </cell>
          <cell r="L252" t="e">
            <v>#N/A</v>
          </cell>
          <cell r="M252" t="e">
            <v>#N/A</v>
          </cell>
          <cell r="N252" t="e">
            <v>#N/A</v>
          </cell>
        </row>
        <row r="253">
          <cell r="A253">
            <v>1921</v>
          </cell>
          <cell r="B253" t="str">
            <v>AP.B.INTER.RECONST.Y FMTO. (BIRF)</v>
          </cell>
          <cell r="C253" t="e">
            <v>#N/A</v>
          </cell>
          <cell r="D253" t="e">
            <v>#N/A</v>
          </cell>
          <cell r="E253" t="e">
            <v>#N/A</v>
          </cell>
          <cell r="F253" t="e">
            <v>#N/A</v>
          </cell>
          <cell r="G253" t="e">
            <v>#N/A</v>
          </cell>
          <cell r="H253" t="e">
            <v>#N/A</v>
          </cell>
          <cell r="I253" t="e">
            <v>#N/A</v>
          </cell>
          <cell r="J253" t="e">
            <v>#N/A</v>
          </cell>
          <cell r="K253" t="e">
            <v>#N/A</v>
          </cell>
          <cell r="L253" t="e">
            <v>#N/A</v>
          </cell>
          <cell r="M253" t="e">
            <v>#N/A</v>
          </cell>
          <cell r="N253" t="e">
            <v>#N/A</v>
          </cell>
        </row>
        <row r="254">
          <cell r="A254">
            <v>1922</v>
          </cell>
          <cell r="B254" t="str">
            <v>AP.ASOC.INTERNAC. DE FOMENTO (AIF)</v>
          </cell>
          <cell r="C254" t="e">
            <v>#N/A</v>
          </cell>
          <cell r="D254" t="e">
            <v>#N/A</v>
          </cell>
          <cell r="E254" t="e">
            <v>#N/A</v>
          </cell>
          <cell r="F254" t="e">
            <v>#N/A</v>
          </cell>
          <cell r="G254" t="e">
            <v>#N/A</v>
          </cell>
          <cell r="H254" t="e">
            <v>#N/A</v>
          </cell>
          <cell r="I254" t="e">
            <v>#N/A</v>
          </cell>
          <cell r="J254" t="e">
            <v>#N/A</v>
          </cell>
          <cell r="K254" t="e">
            <v>#N/A</v>
          </cell>
          <cell r="L254" t="e">
            <v>#N/A</v>
          </cell>
          <cell r="M254" t="e">
            <v>#N/A</v>
          </cell>
          <cell r="N254" t="e">
            <v>#N/A</v>
          </cell>
        </row>
        <row r="255">
          <cell r="A255">
            <v>1923</v>
          </cell>
          <cell r="B255" t="str">
            <v>AP.B.INTERAMERIC.DESARROLLO (BID)</v>
          </cell>
          <cell r="C255" t="e">
            <v>#N/A</v>
          </cell>
          <cell r="D255" t="e">
            <v>#N/A</v>
          </cell>
          <cell r="E255" t="e">
            <v>#N/A</v>
          </cell>
          <cell r="F255" t="e">
            <v>#N/A</v>
          </cell>
          <cell r="G255" t="e">
            <v>#N/A</v>
          </cell>
          <cell r="H255" t="e">
            <v>#N/A</v>
          </cell>
          <cell r="I255" t="e">
            <v>#N/A</v>
          </cell>
          <cell r="J255" t="e">
            <v>#N/A</v>
          </cell>
          <cell r="K255" t="e">
            <v>#N/A</v>
          </cell>
          <cell r="L255" t="e">
            <v>#N/A</v>
          </cell>
          <cell r="M255" t="e">
            <v>#N/A</v>
          </cell>
          <cell r="N255" t="e">
            <v>#N/A</v>
          </cell>
        </row>
        <row r="256">
          <cell r="A256">
            <v>1924</v>
          </cell>
          <cell r="B256" t="str">
            <v>AP. AGENCIA MULTI GART E INV.(MIGA)</v>
          </cell>
          <cell r="C256" t="e">
            <v>#N/A</v>
          </cell>
          <cell r="D256" t="e">
            <v>#N/A</v>
          </cell>
          <cell r="E256" t="e">
            <v>#N/A</v>
          </cell>
          <cell r="F256" t="e">
            <v>#N/A</v>
          </cell>
          <cell r="G256" t="e">
            <v>#N/A</v>
          </cell>
          <cell r="H256" t="e">
            <v>#N/A</v>
          </cell>
          <cell r="I256" t="e">
            <v>#N/A</v>
          </cell>
          <cell r="J256" t="e">
            <v>#N/A</v>
          </cell>
          <cell r="K256" t="e">
            <v>#N/A</v>
          </cell>
          <cell r="L256" t="e">
            <v>#N/A</v>
          </cell>
          <cell r="M256" t="e">
            <v>#N/A</v>
          </cell>
          <cell r="N256" t="e">
            <v>#N/A</v>
          </cell>
        </row>
        <row r="257">
          <cell r="A257">
            <v>193</v>
          </cell>
          <cell r="B257" t="str">
            <v>VALORES ACUMULADOS POR COBRAR</v>
          </cell>
          <cell r="C257">
            <v>54233260.450000003</v>
          </cell>
          <cell r="D257">
            <v>39496419.990000002</v>
          </cell>
          <cell r="E257">
            <v>32430582.32</v>
          </cell>
          <cell r="F257">
            <v>38307037.450000003</v>
          </cell>
          <cell r="G257">
            <v>35800756.969999999</v>
          </cell>
          <cell r="H257">
            <v>46074984.460000001</v>
          </cell>
          <cell r="I257">
            <v>54067834.200000003</v>
          </cell>
          <cell r="J257">
            <v>39588349.549999997</v>
          </cell>
          <cell r="K257">
            <v>32415592.370000001</v>
          </cell>
          <cell r="L257">
            <v>37931869.68</v>
          </cell>
          <cell r="M257">
            <v>35362660.649999999</v>
          </cell>
          <cell r="N257">
            <v>44175249.869999997</v>
          </cell>
        </row>
        <row r="258">
          <cell r="A258">
            <v>1931</v>
          </cell>
          <cell r="B258" t="str">
            <v>INTERESES POR COBRAR EN DEPÓSITOS EN BANCOS Y OTRAS INSTITUCIONES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1932</v>
          </cell>
          <cell r="B259" t="str">
            <v>INTER.POR.COB.EN OPERAC.DE CREDITO</v>
          </cell>
          <cell r="C259" t="e">
            <v>#N/A</v>
          </cell>
          <cell r="D259" t="e">
            <v>#N/A</v>
          </cell>
          <cell r="E259" t="e">
            <v>#N/A</v>
          </cell>
          <cell r="F259" t="e">
            <v>#N/A</v>
          </cell>
          <cell r="G259" t="e">
            <v>#N/A</v>
          </cell>
          <cell r="H259" t="e">
            <v>#N/A</v>
          </cell>
          <cell r="I259" t="e">
            <v>#N/A</v>
          </cell>
          <cell r="J259" t="e">
            <v>#N/A</v>
          </cell>
          <cell r="K259" t="e">
            <v>#N/A</v>
          </cell>
          <cell r="L259" t="e">
            <v>#N/A</v>
          </cell>
          <cell r="M259" t="e">
            <v>#N/A</v>
          </cell>
          <cell r="N259" t="e">
            <v>#N/A</v>
          </cell>
        </row>
        <row r="260">
          <cell r="A260">
            <v>1933</v>
          </cell>
          <cell r="B260" t="str">
            <v>INTERESES POR COBRAR EN INVERSIONES</v>
          </cell>
          <cell r="C260">
            <v>53967123.649999999</v>
          </cell>
          <cell r="D260">
            <v>39208004.759999998</v>
          </cell>
          <cell r="E260">
            <v>32172895.91</v>
          </cell>
          <cell r="F260">
            <v>38044339.770000003</v>
          </cell>
          <cell r="G260">
            <v>35536228.409999996</v>
          </cell>
          <cell r="H260">
            <v>45785539.579999998</v>
          </cell>
          <cell r="I260">
            <v>53796574.640000001</v>
          </cell>
          <cell r="J260">
            <v>39284111.590000004</v>
          </cell>
          <cell r="K260">
            <v>32157020.32</v>
          </cell>
          <cell r="L260">
            <v>37655349.200000003</v>
          </cell>
          <cell r="M260">
            <v>35057907.270000003</v>
          </cell>
          <cell r="N260">
            <v>43898120.640000001</v>
          </cell>
        </row>
        <row r="261">
          <cell r="A261">
            <v>1934</v>
          </cell>
          <cell r="B261" t="str">
            <v>INTERESES POR COBRAR ACUERDOS DE PAGO Y CONVENIOS DE CRÉDITOS RECÍPROCOS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1938</v>
          </cell>
          <cell r="B262" t="str">
            <v>OTROS INTERESES POR COBRAR</v>
          </cell>
          <cell r="C262">
            <v>266136.8</v>
          </cell>
          <cell r="D262">
            <v>288415.23</v>
          </cell>
          <cell r="E262">
            <v>257686.41</v>
          </cell>
          <cell r="F262">
            <v>262697.68</v>
          </cell>
          <cell r="G262">
            <v>264528.56</v>
          </cell>
          <cell r="H262">
            <v>289444.88</v>
          </cell>
          <cell r="I262">
            <v>271259.56</v>
          </cell>
          <cell r="J262">
            <v>304237.96000000002</v>
          </cell>
          <cell r="K262">
            <v>258572.05</v>
          </cell>
          <cell r="L262">
            <v>276520.48</v>
          </cell>
          <cell r="M262">
            <v>304753.38</v>
          </cell>
          <cell r="N262">
            <v>277129.23</v>
          </cell>
        </row>
        <row r="263">
          <cell r="A263">
            <v>194</v>
          </cell>
          <cell r="B263" t="str">
            <v>DERECHOS FIDUCIARIOS</v>
          </cell>
          <cell r="C263">
            <v>66892882.539999999</v>
          </cell>
          <cell r="D263">
            <v>66892882.539999999</v>
          </cell>
          <cell r="E263">
            <v>36747482.539999999</v>
          </cell>
          <cell r="F263">
            <v>36747482.539999999</v>
          </cell>
          <cell r="G263">
            <v>36747482.539999999</v>
          </cell>
          <cell r="H263">
            <v>30685263.5</v>
          </cell>
          <cell r="I263">
            <v>30685263.5</v>
          </cell>
          <cell r="J263">
            <v>30685263.5</v>
          </cell>
          <cell r="K263">
            <v>30685263.5</v>
          </cell>
          <cell r="L263">
            <v>58783.5</v>
          </cell>
          <cell r="M263">
            <v>58783.5</v>
          </cell>
          <cell r="N263">
            <v>58783.5</v>
          </cell>
        </row>
        <row r="264">
          <cell r="A264">
            <v>195</v>
          </cell>
          <cell r="B264" t="str">
            <v>RESULTADOS EFECTIVOS DE POLIT.MONET</v>
          </cell>
          <cell r="C264">
            <v>2509251785.5599999</v>
          </cell>
          <cell r="D264">
            <v>2509840693.4299998</v>
          </cell>
          <cell r="E264">
            <v>2512196911.52</v>
          </cell>
          <cell r="F264">
            <v>2514074401.54</v>
          </cell>
          <cell r="G264">
            <v>2514696430.9200001</v>
          </cell>
          <cell r="H264">
            <v>2515457769.4099998</v>
          </cell>
          <cell r="I264">
            <v>2514977873.02</v>
          </cell>
          <cell r="J264">
            <v>2515274879.4499998</v>
          </cell>
          <cell r="K264">
            <v>2518313861.8200002</v>
          </cell>
          <cell r="L264">
            <v>2522493155.6100001</v>
          </cell>
          <cell r="M264">
            <v>2522193515.21</v>
          </cell>
          <cell r="N264">
            <v>2499937447.7399998</v>
          </cell>
        </row>
        <row r="265">
          <cell r="A265">
            <v>1951</v>
          </cell>
          <cell r="B265" t="str">
            <v>GASTOS EMISION DE TITULOS</v>
          </cell>
          <cell r="C265" t="e">
            <v>#N/A</v>
          </cell>
          <cell r="D265" t="e">
            <v>#N/A</v>
          </cell>
          <cell r="E265" t="e">
            <v>#N/A</v>
          </cell>
          <cell r="F265" t="e">
            <v>#N/A</v>
          </cell>
          <cell r="G265" t="e">
            <v>#N/A</v>
          </cell>
          <cell r="H265" t="e">
            <v>#N/A</v>
          </cell>
          <cell r="I265" t="e">
            <v>#N/A</v>
          </cell>
          <cell r="J265" t="e">
            <v>#N/A</v>
          </cell>
          <cell r="K265" t="e">
            <v>#N/A</v>
          </cell>
          <cell r="L265" t="e">
            <v>#N/A</v>
          </cell>
          <cell r="M265" t="e">
            <v>#N/A</v>
          </cell>
          <cell r="N265" t="e">
            <v>#N/A</v>
          </cell>
        </row>
        <row r="266">
          <cell r="A266">
            <v>1952</v>
          </cell>
          <cell r="B266" t="str">
            <v>PERDIDAS EN MESA DE DINERO</v>
          </cell>
          <cell r="C266" t="e">
            <v>#N/A</v>
          </cell>
          <cell r="D266" t="e">
            <v>#N/A</v>
          </cell>
          <cell r="E266" t="e">
            <v>#N/A</v>
          </cell>
          <cell r="F266" t="e">
            <v>#N/A</v>
          </cell>
          <cell r="G266" t="e">
            <v>#N/A</v>
          </cell>
          <cell r="H266" t="e">
            <v>#N/A</v>
          </cell>
          <cell r="I266" t="e">
            <v>#N/A</v>
          </cell>
          <cell r="J266" t="e">
            <v>#N/A</v>
          </cell>
          <cell r="K266" t="e">
            <v>#N/A</v>
          </cell>
          <cell r="L266" t="e">
            <v>#N/A</v>
          </cell>
          <cell r="M266" t="e">
            <v>#N/A</v>
          </cell>
          <cell r="N266" t="e">
            <v>#N/A</v>
          </cell>
        </row>
        <row r="267">
          <cell r="A267">
            <v>1953</v>
          </cell>
          <cell r="B267" t="str">
            <v>PERDIDAS EN MESA DE CAMBIOS</v>
          </cell>
          <cell r="C267" t="e">
            <v>#N/A</v>
          </cell>
          <cell r="D267" t="e">
            <v>#N/A</v>
          </cell>
          <cell r="E267" t="e">
            <v>#N/A</v>
          </cell>
          <cell r="F267" t="e">
            <v>#N/A</v>
          </cell>
          <cell r="G267" t="e">
            <v>#N/A</v>
          </cell>
          <cell r="H267" t="e">
            <v>#N/A</v>
          </cell>
          <cell r="I267" t="e">
            <v>#N/A</v>
          </cell>
          <cell r="J267" t="e">
            <v>#N/A</v>
          </cell>
          <cell r="K267" t="e">
            <v>#N/A</v>
          </cell>
          <cell r="L267" t="e">
            <v>#N/A</v>
          </cell>
          <cell r="M267" t="e">
            <v>#N/A</v>
          </cell>
          <cell r="N267" t="e">
            <v>#N/A</v>
          </cell>
        </row>
        <row r="268">
          <cell r="A268">
            <v>1954</v>
          </cell>
          <cell r="B268" t="str">
            <v>GASTOS EMISION ESPECIES MONETARIAS</v>
          </cell>
          <cell r="C268" t="e">
            <v>#N/A</v>
          </cell>
          <cell r="D268" t="e">
            <v>#N/A</v>
          </cell>
          <cell r="E268" t="e">
            <v>#N/A</v>
          </cell>
          <cell r="F268" t="e">
            <v>#N/A</v>
          </cell>
          <cell r="G268" t="e">
            <v>#N/A</v>
          </cell>
          <cell r="H268" t="e">
            <v>#N/A</v>
          </cell>
          <cell r="I268" t="e">
            <v>#N/A</v>
          </cell>
          <cell r="J268" t="e">
            <v>#N/A</v>
          </cell>
          <cell r="K268" t="e">
            <v>#N/A</v>
          </cell>
          <cell r="L268" t="e">
            <v>#N/A</v>
          </cell>
          <cell r="M268" t="e">
            <v>#N/A</v>
          </cell>
          <cell r="N268" t="e">
            <v>#N/A</v>
          </cell>
        </row>
        <row r="269">
          <cell r="A269">
            <v>1955</v>
          </cell>
          <cell r="B269" t="str">
            <v>DIFERENCIAS EFECTIVAS EN CAMBIOS</v>
          </cell>
          <cell r="C269" t="e">
            <v>#N/A</v>
          </cell>
          <cell r="D269" t="e">
            <v>#N/A</v>
          </cell>
          <cell r="E269" t="e">
            <v>#N/A</v>
          </cell>
          <cell r="F269" t="e">
            <v>#N/A</v>
          </cell>
          <cell r="G269" t="e">
            <v>#N/A</v>
          </cell>
          <cell r="H269" t="e">
            <v>#N/A</v>
          </cell>
          <cell r="I269" t="e">
            <v>#N/A</v>
          </cell>
          <cell r="J269" t="e">
            <v>#N/A</v>
          </cell>
          <cell r="K269" t="e">
            <v>#N/A</v>
          </cell>
          <cell r="L269" t="e">
            <v>#N/A</v>
          </cell>
          <cell r="M269" t="e">
            <v>#N/A</v>
          </cell>
          <cell r="N269" t="e">
            <v>#N/A</v>
          </cell>
        </row>
        <row r="270">
          <cell r="A270">
            <v>1958</v>
          </cell>
          <cell r="B270" t="str">
            <v>OTROS GASTOS DE POLITICA MONETARIA</v>
          </cell>
          <cell r="C270" t="e">
            <v>#N/A</v>
          </cell>
          <cell r="D270" t="e">
            <v>#N/A</v>
          </cell>
          <cell r="E270" t="e">
            <v>#N/A</v>
          </cell>
          <cell r="F270" t="e">
            <v>#N/A</v>
          </cell>
          <cell r="G270" t="e">
            <v>#N/A</v>
          </cell>
          <cell r="H270" t="e">
            <v>#N/A</v>
          </cell>
          <cell r="I270" t="e">
            <v>#N/A</v>
          </cell>
          <cell r="J270" t="e">
            <v>#N/A</v>
          </cell>
          <cell r="K270" t="e">
            <v>#N/A</v>
          </cell>
          <cell r="L270" t="e">
            <v>#N/A</v>
          </cell>
          <cell r="M270" t="e">
            <v>#N/A</v>
          </cell>
          <cell r="N270" t="e">
            <v>#N/A</v>
          </cell>
        </row>
        <row r="271">
          <cell r="A271">
            <v>197</v>
          </cell>
          <cell r="B271" t="str">
            <v>ADQUISICIONES EN TRÁNSITO</v>
          </cell>
          <cell r="C271">
            <v>1283729.9199999999</v>
          </cell>
          <cell r="D271">
            <v>638200.42000000004</v>
          </cell>
          <cell r="E271">
            <v>632068.99</v>
          </cell>
          <cell r="F271">
            <v>826676.31</v>
          </cell>
          <cell r="G271">
            <v>577060.18999999994</v>
          </cell>
          <cell r="H271">
            <v>557283.56999999995</v>
          </cell>
          <cell r="I271">
            <v>557283.56999999995</v>
          </cell>
          <cell r="J271">
            <v>557283.56999999995</v>
          </cell>
          <cell r="K271">
            <v>540433.56999999995</v>
          </cell>
          <cell r="L271">
            <v>1080717.6499999999</v>
          </cell>
          <cell r="M271">
            <v>834433.83</v>
          </cell>
          <cell r="N271">
            <v>2103709.86</v>
          </cell>
        </row>
        <row r="272">
          <cell r="A272">
            <v>1971</v>
          </cell>
          <cell r="B272" t="str">
            <v>IMPORTACIONES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197105</v>
          </cell>
          <cell r="B273" t="str">
            <v>MONEDAS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197110</v>
          </cell>
          <cell r="B274" t="str">
            <v>LIBROS, REVISTAS Y SUSCRIPCIONES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197189</v>
          </cell>
          <cell r="B275" t="str">
            <v>OTROS BIENES IMPORTADOS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1972</v>
          </cell>
          <cell r="B276" t="str">
            <v>LOCALES</v>
          </cell>
          <cell r="C276">
            <v>1283729.9199999999</v>
          </cell>
          <cell r="D276">
            <v>638200.42000000004</v>
          </cell>
          <cell r="E276">
            <v>632068.99</v>
          </cell>
          <cell r="F276">
            <v>826676.31</v>
          </cell>
          <cell r="G276">
            <v>577060.18999999994</v>
          </cell>
          <cell r="H276">
            <v>557283.56999999995</v>
          </cell>
          <cell r="I276">
            <v>557283.56999999995</v>
          </cell>
          <cell r="J276">
            <v>557283.56999999995</v>
          </cell>
          <cell r="K276">
            <v>540433.56999999995</v>
          </cell>
          <cell r="L276">
            <v>1080717.6499999999</v>
          </cell>
          <cell r="M276">
            <v>834433.83</v>
          </cell>
          <cell r="N276">
            <v>2103709.86</v>
          </cell>
        </row>
        <row r="277">
          <cell r="A277">
            <v>197205</v>
          </cell>
          <cell r="B277" t="str">
            <v>BIENES MUEBLES</v>
          </cell>
          <cell r="C277">
            <v>1165768</v>
          </cell>
          <cell r="D277">
            <v>520238.5</v>
          </cell>
          <cell r="E277">
            <v>514330.46</v>
          </cell>
          <cell r="F277">
            <v>708937.78</v>
          </cell>
          <cell r="G277">
            <v>459321.66</v>
          </cell>
          <cell r="H277">
            <v>439545.04</v>
          </cell>
          <cell r="I277">
            <v>439545.04</v>
          </cell>
          <cell r="J277">
            <v>439545.04</v>
          </cell>
          <cell r="K277">
            <v>422695.04</v>
          </cell>
          <cell r="L277">
            <v>962979.12</v>
          </cell>
          <cell r="M277">
            <v>716695.3</v>
          </cell>
          <cell r="N277">
            <v>1985971.33</v>
          </cell>
        </row>
        <row r="278">
          <cell r="A278">
            <v>197289</v>
          </cell>
          <cell r="B278" t="str">
            <v>OTROS BIENES LOCALES</v>
          </cell>
          <cell r="C278">
            <v>117961.92</v>
          </cell>
          <cell r="D278">
            <v>117961.92</v>
          </cell>
          <cell r="E278">
            <v>117738.53</v>
          </cell>
          <cell r="F278">
            <v>117738.53</v>
          </cell>
          <cell r="G278">
            <v>117738.53</v>
          </cell>
          <cell r="H278">
            <v>117738.53</v>
          </cell>
          <cell r="I278">
            <v>117738.53</v>
          </cell>
          <cell r="J278">
            <v>117738.53</v>
          </cell>
          <cell r="K278">
            <v>117738.53</v>
          </cell>
          <cell r="L278">
            <v>117738.53</v>
          </cell>
          <cell r="M278">
            <v>117738.53</v>
          </cell>
          <cell r="N278">
            <v>117738.53</v>
          </cell>
        </row>
        <row r="279">
          <cell r="A279">
            <v>198</v>
          </cell>
          <cell r="B279" t="str">
            <v>OTRAS CUENTAS DEL ACTIVO</v>
          </cell>
          <cell r="C279">
            <v>11521569991.870001</v>
          </cell>
          <cell r="D279">
            <v>11519775124.280001</v>
          </cell>
          <cell r="E279">
            <v>11456456010.9</v>
          </cell>
          <cell r="F279">
            <v>11452980924.42</v>
          </cell>
          <cell r="G279">
            <v>11461015794</v>
          </cell>
          <cell r="H279">
            <v>11455785840.42</v>
          </cell>
          <cell r="I279">
            <v>11769863964.16</v>
          </cell>
          <cell r="J279">
            <v>11770631784.48</v>
          </cell>
          <cell r="K279">
            <v>11772176874.07</v>
          </cell>
          <cell r="L279">
            <v>11773100690.34</v>
          </cell>
          <cell r="M279">
            <v>11776510212.15</v>
          </cell>
          <cell r="N279">
            <v>11780418274.49</v>
          </cell>
        </row>
        <row r="280">
          <cell r="A280">
            <v>1981</v>
          </cell>
          <cell r="B280" t="str">
            <v>BONOS DE CAPITALIZACIÓN Y GARANTÍA METÁLICA</v>
          </cell>
          <cell r="C280">
            <v>71362194.799999997</v>
          </cell>
          <cell r="D280">
            <v>71362194.799999997</v>
          </cell>
          <cell r="E280">
            <v>71362194.799999997</v>
          </cell>
          <cell r="F280">
            <v>71362194.799999997</v>
          </cell>
          <cell r="G280">
            <v>71362194.799999997</v>
          </cell>
          <cell r="H280">
            <v>71362194.799999997</v>
          </cell>
          <cell r="I280">
            <v>71362194.799999997</v>
          </cell>
          <cell r="J280">
            <v>71362194.799999997</v>
          </cell>
          <cell r="K280">
            <v>71362194.799999997</v>
          </cell>
          <cell r="L280">
            <v>71362194.799999997</v>
          </cell>
          <cell r="M280">
            <v>71362194.799999997</v>
          </cell>
          <cell r="N280">
            <v>71362194.799999997</v>
          </cell>
        </row>
        <row r="281">
          <cell r="A281">
            <v>198105</v>
          </cell>
          <cell r="B281" t="str">
            <v>BONOS PARA CUBRIR PÉRDIDAS EJERCICIOS ANTERIORES</v>
          </cell>
          <cell r="C281">
            <v>18009000</v>
          </cell>
          <cell r="D281">
            <v>18009000</v>
          </cell>
          <cell r="E281">
            <v>18009000</v>
          </cell>
          <cell r="F281">
            <v>18009000</v>
          </cell>
          <cell r="G281">
            <v>18009000</v>
          </cell>
          <cell r="H281">
            <v>18009000</v>
          </cell>
          <cell r="I281">
            <v>18009000</v>
          </cell>
          <cell r="J281">
            <v>18009000</v>
          </cell>
          <cell r="K281">
            <v>18009000</v>
          </cell>
          <cell r="L281">
            <v>18009000</v>
          </cell>
          <cell r="M281">
            <v>18009000</v>
          </cell>
          <cell r="N281">
            <v>18009000</v>
          </cell>
        </row>
        <row r="282">
          <cell r="A282">
            <v>198110</v>
          </cell>
          <cell r="B282" t="str">
            <v>BONO ÚNICO LIQUIDACIÓN PÉRDIDAS DIFERIDAS</v>
          </cell>
          <cell r="C282">
            <v>53350236.890000001</v>
          </cell>
          <cell r="D282">
            <v>53350236.890000001</v>
          </cell>
          <cell r="E282">
            <v>53350236.890000001</v>
          </cell>
          <cell r="F282">
            <v>53350236.890000001</v>
          </cell>
          <cell r="G282">
            <v>53350236.890000001</v>
          </cell>
          <cell r="H282">
            <v>53350236.890000001</v>
          </cell>
          <cell r="I282">
            <v>53350236.890000001</v>
          </cell>
          <cell r="J282">
            <v>53350236.890000001</v>
          </cell>
          <cell r="K282">
            <v>53350236.890000001</v>
          </cell>
          <cell r="L282">
            <v>53350236.890000001</v>
          </cell>
          <cell r="M282">
            <v>53350236.890000001</v>
          </cell>
          <cell r="N282">
            <v>53350236.890000001</v>
          </cell>
        </row>
        <row r="283">
          <cell r="A283">
            <v>198115</v>
          </cell>
          <cell r="B283" t="str">
            <v>BONO DE GARANTÍA MONEDA METÁLICA</v>
          </cell>
          <cell r="C283">
            <v>2957.91</v>
          </cell>
          <cell r="D283">
            <v>2957.91</v>
          </cell>
          <cell r="E283">
            <v>2957.91</v>
          </cell>
          <cell r="F283">
            <v>2957.91</v>
          </cell>
          <cell r="G283">
            <v>2957.91</v>
          </cell>
          <cell r="H283">
            <v>2957.91</v>
          </cell>
          <cell r="I283">
            <v>2957.91</v>
          </cell>
          <cell r="J283">
            <v>2957.91</v>
          </cell>
          <cell r="K283">
            <v>2957.91</v>
          </cell>
          <cell r="L283">
            <v>2957.91</v>
          </cell>
          <cell r="M283">
            <v>2957.91</v>
          </cell>
          <cell r="N283">
            <v>2957.91</v>
          </cell>
        </row>
        <row r="284">
          <cell r="A284">
            <v>198120</v>
          </cell>
          <cell r="B284" t="str">
            <v>BONOS DEL ESTADO PRÉSTAMOS EXTERNOS BALANZA  DE PAGOS DECRETO 1349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198125</v>
          </cell>
          <cell r="B285" t="str">
            <v>BONOS DEL ESTADO DEUDA EXTERNA PRIVADA REFINANCIADA DECRETO 3615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>
            <v>1986</v>
          </cell>
          <cell r="B286" t="str">
            <v>EX FONDO DE PENSIONES BANCO CENTRAL DEL ECUADOR</v>
          </cell>
          <cell r="C286">
            <v>2561496</v>
          </cell>
          <cell r="D286">
            <v>2500700.62</v>
          </cell>
          <cell r="E286">
            <v>2456817.88</v>
          </cell>
          <cell r="F286">
            <v>2429875.09</v>
          </cell>
          <cell r="G286">
            <v>2401587.35</v>
          </cell>
          <cell r="H286">
            <v>2377219.29</v>
          </cell>
          <cell r="I286">
            <v>2352198.02</v>
          </cell>
          <cell r="J286">
            <v>2314518.4500000002</v>
          </cell>
          <cell r="K286">
            <v>2274886.13</v>
          </cell>
          <cell r="L286">
            <v>2250106.85</v>
          </cell>
          <cell r="M286">
            <v>2224654.19</v>
          </cell>
          <cell r="N286">
            <v>2202258.65</v>
          </cell>
        </row>
        <row r="287">
          <cell r="A287">
            <v>198605</v>
          </cell>
          <cell r="B287" t="str">
            <v>INVERSIONES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198610</v>
          </cell>
          <cell r="B288" t="str">
            <v>PRÉSTAMOS JUBILADOS</v>
          </cell>
          <cell r="C288">
            <v>388470.73</v>
          </cell>
          <cell r="D288">
            <v>379819.99</v>
          </cell>
          <cell r="E288">
            <v>372088.93</v>
          </cell>
          <cell r="F288">
            <v>364312.52</v>
          </cell>
          <cell r="G288">
            <v>356483.11</v>
          </cell>
          <cell r="H288">
            <v>348927.02</v>
          </cell>
          <cell r="I288">
            <v>341485.36</v>
          </cell>
          <cell r="J288">
            <v>335236.78999999998</v>
          </cell>
          <cell r="K288">
            <v>328951.52</v>
          </cell>
          <cell r="L288">
            <v>322622.81</v>
          </cell>
          <cell r="M288">
            <v>313429.94</v>
          </cell>
          <cell r="N288">
            <v>309077.42</v>
          </cell>
        </row>
        <row r="289">
          <cell r="A289">
            <v>198615</v>
          </cell>
          <cell r="B289" t="str">
            <v>PRÉSTAMOS EMPLEADOS ACTIVOS</v>
          </cell>
          <cell r="C289">
            <v>764893.95</v>
          </cell>
          <cell r="D289">
            <v>741965.08</v>
          </cell>
          <cell r="E289">
            <v>733573.14</v>
          </cell>
          <cell r="F289">
            <v>724924.85</v>
          </cell>
          <cell r="G289">
            <v>719001.53</v>
          </cell>
          <cell r="H289">
            <v>706999.9</v>
          </cell>
          <cell r="I289">
            <v>698793.92</v>
          </cell>
          <cell r="J289">
            <v>674760.35</v>
          </cell>
          <cell r="K289">
            <v>666115</v>
          </cell>
          <cell r="L289">
            <v>655026.96</v>
          </cell>
          <cell r="M289">
            <v>645978.76</v>
          </cell>
          <cell r="N289">
            <v>638021.89</v>
          </cell>
        </row>
        <row r="290">
          <cell r="A290">
            <v>198620</v>
          </cell>
          <cell r="B290" t="str">
            <v>PRÉSTAMOS EX JUBILADOS</v>
          </cell>
          <cell r="C290">
            <v>316101.09000000003</v>
          </cell>
          <cell r="D290">
            <v>315508.53000000003</v>
          </cell>
          <cell r="E290">
            <v>314729.46999999997</v>
          </cell>
          <cell r="F290">
            <v>313854.09000000003</v>
          </cell>
          <cell r="G290">
            <v>312972.90000000002</v>
          </cell>
          <cell r="H290">
            <v>312637.7</v>
          </cell>
          <cell r="I290">
            <v>310924.56</v>
          </cell>
          <cell r="J290">
            <v>310125.46999999997</v>
          </cell>
          <cell r="K290">
            <v>309360.55</v>
          </cell>
          <cell r="L290">
            <v>308623.98</v>
          </cell>
          <cell r="M290">
            <v>307886.06</v>
          </cell>
          <cell r="N290">
            <v>307427.08</v>
          </cell>
        </row>
        <row r="291">
          <cell r="A291">
            <v>198625</v>
          </cell>
          <cell r="B291" t="str">
            <v>PRÉSTAMOS EX EMPLEADOS</v>
          </cell>
          <cell r="C291">
            <v>1087445.22</v>
          </cell>
          <cell r="D291">
            <v>1059012.6599999999</v>
          </cell>
          <cell r="E291">
            <v>1031031.29</v>
          </cell>
          <cell r="F291">
            <v>1022642.95</v>
          </cell>
          <cell r="G291">
            <v>1008804.16</v>
          </cell>
          <cell r="H291">
            <v>1004524.92</v>
          </cell>
          <cell r="I291">
            <v>997185.88</v>
          </cell>
          <cell r="J291">
            <v>990004.28</v>
          </cell>
          <cell r="K291">
            <v>965915.68</v>
          </cell>
          <cell r="L291">
            <v>959727.73</v>
          </cell>
          <cell r="M291">
            <v>953322.79</v>
          </cell>
          <cell r="N291">
            <v>944043.1</v>
          </cell>
        </row>
        <row r="292">
          <cell r="A292">
            <v>198630</v>
          </cell>
          <cell r="B292" t="str">
            <v>INTERESES POR COBRAR</v>
          </cell>
          <cell r="C292">
            <v>4585.01</v>
          </cell>
          <cell r="D292">
            <v>4394.3599999999997</v>
          </cell>
          <cell r="E292">
            <v>5395.05</v>
          </cell>
          <cell r="F292">
            <v>4140.68</v>
          </cell>
          <cell r="G292">
            <v>4325.6499999999996</v>
          </cell>
          <cell r="H292">
            <v>4129.75</v>
          </cell>
          <cell r="I292">
            <v>3808.3</v>
          </cell>
          <cell r="J292">
            <v>4391.5600000000004</v>
          </cell>
          <cell r="K292">
            <v>4543.38</v>
          </cell>
          <cell r="L292">
            <v>4105.37</v>
          </cell>
          <cell r="M292">
            <v>4036.64</v>
          </cell>
          <cell r="N292">
            <v>3689.16</v>
          </cell>
        </row>
        <row r="293">
          <cell r="A293">
            <v>1987</v>
          </cell>
          <cell r="B293" t="str">
            <v>ACTIVOS TRANSFERIDOS POR LAS IFIS CERRADAS</v>
          </cell>
          <cell r="C293">
            <v>844530633.05999994</v>
          </cell>
          <cell r="D293">
            <v>844555899.55999994</v>
          </cell>
          <cell r="E293">
            <v>845000057.02999997</v>
          </cell>
          <cell r="F293">
            <v>841631060.91999996</v>
          </cell>
          <cell r="G293">
            <v>841625778.66999996</v>
          </cell>
          <cell r="H293">
            <v>842136148.02999997</v>
          </cell>
          <cell r="I293">
            <v>827209609.98000002</v>
          </cell>
          <cell r="J293">
            <v>827985316</v>
          </cell>
          <cell r="K293">
            <v>827954048.08000004</v>
          </cell>
          <cell r="L293">
            <v>828106825.67999995</v>
          </cell>
          <cell r="M293">
            <v>831572968.38999999</v>
          </cell>
          <cell r="N293">
            <v>835813775.94000006</v>
          </cell>
        </row>
        <row r="294">
          <cell r="A294">
            <v>198705</v>
          </cell>
          <cell r="B294" t="str">
            <v>FONDOS DISPONIBLES</v>
          </cell>
          <cell r="C294">
            <v>32289255.18</v>
          </cell>
          <cell r="D294">
            <v>32314521.68</v>
          </cell>
          <cell r="E294">
            <v>32339330.68</v>
          </cell>
          <cell r="F294">
            <v>32283440.16</v>
          </cell>
          <cell r="G294">
            <v>32239967.82</v>
          </cell>
          <cell r="H294">
            <v>32249662.809999999</v>
          </cell>
          <cell r="I294">
            <v>32228953.02</v>
          </cell>
          <cell r="J294">
            <v>32228656.739999998</v>
          </cell>
          <cell r="K294">
            <v>32214666.699999999</v>
          </cell>
          <cell r="L294">
            <v>32211529.52</v>
          </cell>
          <cell r="M294">
            <v>32217795.16</v>
          </cell>
          <cell r="N294">
            <v>36200688.780000001</v>
          </cell>
        </row>
        <row r="295">
          <cell r="A295">
            <v>198710</v>
          </cell>
          <cell r="B295" t="str">
            <v>TÍTULOS VALORES</v>
          </cell>
          <cell r="C295">
            <v>2658842.14</v>
          </cell>
          <cell r="D295">
            <v>2658842.14</v>
          </cell>
          <cell r="E295">
            <v>2658842.14</v>
          </cell>
          <cell r="F295">
            <v>2658842.14</v>
          </cell>
          <cell r="G295">
            <v>2658842.14</v>
          </cell>
          <cell r="H295">
            <v>2658842.14</v>
          </cell>
          <cell r="I295">
            <v>2658842.14</v>
          </cell>
          <cell r="J295">
            <v>2658842.14</v>
          </cell>
          <cell r="K295">
            <v>2658842.14</v>
          </cell>
          <cell r="L295">
            <v>2658842.14</v>
          </cell>
          <cell r="M295">
            <v>2658842.14</v>
          </cell>
          <cell r="N295">
            <v>2658842.14</v>
          </cell>
        </row>
        <row r="296">
          <cell r="A296">
            <v>198715</v>
          </cell>
          <cell r="B296" t="str">
            <v>CARTERA DE CRÉDITOS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198720</v>
          </cell>
          <cell r="B297" t="str">
            <v>CUENTAS POR COBRAR</v>
          </cell>
          <cell r="C297">
            <v>617317061.00999999</v>
          </cell>
          <cell r="D297">
            <v>617317061.00999999</v>
          </cell>
          <cell r="E297">
            <v>622491498.47000003</v>
          </cell>
          <cell r="F297">
            <v>623826117.75999999</v>
          </cell>
          <cell r="G297">
            <v>623826117.75999999</v>
          </cell>
          <cell r="H297">
            <v>624384450.28999996</v>
          </cell>
          <cell r="I297">
            <v>628320685.12</v>
          </cell>
          <cell r="J297">
            <v>628335118.69000006</v>
          </cell>
          <cell r="K297">
            <v>628335118.69000006</v>
          </cell>
          <cell r="L297">
            <v>628412510.16999996</v>
          </cell>
          <cell r="M297">
            <v>631875429.54999995</v>
          </cell>
          <cell r="N297">
            <v>631875429.54999995</v>
          </cell>
        </row>
        <row r="298">
          <cell r="A298">
            <v>198725</v>
          </cell>
          <cell r="B298" t="str">
            <v>BIENES DACIÓN EN PAGO</v>
          </cell>
          <cell r="C298">
            <v>82108321.599999994</v>
          </cell>
          <cell r="D298">
            <v>82108321.599999994</v>
          </cell>
          <cell r="E298">
            <v>78825218.329999998</v>
          </cell>
          <cell r="F298">
            <v>78177493.450000003</v>
          </cell>
          <cell r="G298">
            <v>78105686.730000004</v>
          </cell>
          <cell r="H298">
            <v>78107525.329999998</v>
          </cell>
          <cell r="I298">
            <v>60901484.280000001</v>
          </cell>
          <cell r="J298">
            <v>60899938.130000003</v>
          </cell>
          <cell r="K298">
            <v>60899938.130000003</v>
          </cell>
          <cell r="L298">
            <v>60836127.630000003</v>
          </cell>
          <cell r="M298">
            <v>60822545.649999999</v>
          </cell>
          <cell r="N298">
            <v>60822545.649999999</v>
          </cell>
        </row>
        <row r="299">
          <cell r="A299">
            <v>198730</v>
          </cell>
          <cell r="B299" t="str">
            <v>PROPIEDADES Y EQUIPO</v>
          </cell>
          <cell r="C299">
            <v>3190651.48</v>
          </cell>
          <cell r="D299">
            <v>3190651.48</v>
          </cell>
          <cell r="E299">
            <v>3190690.77</v>
          </cell>
          <cell r="F299">
            <v>3190690.77</v>
          </cell>
          <cell r="G299">
            <v>3184999.92</v>
          </cell>
          <cell r="H299">
            <v>3173753.43</v>
          </cell>
          <cell r="I299">
            <v>3173753.43</v>
          </cell>
          <cell r="J299">
            <v>3173759.93</v>
          </cell>
          <cell r="K299">
            <v>3173759.93</v>
          </cell>
          <cell r="L299">
            <v>3173759.93</v>
          </cell>
          <cell r="M299">
            <v>3173709.93</v>
          </cell>
          <cell r="N299">
            <v>3173709.93</v>
          </cell>
        </row>
        <row r="300">
          <cell r="A300">
            <v>198735</v>
          </cell>
          <cell r="B300" t="str">
            <v>OTROS ACTIVOS</v>
          </cell>
          <cell r="C300">
            <v>106966501.65000001</v>
          </cell>
          <cell r="D300">
            <v>106966501.65000001</v>
          </cell>
          <cell r="E300">
            <v>105494476.64</v>
          </cell>
          <cell r="F300">
            <v>101494476.64</v>
          </cell>
          <cell r="G300">
            <v>101610164.3</v>
          </cell>
          <cell r="H300">
            <v>101561914.03</v>
          </cell>
          <cell r="I300">
            <v>99925891.989999995</v>
          </cell>
          <cell r="J300">
            <v>100689000.37</v>
          </cell>
          <cell r="K300">
            <v>100671722.48999999</v>
          </cell>
          <cell r="L300">
            <v>100814056.29000001</v>
          </cell>
          <cell r="M300">
            <v>100824645.95999999</v>
          </cell>
          <cell r="N300">
            <v>101082559.89</v>
          </cell>
        </row>
        <row r="301">
          <cell r="A301">
            <v>1988</v>
          </cell>
          <cell r="B301" t="str">
            <v>VARIAS</v>
          </cell>
          <cell r="C301">
            <v>3087184.56</v>
          </cell>
          <cell r="D301">
            <v>3147449.18</v>
          </cell>
          <cell r="E301">
            <v>3143158.01</v>
          </cell>
          <cell r="F301">
            <v>3062910.43</v>
          </cell>
          <cell r="G301">
            <v>3040069</v>
          </cell>
          <cell r="H301">
            <v>3008729.48</v>
          </cell>
          <cell r="I301">
            <v>3776961.7</v>
          </cell>
          <cell r="J301">
            <v>3806755.57</v>
          </cell>
          <cell r="K301">
            <v>4002039.07</v>
          </cell>
          <cell r="L301">
            <v>3825710.81</v>
          </cell>
          <cell r="M301">
            <v>3792270.86</v>
          </cell>
          <cell r="N301">
            <v>3686002.23</v>
          </cell>
        </row>
        <row r="302">
          <cell r="A302">
            <v>1989</v>
          </cell>
          <cell r="B302" t="str">
            <v>ACTIVOS TRANSFERIDOS POR LA EX UGEDEP</v>
          </cell>
          <cell r="C302">
            <v>10600028483.450001</v>
          </cell>
          <cell r="D302">
            <v>10598208880.120001</v>
          </cell>
          <cell r="E302">
            <v>10534493783.18</v>
          </cell>
          <cell r="F302">
            <v>10534494883.18</v>
          </cell>
          <cell r="G302">
            <v>10542586164.18</v>
          </cell>
          <cell r="H302">
            <v>10536901548.82</v>
          </cell>
          <cell r="I302">
            <v>10865162999.66</v>
          </cell>
          <cell r="J302">
            <v>10865162999.66</v>
          </cell>
          <cell r="K302">
            <v>10866583705.99</v>
          </cell>
          <cell r="L302">
            <v>10867555852.200001</v>
          </cell>
          <cell r="M302">
            <v>10867558123.91</v>
          </cell>
          <cell r="N302">
            <v>10867354042.870001</v>
          </cell>
        </row>
        <row r="303">
          <cell r="A303">
            <v>198905</v>
          </cell>
          <cell r="B303" t="str">
            <v>FONDOS DISPONIBLES</v>
          </cell>
          <cell r="C303">
            <v>37487137.32</v>
          </cell>
          <cell r="D303">
            <v>37514838.189999998</v>
          </cell>
          <cell r="E303">
            <v>37523198.189999998</v>
          </cell>
          <cell r="F303">
            <v>37524298.189999998</v>
          </cell>
          <cell r="G303">
            <v>37525898.189999998</v>
          </cell>
          <cell r="H303">
            <v>37504141.32</v>
          </cell>
          <cell r="I303">
            <v>37506141.32</v>
          </cell>
          <cell r="J303">
            <v>37506141.32</v>
          </cell>
          <cell r="K303">
            <v>37509234.18</v>
          </cell>
          <cell r="L303">
            <v>37510334.18</v>
          </cell>
          <cell r="M303">
            <v>37512605.890000001</v>
          </cell>
          <cell r="N303">
            <v>37514980.030000001</v>
          </cell>
        </row>
        <row r="304">
          <cell r="A304">
            <v>198910</v>
          </cell>
          <cell r="B304" t="str">
            <v>TÍTULOS VALORES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12543780</v>
          </cell>
          <cell r="M304">
            <v>12543780</v>
          </cell>
          <cell r="N304">
            <v>12543780</v>
          </cell>
        </row>
        <row r="305">
          <cell r="A305">
            <v>198920</v>
          </cell>
          <cell r="B305" t="str">
            <v>CUENTAS POR COBRAR</v>
          </cell>
          <cell r="C305">
            <v>10061711106.959999</v>
          </cell>
          <cell r="D305">
            <v>10061711106.959999</v>
          </cell>
          <cell r="E305">
            <v>10061726106.959999</v>
          </cell>
          <cell r="F305">
            <v>10061726106.959999</v>
          </cell>
          <cell r="G305">
            <v>10069726106.959999</v>
          </cell>
          <cell r="H305">
            <v>10069726106.959999</v>
          </cell>
          <cell r="I305">
            <v>10397985557.799999</v>
          </cell>
          <cell r="J305">
            <v>10397985557.799999</v>
          </cell>
          <cell r="K305">
            <v>10397985557.799999</v>
          </cell>
          <cell r="L305">
            <v>10397985557.799999</v>
          </cell>
          <cell r="M305">
            <v>10397985557.799999</v>
          </cell>
          <cell r="N305">
            <v>10397985557.799999</v>
          </cell>
        </row>
        <row r="306">
          <cell r="A306">
            <v>198925</v>
          </cell>
          <cell r="B306" t="str">
            <v>BIENES DACIÓN EN PAGO</v>
          </cell>
          <cell r="C306">
            <v>38816311.82</v>
          </cell>
          <cell r="D306">
            <v>38656465.710000001</v>
          </cell>
          <cell r="E306">
            <v>38656465.710000001</v>
          </cell>
          <cell r="F306">
            <v>38656465.710000001</v>
          </cell>
          <cell r="G306">
            <v>38746146.710000001</v>
          </cell>
          <cell r="H306">
            <v>38746146.710000001</v>
          </cell>
          <cell r="I306">
            <v>38746146.710000001</v>
          </cell>
          <cell r="J306">
            <v>38746146.710000001</v>
          </cell>
          <cell r="K306">
            <v>38746146.710000001</v>
          </cell>
          <cell r="L306">
            <v>38620369.890000001</v>
          </cell>
          <cell r="M306">
            <v>38620369.890000001</v>
          </cell>
          <cell r="N306">
            <v>38620369.890000001</v>
          </cell>
        </row>
        <row r="307">
          <cell r="A307">
            <v>198930</v>
          </cell>
          <cell r="B307" t="str">
            <v>PROPIEDADES Y EQUIPO</v>
          </cell>
          <cell r="C307">
            <v>5197389.51</v>
          </cell>
          <cell r="D307">
            <v>5197389.51</v>
          </cell>
          <cell r="E307">
            <v>5197389.51</v>
          </cell>
          <cell r="F307">
            <v>5197389.51</v>
          </cell>
          <cell r="G307">
            <v>5197389.51</v>
          </cell>
          <cell r="H307">
            <v>5197389.51</v>
          </cell>
          <cell r="I307">
            <v>5197389.51</v>
          </cell>
          <cell r="J307">
            <v>5197389.51</v>
          </cell>
          <cell r="K307">
            <v>5197389.51</v>
          </cell>
          <cell r="L307">
            <v>5197389.51</v>
          </cell>
          <cell r="M307">
            <v>5197389.51</v>
          </cell>
          <cell r="N307">
            <v>4530250.62</v>
          </cell>
        </row>
        <row r="308">
          <cell r="A308">
            <v>198935</v>
          </cell>
          <cell r="B308" t="str">
            <v>OTROS ACTIVOS</v>
          </cell>
          <cell r="C308">
            <v>456816537.83999997</v>
          </cell>
          <cell r="D308">
            <v>455129079.75</v>
          </cell>
          <cell r="E308">
            <v>391390622.81</v>
          </cell>
          <cell r="F308">
            <v>391390622.81</v>
          </cell>
          <cell r="G308">
            <v>391390622.81</v>
          </cell>
          <cell r="H308">
            <v>385727764.31999999</v>
          </cell>
          <cell r="I308">
            <v>385727764.31999999</v>
          </cell>
          <cell r="J308">
            <v>385727764.31999999</v>
          </cell>
          <cell r="K308">
            <v>387145377.79000002</v>
          </cell>
          <cell r="L308">
            <v>375698420.81999999</v>
          </cell>
          <cell r="M308">
            <v>375698420.81999999</v>
          </cell>
          <cell r="N308">
            <v>376159104.52999997</v>
          </cell>
        </row>
        <row r="309">
          <cell r="A309">
            <v>199</v>
          </cell>
          <cell r="B309" t="str">
            <v>(PROVISIÓN PARA OTROS ACTIVOS)</v>
          </cell>
          <cell r="C309">
            <v>-11447144650.23</v>
          </cell>
          <cell r="D309">
            <v>-11445243639.940001</v>
          </cell>
          <cell r="E309">
            <v>-11381964664.67</v>
          </cell>
          <cell r="F309">
            <v>-11378656849.84</v>
          </cell>
          <cell r="G309">
            <v>-11386768283.35</v>
          </cell>
          <cell r="H309">
            <v>-11381613786.66</v>
          </cell>
          <cell r="I309">
            <v>-11694957309.620001</v>
          </cell>
          <cell r="J309">
            <v>-11695708157.530001</v>
          </cell>
          <cell r="K309">
            <v>-11697105760</v>
          </cell>
          <cell r="L309">
            <v>-11698241121.879999</v>
          </cell>
          <cell r="M309">
            <v>-11701698985.809999</v>
          </cell>
          <cell r="N309">
            <v>-11701748199.799999</v>
          </cell>
        </row>
        <row r="310">
          <cell r="A310">
            <v>2</v>
          </cell>
          <cell r="B310" t="str">
            <v>P A S I V O</v>
          </cell>
          <cell r="C310">
            <v>12326365439</v>
          </cell>
          <cell r="D310">
            <v>11954697368.700001</v>
          </cell>
          <cell r="E310">
            <v>12640740779.790001</v>
          </cell>
          <cell r="F310">
            <v>12151593133.559999</v>
          </cell>
          <cell r="G310">
            <v>12751043844.639999</v>
          </cell>
          <cell r="H310">
            <v>12666647489.690001</v>
          </cell>
          <cell r="I310">
            <v>12263806366.440001</v>
          </cell>
          <cell r="J310">
            <v>12210583378.809999</v>
          </cell>
          <cell r="K310">
            <v>13510325619.32</v>
          </cell>
          <cell r="L310">
            <v>12231410995.950001</v>
          </cell>
          <cell r="M310">
            <v>11345395463.969999</v>
          </cell>
          <cell r="N310">
            <v>11458013571.030001</v>
          </cell>
        </row>
        <row r="311">
          <cell r="A311">
            <v>21</v>
          </cell>
          <cell r="B311" t="str">
            <v>PASIVOS INTERNACIONALES DE RESERVA</v>
          </cell>
          <cell r="C311">
            <v>937959247.87</v>
          </cell>
          <cell r="D311">
            <v>943914293.22000003</v>
          </cell>
          <cell r="E311">
            <v>929315449.22000003</v>
          </cell>
          <cell r="F311">
            <v>928067428.85000002</v>
          </cell>
          <cell r="G311">
            <v>922282033.55999994</v>
          </cell>
          <cell r="H311">
            <v>930511937.13999999</v>
          </cell>
          <cell r="I311">
            <v>920940580.51999998</v>
          </cell>
          <cell r="J311">
            <v>915898896.36000001</v>
          </cell>
          <cell r="K311">
            <v>912488881.67999995</v>
          </cell>
          <cell r="L311">
            <v>923648717.83000004</v>
          </cell>
          <cell r="M311">
            <v>919019283</v>
          </cell>
          <cell r="N311">
            <v>925551412.71000004</v>
          </cell>
        </row>
        <row r="312">
          <cell r="A312">
            <v>211</v>
          </cell>
          <cell r="B312" t="str">
            <v>OBLIGACIONES CON BANCOS E INSTITUCIONES FINANCIERAS DEL EXTERIOR</v>
          </cell>
          <cell r="C312">
            <v>0</v>
          </cell>
          <cell r="D312">
            <v>8225140.0199999996</v>
          </cell>
          <cell r="E312">
            <v>26215.439999999999</v>
          </cell>
          <cell r="F312">
            <v>0</v>
          </cell>
          <cell r="G312">
            <v>0</v>
          </cell>
          <cell r="H312">
            <v>0</v>
          </cell>
          <cell r="I312">
            <v>65706.5</v>
          </cell>
          <cell r="J312">
            <v>0</v>
          </cell>
          <cell r="K312">
            <v>0</v>
          </cell>
          <cell r="L312">
            <v>131735.23000000001</v>
          </cell>
          <cell r="M312">
            <v>107136.33</v>
          </cell>
          <cell r="N312">
            <v>0</v>
          </cell>
        </row>
        <row r="313">
          <cell r="A313">
            <v>2111</v>
          </cell>
          <cell r="B313" t="str">
            <v>OBLIGACIONES CON BANCOS DEL EXTERIOR</v>
          </cell>
          <cell r="C313">
            <v>0</v>
          </cell>
          <cell r="D313">
            <v>8225140.0199999996</v>
          </cell>
          <cell r="E313">
            <v>26215.439999999999</v>
          </cell>
          <cell r="F313">
            <v>0</v>
          </cell>
          <cell r="G313">
            <v>0</v>
          </cell>
          <cell r="H313">
            <v>0</v>
          </cell>
          <cell r="I313">
            <v>65706.5</v>
          </cell>
          <cell r="J313">
            <v>0</v>
          </cell>
          <cell r="K313">
            <v>0</v>
          </cell>
          <cell r="L313">
            <v>131735.23000000001</v>
          </cell>
          <cell r="M313">
            <v>107136.33</v>
          </cell>
          <cell r="N313">
            <v>0</v>
          </cell>
        </row>
        <row r="314">
          <cell r="A314">
            <v>2112</v>
          </cell>
          <cell r="B314" t="str">
            <v>OBLIGACIONES CON INSTITUCIONES FINANCIERAS DEL EXTERIOR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217</v>
          </cell>
          <cell r="B315" t="str">
            <v>OBLIGACIONES CON ORGANISMOS FINANCIEROS INTERNACIONALES</v>
          </cell>
          <cell r="C315">
            <v>937509307.17999995</v>
          </cell>
          <cell r="D315">
            <v>935689153.20000005</v>
          </cell>
          <cell r="E315">
            <v>929178087.66999996</v>
          </cell>
          <cell r="F315">
            <v>927511843.75999999</v>
          </cell>
          <cell r="G315">
            <v>922064765.30999994</v>
          </cell>
          <cell r="H315">
            <v>930489669.22000003</v>
          </cell>
          <cell r="I315">
            <v>920592581.94000006</v>
          </cell>
          <cell r="J315">
            <v>915854828.17999995</v>
          </cell>
          <cell r="K315">
            <v>912488881.67999995</v>
          </cell>
          <cell r="L315">
            <v>923249203.75</v>
          </cell>
          <cell r="M315">
            <v>918765736.22000003</v>
          </cell>
          <cell r="N315">
            <v>925551163.19000006</v>
          </cell>
        </row>
        <row r="316">
          <cell r="A316">
            <v>2171</v>
          </cell>
          <cell r="B316" t="str">
            <v>OBLIGACIONES FONDO MONETARIO INTERNACIONAL</v>
          </cell>
          <cell r="C316">
            <v>937312383.17999995</v>
          </cell>
          <cell r="D316">
            <v>935492229.20000005</v>
          </cell>
          <cell r="E316">
            <v>928981163.66999996</v>
          </cell>
          <cell r="F316">
            <v>927314919.75999999</v>
          </cell>
          <cell r="G316">
            <v>921867841.30999994</v>
          </cell>
          <cell r="H316">
            <v>930292745.22000003</v>
          </cell>
          <cell r="I316">
            <v>920395657.94000006</v>
          </cell>
          <cell r="J316">
            <v>915657904.17999995</v>
          </cell>
          <cell r="K316">
            <v>912291957.67999995</v>
          </cell>
          <cell r="L316">
            <v>923052279.75</v>
          </cell>
          <cell r="M316">
            <v>918568812.22000003</v>
          </cell>
          <cell r="N316">
            <v>925354239.19000006</v>
          </cell>
        </row>
        <row r="317">
          <cell r="A317">
            <v>2172</v>
          </cell>
          <cell r="B317" t="str">
            <v>OBLIGACIONES CON OTROS ORGANISMOS FINANCIEROS INTERNACIONALES</v>
          </cell>
          <cell r="C317">
            <v>196924</v>
          </cell>
          <cell r="D317">
            <v>196924</v>
          </cell>
          <cell r="E317">
            <v>196924</v>
          </cell>
          <cell r="F317">
            <v>196924</v>
          </cell>
          <cell r="G317">
            <v>196924</v>
          </cell>
          <cell r="H317">
            <v>196924</v>
          </cell>
          <cell r="I317">
            <v>196924</v>
          </cell>
          <cell r="J317">
            <v>196924</v>
          </cell>
          <cell r="K317">
            <v>196924</v>
          </cell>
          <cell r="L317">
            <v>196924</v>
          </cell>
          <cell r="M317">
            <v>196924</v>
          </cell>
          <cell r="N317">
            <v>196924</v>
          </cell>
        </row>
        <row r="318">
          <cell r="A318">
            <v>217205</v>
          </cell>
          <cell r="B318" t="str">
            <v>OBLIGACIONES BANCO INTERNACIONAL DE RECONSTRUCCIÓN Y FOMENTO (BIRF)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217215</v>
          </cell>
          <cell r="B319" t="str">
            <v>OBLIGACIONES ASOCIACIÓN INTERNACIONAL DE FOMENTO (AIF)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217220</v>
          </cell>
          <cell r="B320" t="str">
            <v>OBLIGACIONES BANCO INTERAMERICANO DE DESARROLLO (BID)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217230</v>
          </cell>
          <cell r="B321" t="str">
            <v>OBLIGACIONES FONDO LATINOAMERICANO DE RESERVAS (FLAR)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217240</v>
          </cell>
          <cell r="B322" t="str">
            <v>OBLIGACIONES AGENCIA MULTILATERAL DE GARANTÍA E INVERSIÓN (MIGA)</v>
          </cell>
          <cell r="C322">
            <v>196924</v>
          </cell>
          <cell r="D322">
            <v>196924</v>
          </cell>
          <cell r="E322">
            <v>196924</v>
          </cell>
          <cell r="F322">
            <v>196924</v>
          </cell>
          <cell r="G322">
            <v>196924</v>
          </cell>
          <cell r="H322">
            <v>196924</v>
          </cell>
          <cell r="I322">
            <v>196924</v>
          </cell>
          <cell r="J322">
            <v>196924</v>
          </cell>
          <cell r="K322">
            <v>196924</v>
          </cell>
          <cell r="L322">
            <v>196924</v>
          </cell>
          <cell r="M322">
            <v>196924</v>
          </cell>
          <cell r="N322">
            <v>196924</v>
          </cell>
        </row>
        <row r="323">
          <cell r="A323">
            <v>218</v>
          </cell>
          <cell r="B323" t="str">
            <v>ACUERDOS DE PAGO Y CONVENIOS DE CRÉDITOS RECÍPROCOS</v>
          </cell>
          <cell r="C323">
            <v>449940.69</v>
          </cell>
          <cell r="D323">
            <v>0</v>
          </cell>
          <cell r="E323">
            <v>111146.11</v>
          </cell>
          <cell r="F323">
            <v>555585.09</v>
          </cell>
          <cell r="G323">
            <v>217268.25</v>
          </cell>
          <cell r="H323">
            <v>22267.919999999998</v>
          </cell>
          <cell r="I323">
            <v>282292.08</v>
          </cell>
          <cell r="J323">
            <v>44068.18</v>
          </cell>
          <cell r="K323">
            <v>0</v>
          </cell>
          <cell r="L323">
            <v>267778.84999999998</v>
          </cell>
          <cell r="M323">
            <v>146410.45000000001</v>
          </cell>
          <cell r="N323">
            <v>249.52</v>
          </cell>
        </row>
        <row r="324">
          <cell r="A324">
            <v>2181</v>
          </cell>
          <cell r="B324" t="str">
            <v>ACUERDOS DE PAGO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2182</v>
          </cell>
          <cell r="B325" t="str">
            <v>CRÉDITOS RECÍPROCOS CUENTA "B"</v>
          </cell>
          <cell r="C325">
            <v>449940.69</v>
          </cell>
          <cell r="D325">
            <v>0</v>
          </cell>
          <cell r="E325">
            <v>111146.11</v>
          </cell>
          <cell r="F325">
            <v>555585.09</v>
          </cell>
          <cell r="G325">
            <v>217268.25</v>
          </cell>
          <cell r="H325">
            <v>22267.919999999998</v>
          </cell>
          <cell r="I325">
            <v>282292.08</v>
          </cell>
          <cell r="J325">
            <v>44068.18</v>
          </cell>
          <cell r="K325">
            <v>0</v>
          </cell>
          <cell r="L325">
            <v>267778.84999999998</v>
          </cell>
          <cell r="M325">
            <v>146410.45000000001</v>
          </cell>
          <cell r="N325">
            <v>249.52</v>
          </cell>
        </row>
        <row r="326">
          <cell r="A326">
            <v>219</v>
          </cell>
          <cell r="B326" t="str">
            <v>OTRAS OBLIGACIONES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2198</v>
          </cell>
          <cell r="B327" t="str">
            <v>OTROS PASIVOS INTERNACIONALES DE RESERVA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22</v>
          </cell>
          <cell r="B328" t="str">
            <v>PASIVOS MONETARIOS</v>
          </cell>
          <cell r="C328">
            <v>90370246.689999998</v>
          </cell>
          <cell r="D328">
            <v>90370246.689999998</v>
          </cell>
          <cell r="E328">
            <v>90370246.689999998</v>
          </cell>
          <cell r="F328">
            <v>90370246.689999998</v>
          </cell>
          <cell r="G328">
            <v>90370246.689999998</v>
          </cell>
          <cell r="H328">
            <v>90370246.689999998</v>
          </cell>
          <cell r="I328">
            <v>90370246.689999998</v>
          </cell>
          <cell r="J328">
            <v>90370246.689999998</v>
          </cell>
          <cell r="K328">
            <v>90370246.689999998</v>
          </cell>
          <cell r="L328">
            <v>90370246.689999998</v>
          </cell>
          <cell r="M328">
            <v>90370246.689999998</v>
          </cell>
          <cell r="N328">
            <v>90370246.689999998</v>
          </cell>
        </row>
        <row r="329">
          <cell r="A329">
            <v>222</v>
          </cell>
          <cell r="B329" t="str">
            <v>MONEDAS EMITIDAS</v>
          </cell>
          <cell r="C329">
            <v>90370246.689999998</v>
          </cell>
          <cell r="D329">
            <v>90370246.689999998</v>
          </cell>
          <cell r="E329">
            <v>90370246.689999998</v>
          </cell>
          <cell r="F329">
            <v>90370246.689999998</v>
          </cell>
          <cell r="G329">
            <v>90370246.689999998</v>
          </cell>
          <cell r="H329">
            <v>90370246.689999998</v>
          </cell>
          <cell r="I329">
            <v>90370246.689999998</v>
          </cell>
          <cell r="J329">
            <v>90370246.689999998</v>
          </cell>
          <cell r="K329">
            <v>90370246.689999998</v>
          </cell>
          <cell r="L329">
            <v>90370246.689999998</v>
          </cell>
          <cell r="M329">
            <v>90370246.689999998</v>
          </cell>
          <cell r="N329">
            <v>90370246.689999998</v>
          </cell>
        </row>
        <row r="330">
          <cell r="A330">
            <v>223</v>
          </cell>
          <cell r="B330" t="str">
            <v>DINERO ELECTRÓNICO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>
            <v>23</v>
          </cell>
          <cell r="B331" t="str">
            <v>DEPÓSITOS MONETARIOS</v>
          </cell>
          <cell r="C331">
            <v>10646622006.280001</v>
          </cell>
          <cell r="D331">
            <v>10273641632.219999</v>
          </cell>
          <cell r="E331">
            <v>10977986737.92</v>
          </cell>
          <cell r="F331">
            <v>10490926835.67</v>
          </cell>
          <cell r="G331">
            <v>11068939532.6</v>
          </cell>
          <cell r="H331">
            <v>11004877814.42</v>
          </cell>
          <cell r="I331">
            <v>10621385427.610001</v>
          </cell>
          <cell r="J331">
            <v>10579736198.870001</v>
          </cell>
          <cell r="K331">
            <v>11883391695.43</v>
          </cell>
          <cell r="L331">
            <v>10589148323.92</v>
          </cell>
          <cell r="M331">
            <v>9757918561.75</v>
          </cell>
          <cell r="N331">
            <v>9850722682.4300003</v>
          </cell>
        </row>
        <row r="332">
          <cell r="A332">
            <v>231</v>
          </cell>
          <cell r="B332" t="str">
            <v>DEPÓSITOS MONETARIOS SECTOR PÚBLICO NO FINANCIERO</v>
          </cell>
          <cell r="C332">
            <v>5821144514.9700003</v>
          </cell>
          <cell r="D332">
            <v>5024075486.5799999</v>
          </cell>
          <cell r="E332">
            <v>6860432008.3000002</v>
          </cell>
          <cell r="F332">
            <v>5661710928.2399998</v>
          </cell>
          <cell r="G332">
            <v>5920244079.8000002</v>
          </cell>
          <cell r="H332">
            <v>6160140502.8400002</v>
          </cell>
          <cell r="I332">
            <v>5620536476.4899998</v>
          </cell>
          <cell r="J332">
            <v>5333459446.9399996</v>
          </cell>
          <cell r="K332">
            <v>5579271188.7299995</v>
          </cell>
          <cell r="L332">
            <v>5058029583.5900002</v>
          </cell>
          <cell r="M332">
            <v>5093379427.7700005</v>
          </cell>
          <cell r="N332">
            <v>4974330712.2200003</v>
          </cell>
        </row>
        <row r="333">
          <cell r="A333">
            <v>2311</v>
          </cell>
          <cell r="B333" t="str">
            <v>DEPÓSITOS MONETARIOS GOBIERNO CENTRAL</v>
          </cell>
          <cell r="C333">
            <v>2219503891.75</v>
          </cell>
          <cell r="D333">
            <v>1321796479</v>
          </cell>
          <cell r="E333">
            <v>3515234632.6799998</v>
          </cell>
          <cell r="F333">
            <v>2259807875.6900001</v>
          </cell>
          <cell r="G333">
            <v>2269266922.4000001</v>
          </cell>
          <cell r="H333">
            <v>2479985495.3200002</v>
          </cell>
          <cell r="I333">
            <v>1613614762.1800001</v>
          </cell>
          <cell r="J333">
            <v>1448024254.23</v>
          </cell>
          <cell r="K333">
            <v>1803218137.7</v>
          </cell>
          <cell r="L333">
            <v>1052821407.98</v>
          </cell>
          <cell r="M333">
            <v>1195163225.75</v>
          </cell>
          <cell r="N333">
            <v>1423640491.4400001</v>
          </cell>
        </row>
        <row r="334">
          <cell r="A334">
            <v>231105</v>
          </cell>
          <cell r="B334" t="str">
            <v>CUENTAS CORRIENTES GOBIERNO CENTRAL</v>
          </cell>
          <cell r="C334">
            <v>7373319.6100000003</v>
          </cell>
          <cell r="D334">
            <v>6960934.8700000001</v>
          </cell>
          <cell r="E334">
            <v>7127515.4500000002</v>
          </cell>
          <cell r="F334">
            <v>7717442.6600000001</v>
          </cell>
          <cell r="G334">
            <v>6741718.7199999997</v>
          </cell>
          <cell r="H334">
            <v>6570225.8600000003</v>
          </cell>
          <cell r="I334">
            <v>6725936.46</v>
          </cell>
          <cell r="J334">
            <v>6538059.04</v>
          </cell>
          <cell r="K334">
            <v>6692716.5</v>
          </cell>
          <cell r="L334">
            <v>6635097.4900000002</v>
          </cell>
          <cell r="M334">
            <v>6577677.8399999999</v>
          </cell>
          <cell r="N334">
            <v>6652001.8300000001</v>
          </cell>
        </row>
        <row r="335">
          <cell r="A335">
            <v>231110</v>
          </cell>
          <cell r="B335" t="str">
            <v>CUENTAS CORRIENTES OTRAS ENTIDADES GOBIERNO CENTRAL</v>
          </cell>
          <cell r="C335">
            <v>596385210.67999995</v>
          </cell>
          <cell r="D335">
            <v>618919720.19000006</v>
          </cell>
          <cell r="E335">
            <v>1413543017.3399999</v>
          </cell>
          <cell r="F335">
            <v>1534130088.5699999</v>
          </cell>
          <cell r="G335">
            <v>1707049457.3099999</v>
          </cell>
          <cell r="H335">
            <v>1487096558.02</v>
          </cell>
          <cell r="I335">
            <v>863257004.59000003</v>
          </cell>
          <cell r="J335">
            <v>700648880.77999997</v>
          </cell>
          <cell r="K335">
            <v>678995325.40999997</v>
          </cell>
          <cell r="L335">
            <v>577830903.09000003</v>
          </cell>
          <cell r="M335">
            <v>542676400.22000003</v>
          </cell>
          <cell r="N335">
            <v>698288380.63999999</v>
          </cell>
        </row>
        <row r="336">
          <cell r="A336">
            <v>231115</v>
          </cell>
          <cell r="B336" t="str">
            <v>CUENTA CORRIENTE ÚNICA DEL TESORO NACIONAL</v>
          </cell>
          <cell r="C336">
            <v>1615745361.46</v>
          </cell>
          <cell r="D336">
            <v>695915823.94000006</v>
          </cell>
          <cell r="E336">
            <v>2094564099.8900001</v>
          </cell>
          <cell r="F336">
            <v>717960344.46000004</v>
          </cell>
          <cell r="G336">
            <v>555475746.37</v>
          </cell>
          <cell r="H336">
            <v>986318711.44000006</v>
          </cell>
          <cell r="I336">
            <v>743631821.13</v>
          </cell>
          <cell r="J336">
            <v>740837314.40999997</v>
          </cell>
          <cell r="K336">
            <v>1117530095.79</v>
          </cell>
          <cell r="L336">
            <v>468355407.39999998</v>
          </cell>
          <cell r="M336">
            <v>645909147.69000006</v>
          </cell>
          <cell r="N336">
            <v>718700108.97000003</v>
          </cell>
        </row>
        <row r="337">
          <cell r="A337">
            <v>2312</v>
          </cell>
          <cell r="B337" t="str">
            <v>DEPÓSITOS MONETARIOS GOBIERNOS PROVINCIALES Y LOCALES</v>
          </cell>
          <cell r="C337">
            <v>1550239847.04</v>
          </cell>
          <cell r="D337">
            <v>1552830284.6900001</v>
          </cell>
          <cell r="E337">
            <v>1325186781.48</v>
          </cell>
          <cell r="F337">
            <v>1452461480.8199999</v>
          </cell>
          <cell r="G337">
            <v>1589748332.9100001</v>
          </cell>
          <cell r="H337">
            <v>1753528941.0999999</v>
          </cell>
          <cell r="I337">
            <v>1828442379.3499999</v>
          </cell>
          <cell r="J337">
            <v>1613535057.6900001</v>
          </cell>
          <cell r="K337">
            <v>1616948931.7</v>
          </cell>
          <cell r="L337">
            <v>1803135933.8800001</v>
          </cell>
          <cell r="M337">
            <v>1743676295.25</v>
          </cell>
          <cell r="N337">
            <v>1694095442.73</v>
          </cell>
        </row>
        <row r="338">
          <cell r="A338">
            <v>231205</v>
          </cell>
          <cell r="B338" t="str">
            <v>CUENTAS CORRIENTES CONSEJOS PROVINCIALES</v>
          </cell>
          <cell r="C338">
            <v>249544811.46000001</v>
          </cell>
          <cell r="D338">
            <v>241340469.59999999</v>
          </cell>
          <cell r="E338">
            <v>193867890.13</v>
          </cell>
          <cell r="F338">
            <v>221242514.31</v>
          </cell>
          <cell r="G338">
            <v>251744762.00999999</v>
          </cell>
          <cell r="H338">
            <v>258143211.75999999</v>
          </cell>
          <cell r="I338">
            <v>286738727.63999999</v>
          </cell>
          <cell r="J338">
            <v>239488150.08000001</v>
          </cell>
          <cell r="K338">
            <v>250332365.59999999</v>
          </cell>
          <cell r="L338">
            <v>291740306.76999998</v>
          </cell>
          <cell r="M338">
            <v>268348743.66999999</v>
          </cell>
          <cell r="N338">
            <v>316182181.23000002</v>
          </cell>
        </row>
        <row r="339">
          <cell r="A339">
            <v>231210</v>
          </cell>
          <cell r="B339" t="str">
            <v>CUENTAS CORRIENTES EMPRESAS PROVINCIALES</v>
          </cell>
          <cell r="C339">
            <v>18500040.219999999</v>
          </cell>
          <cell r="D339">
            <v>17477723.969999999</v>
          </cell>
          <cell r="E339">
            <v>16845024.640000001</v>
          </cell>
          <cell r="F339">
            <v>17846774.780000001</v>
          </cell>
          <cell r="G339">
            <v>15813247.93</v>
          </cell>
          <cell r="H339">
            <v>17010597.239999998</v>
          </cell>
          <cell r="I339">
            <v>17392754.93</v>
          </cell>
          <cell r="J339">
            <v>16448739.35</v>
          </cell>
          <cell r="K339">
            <v>17099026.109999999</v>
          </cell>
          <cell r="L339">
            <v>17009454.27</v>
          </cell>
          <cell r="M339">
            <v>16452695.16</v>
          </cell>
          <cell r="N339">
            <v>19279777.100000001</v>
          </cell>
        </row>
        <row r="340">
          <cell r="A340">
            <v>231215</v>
          </cell>
          <cell r="B340" t="str">
            <v>CUENTAS CORRIENTES CONCEJOS MUNICIPALES</v>
          </cell>
          <cell r="C340">
            <v>1011867132.5</v>
          </cell>
          <cell r="D340">
            <v>1027145682.53</v>
          </cell>
          <cell r="E340">
            <v>874887750.35000002</v>
          </cell>
          <cell r="F340">
            <v>973559214.69000006</v>
          </cell>
          <cell r="G340">
            <v>1094007641.8800001</v>
          </cell>
          <cell r="H340">
            <v>1224119230.2</v>
          </cell>
          <cell r="I340">
            <v>1255078928.3499999</v>
          </cell>
          <cell r="J340">
            <v>1100551742.96</v>
          </cell>
          <cell r="K340">
            <v>1066772142.38</v>
          </cell>
          <cell r="L340">
            <v>1201663540.0599999</v>
          </cell>
          <cell r="M340">
            <v>1164786186.6700001</v>
          </cell>
          <cell r="N340">
            <v>1088306494.3900001</v>
          </cell>
        </row>
        <row r="341">
          <cell r="A341">
            <v>231220</v>
          </cell>
          <cell r="B341" t="str">
            <v>CUENTAS CORRIENTES EMPRESAS MUNICIPALES</v>
          </cell>
          <cell r="C341">
            <v>270327862.86000001</v>
          </cell>
          <cell r="D341">
            <v>266866408.59</v>
          </cell>
          <cell r="E341">
            <v>239586116.36000001</v>
          </cell>
          <cell r="F341">
            <v>239812977.03999999</v>
          </cell>
          <cell r="G341">
            <v>228182681.09</v>
          </cell>
          <cell r="H341">
            <v>254255901.90000001</v>
          </cell>
          <cell r="I341">
            <v>269231968.43000001</v>
          </cell>
          <cell r="J341">
            <v>257046425.30000001</v>
          </cell>
          <cell r="K341">
            <v>282745397.61000001</v>
          </cell>
          <cell r="L341">
            <v>292722632.77999997</v>
          </cell>
          <cell r="M341">
            <v>294088669.75</v>
          </cell>
          <cell r="N341">
            <v>270326990.00999999</v>
          </cell>
        </row>
        <row r="342">
          <cell r="A342">
            <v>2313</v>
          </cell>
          <cell r="B342" t="str">
            <v>DEPÓSITOS MONETARIOS ENTIDADES OFICIALES</v>
          </cell>
          <cell r="C342">
            <v>2051400776.1800001</v>
          </cell>
          <cell r="D342">
            <v>2149448722.8899999</v>
          </cell>
          <cell r="E342">
            <v>2020010594.1400001</v>
          </cell>
          <cell r="F342">
            <v>1949441571.73</v>
          </cell>
          <cell r="G342">
            <v>2061228824.49</v>
          </cell>
          <cell r="H342">
            <v>1926626066.4200001</v>
          </cell>
          <cell r="I342">
            <v>2178479334.96</v>
          </cell>
          <cell r="J342">
            <v>2271900135.02</v>
          </cell>
          <cell r="K342">
            <v>2159104119.3299999</v>
          </cell>
          <cell r="L342">
            <v>2202072241.73</v>
          </cell>
          <cell r="M342">
            <v>2154539906.77</v>
          </cell>
          <cell r="N342">
            <v>1856594778.05</v>
          </cell>
        </row>
        <row r="343">
          <cell r="A343">
            <v>231305</v>
          </cell>
          <cell r="B343" t="str">
            <v>CUENTAS CORRIENTES EMPRESAS PÚBLICAS</v>
          </cell>
          <cell r="C343">
            <v>929504133.26999998</v>
          </cell>
          <cell r="D343">
            <v>994711012.85000002</v>
          </cell>
          <cell r="E343">
            <v>1032349719.02</v>
          </cell>
          <cell r="F343">
            <v>934996049.92999995</v>
          </cell>
          <cell r="G343">
            <v>1068630568.8099999</v>
          </cell>
          <cell r="H343">
            <v>1025285466.39</v>
          </cell>
          <cell r="I343">
            <v>1130559376.73</v>
          </cell>
          <cell r="J343">
            <v>1238581010.8099999</v>
          </cell>
          <cell r="K343">
            <v>1216299738.77</v>
          </cell>
          <cell r="L343">
            <v>1117353503.04</v>
          </cell>
          <cell r="M343">
            <v>1113915924.53</v>
          </cell>
          <cell r="N343">
            <v>1101921861.98</v>
          </cell>
        </row>
        <row r="344">
          <cell r="A344">
            <v>231310</v>
          </cell>
          <cell r="B344" t="str">
            <v>CUENTAS CORRIENTES ENTIDADES CONTRALORAS</v>
          </cell>
          <cell r="C344">
            <v>7502158.1799999997</v>
          </cell>
          <cell r="D344">
            <v>7746483.1399999997</v>
          </cell>
          <cell r="E344">
            <v>8040949.2199999997</v>
          </cell>
          <cell r="F344">
            <v>8066726.71</v>
          </cell>
          <cell r="G344">
            <v>8353080.4800000004</v>
          </cell>
          <cell r="H344">
            <v>8527366.0500000007</v>
          </cell>
          <cell r="I344">
            <v>8810539.4000000004</v>
          </cell>
          <cell r="J344">
            <v>8765376.5999999996</v>
          </cell>
          <cell r="K344">
            <v>8806222.7699999996</v>
          </cell>
          <cell r="L344">
            <v>8958972.4600000009</v>
          </cell>
          <cell r="M344">
            <v>9160402.1199999992</v>
          </cell>
          <cell r="N344">
            <v>9379137.7599999998</v>
          </cell>
        </row>
        <row r="345">
          <cell r="A345">
            <v>231315</v>
          </cell>
          <cell r="B345" t="str">
            <v>CUENTAS CORRIENTES ENTIDADES DESCENTRALIZADAS</v>
          </cell>
          <cell r="C345">
            <v>1114394484.73</v>
          </cell>
          <cell r="D345">
            <v>1146991226.9000001</v>
          </cell>
          <cell r="E345">
            <v>979619925.89999998</v>
          </cell>
          <cell r="F345">
            <v>1006378795.09</v>
          </cell>
          <cell r="G345">
            <v>984245175.20000005</v>
          </cell>
          <cell r="H345">
            <v>892813233.98000002</v>
          </cell>
          <cell r="I345">
            <v>1039109418.83</v>
          </cell>
          <cell r="J345">
            <v>1024553747.61</v>
          </cell>
          <cell r="K345">
            <v>933998157.78999996</v>
          </cell>
          <cell r="L345">
            <v>1075759766.23</v>
          </cell>
          <cell r="M345">
            <v>1031463580.12</v>
          </cell>
          <cell r="N345">
            <v>745293778.30999994</v>
          </cell>
        </row>
        <row r="346">
          <cell r="A346">
            <v>232</v>
          </cell>
          <cell r="B346" t="str">
            <v>DEPÓSITOS MONETARIOS SECTOR FINANCIERO</v>
          </cell>
          <cell r="C346">
            <v>4379365625.5</v>
          </cell>
          <cell r="D346">
            <v>4815623957.6899996</v>
          </cell>
          <cell r="E346">
            <v>3524784100.5100002</v>
          </cell>
          <cell r="F346">
            <v>4415097857.9099998</v>
          </cell>
          <cell r="G346">
            <v>4656964613.2299995</v>
          </cell>
          <cell r="H346">
            <v>4470207043.8000002</v>
          </cell>
          <cell r="I346">
            <v>4549091324.8299999</v>
          </cell>
          <cell r="J346">
            <v>4846149777.1300001</v>
          </cell>
          <cell r="K346">
            <v>3892472951.8299999</v>
          </cell>
          <cell r="L346">
            <v>4227334679.6599998</v>
          </cell>
          <cell r="M346">
            <v>4267157352.6399999</v>
          </cell>
          <cell r="N346">
            <v>4375457389.0200005</v>
          </cell>
        </row>
        <row r="347">
          <cell r="A347">
            <v>2321</v>
          </cell>
          <cell r="B347" t="str">
            <v>DEPÓSITOS MONETARIOS BANCOS PRIVADOS</v>
          </cell>
          <cell r="C347">
            <v>2405653975.2800002</v>
          </cell>
          <cell r="D347">
            <v>2830151892.9699998</v>
          </cell>
          <cell r="E347">
            <v>1901852068.29</v>
          </cell>
          <cell r="F347">
            <v>2478753892.6199999</v>
          </cell>
          <cell r="G347">
            <v>2491319356.1300001</v>
          </cell>
          <cell r="H347">
            <v>2409235654.5599999</v>
          </cell>
          <cell r="I347">
            <v>2479788906.0999999</v>
          </cell>
          <cell r="J347">
            <v>2601146420.2600002</v>
          </cell>
          <cell r="K347">
            <v>2255510443.1999998</v>
          </cell>
          <cell r="L347">
            <v>2394782608.4200001</v>
          </cell>
          <cell r="M347">
            <v>2059167460.47</v>
          </cell>
          <cell r="N347">
            <v>2973872905.02</v>
          </cell>
        </row>
        <row r="348">
          <cell r="A348">
            <v>2322</v>
          </cell>
          <cell r="B348" t="str">
            <v>DEPÓSITOS MONETARIOS BANCO NACIONAL DE FOMENTO</v>
          </cell>
          <cell r="C348">
            <v>565437.54</v>
          </cell>
          <cell r="D348">
            <v>565223.93999999994</v>
          </cell>
          <cell r="E348">
            <v>508478.2</v>
          </cell>
          <cell r="F348">
            <v>427761.21</v>
          </cell>
          <cell r="G348">
            <v>404308.33</v>
          </cell>
          <cell r="H348">
            <v>350494.75</v>
          </cell>
          <cell r="I348">
            <v>315633.75</v>
          </cell>
          <cell r="J348">
            <v>295617.37</v>
          </cell>
          <cell r="K348">
            <v>231286.88</v>
          </cell>
          <cell r="L348">
            <v>147757.64000000001</v>
          </cell>
          <cell r="M348">
            <v>81700.899999999994</v>
          </cell>
          <cell r="N348">
            <v>5215.42</v>
          </cell>
        </row>
        <row r="349">
          <cell r="A349">
            <v>2323</v>
          </cell>
          <cell r="B349" t="str">
            <v>DEPÓSITOS MONETARIOS INSTITUCIONES FINANCIERAS PÚBLICAS</v>
          </cell>
          <cell r="C349">
            <v>1072274565.3099999</v>
          </cell>
          <cell r="D349">
            <v>940569689.17999995</v>
          </cell>
          <cell r="E349">
            <v>564940625.76999998</v>
          </cell>
          <cell r="F349">
            <v>843675172.94000006</v>
          </cell>
          <cell r="G349">
            <v>1212439519.55</v>
          </cell>
          <cell r="H349">
            <v>964517581.64999998</v>
          </cell>
          <cell r="I349">
            <v>1105014834.8900001</v>
          </cell>
          <cell r="J349">
            <v>1301951854.3399999</v>
          </cell>
          <cell r="K349">
            <v>864699911.97000003</v>
          </cell>
          <cell r="L349">
            <v>887659727.76999998</v>
          </cell>
          <cell r="M349">
            <v>1156753092.73</v>
          </cell>
          <cell r="N349">
            <v>437627399.88</v>
          </cell>
        </row>
        <row r="350">
          <cell r="A350">
            <v>2324</v>
          </cell>
          <cell r="B350" t="str">
            <v>DEPÓSITOS MONETARIOS INSTITUCIONES DEL SISTEMA FINANCIERO PRIVADO</v>
          </cell>
          <cell r="C350">
            <v>223414545.88999999</v>
          </cell>
          <cell r="D350">
            <v>261535770.36000001</v>
          </cell>
          <cell r="E350">
            <v>236440840.88999999</v>
          </cell>
          <cell r="F350">
            <v>276607073.73000002</v>
          </cell>
          <cell r="G350">
            <v>242608452.88999999</v>
          </cell>
          <cell r="H350">
            <v>293346045.39999998</v>
          </cell>
          <cell r="I350">
            <v>238916813.88999999</v>
          </cell>
          <cell r="J350">
            <v>266620045.61000001</v>
          </cell>
          <cell r="K350">
            <v>263553307.38</v>
          </cell>
          <cell r="L350">
            <v>285517038.97000003</v>
          </cell>
          <cell r="M350">
            <v>277748313.08999997</v>
          </cell>
          <cell r="N350">
            <v>333545139.14999998</v>
          </cell>
        </row>
        <row r="351">
          <cell r="A351">
            <v>2325</v>
          </cell>
          <cell r="B351" t="str">
            <v>TRANSFERENCIA A TRAVÉS DEL SISTEMA NACIONAL DE PAGOS</v>
          </cell>
          <cell r="C351">
            <v>51655053.149999999</v>
          </cell>
          <cell r="D351">
            <v>135600743.63999999</v>
          </cell>
          <cell r="E351">
            <v>181556488.97999999</v>
          </cell>
          <cell r="F351">
            <v>218391002.27000001</v>
          </cell>
          <cell r="G351">
            <v>86415809.840000004</v>
          </cell>
          <cell r="H351">
            <v>115046579.06999999</v>
          </cell>
          <cell r="I351">
            <v>59995803.090000004</v>
          </cell>
          <cell r="J351">
            <v>54486346.950000003</v>
          </cell>
          <cell r="K351">
            <v>116365332.79000001</v>
          </cell>
          <cell r="L351">
            <v>60207351.100000001</v>
          </cell>
          <cell r="M351">
            <v>149589519.86000001</v>
          </cell>
          <cell r="N351">
            <v>103539422.44</v>
          </cell>
        </row>
        <row r="352">
          <cell r="A352">
            <v>2326</v>
          </cell>
          <cell r="B352" t="str">
            <v>DEPÓSITOS MONETARIOS INTERMEDIARIOS FINANCIEROS</v>
          </cell>
          <cell r="C352">
            <v>622372316.09000003</v>
          </cell>
          <cell r="D352">
            <v>645656258.22000003</v>
          </cell>
          <cell r="E352">
            <v>632281085.79999995</v>
          </cell>
          <cell r="F352">
            <v>594560289.88</v>
          </cell>
          <cell r="G352">
            <v>620994845.23000002</v>
          </cell>
          <cell r="H352">
            <v>685406946.79999995</v>
          </cell>
          <cell r="I352">
            <v>663148723.34000003</v>
          </cell>
          <cell r="J352">
            <v>617996062.79999995</v>
          </cell>
          <cell r="K352">
            <v>388303467.38</v>
          </cell>
          <cell r="L352">
            <v>596380949.25</v>
          </cell>
          <cell r="M352">
            <v>619300193.09000003</v>
          </cell>
          <cell r="N352">
            <v>523460798.56</v>
          </cell>
        </row>
        <row r="353">
          <cell r="A353">
            <v>2327</v>
          </cell>
          <cell r="B353" t="str">
            <v>DEPÓSITOS MONETARIOS AUXILIARES FINANCIEROS</v>
          </cell>
          <cell r="C353">
            <v>3429732.24</v>
          </cell>
          <cell r="D353">
            <v>1544379.38</v>
          </cell>
          <cell r="E353">
            <v>7204512.5800000001</v>
          </cell>
          <cell r="F353">
            <v>2682665.2599999998</v>
          </cell>
          <cell r="G353">
            <v>2782321.26</v>
          </cell>
          <cell r="H353">
            <v>2303741.5699999998</v>
          </cell>
          <cell r="I353">
            <v>1910609.77</v>
          </cell>
          <cell r="J353">
            <v>3653429.8</v>
          </cell>
          <cell r="K353">
            <v>3809202.23</v>
          </cell>
          <cell r="L353">
            <v>2639246.5099999998</v>
          </cell>
          <cell r="M353">
            <v>4517072.5</v>
          </cell>
          <cell r="N353">
            <v>3406508.55</v>
          </cell>
        </row>
        <row r="354">
          <cell r="A354">
            <v>233</v>
          </cell>
          <cell r="B354" t="str">
            <v>DEPÓSITOS MONETARIOS SECTOR PRIVADO</v>
          </cell>
          <cell r="C354">
            <v>24228646.079999998</v>
          </cell>
          <cell r="D354">
            <v>19013971.199999999</v>
          </cell>
          <cell r="E354">
            <v>32445408.829999998</v>
          </cell>
          <cell r="F354">
            <v>28893098.899999999</v>
          </cell>
          <cell r="G354">
            <v>36158118.609999999</v>
          </cell>
          <cell r="H354">
            <v>33469472.309999999</v>
          </cell>
          <cell r="I354">
            <v>15260180.58</v>
          </cell>
          <cell r="J354">
            <v>22731911.77</v>
          </cell>
          <cell r="K354">
            <v>17733882.25</v>
          </cell>
          <cell r="L354">
            <v>28652550.82</v>
          </cell>
          <cell r="M354">
            <v>10092280.6</v>
          </cell>
          <cell r="N354">
            <v>10458400.189999999</v>
          </cell>
        </row>
        <row r="355">
          <cell r="A355">
            <v>2331</v>
          </cell>
          <cell r="B355" t="str">
            <v>CUENTAS CORRIENTES PARTICULARES</v>
          </cell>
          <cell r="C355">
            <v>24228646.079999998</v>
          </cell>
          <cell r="D355">
            <v>19013971.199999999</v>
          </cell>
          <cell r="E355">
            <v>32445408.829999998</v>
          </cell>
          <cell r="F355">
            <v>28893098.899999999</v>
          </cell>
          <cell r="G355">
            <v>36158118.609999999</v>
          </cell>
          <cell r="H355">
            <v>33469472.309999999</v>
          </cell>
          <cell r="I355">
            <v>15260180.58</v>
          </cell>
          <cell r="J355">
            <v>22731911.77</v>
          </cell>
          <cell r="K355">
            <v>17733882.25</v>
          </cell>
          <cell r="L355">
            <v>28652550.82</v>
          </cell>
          <cell r="M355">
            <v>10092280.6</v>
          </cell>
          <cell r="N355">
            <v>10458400.189999999</v>
          </cell>
        </row>
        <row r="356">
          <cell r="A356">
            <v>2339</v>
          </cell>
          <cell r="B356" t="str">
            <v>DEP MONETARIOS FONDOS FINANCIEROS (DESHABILITADO)</v>
          </cell>
          <cell r="C356" t="e">
            <v>#N/A</v>
          </cell>
          <cell r="D356" t="e">
            <v>#N/A</v>
          </cell>
          <cell r="E356" t="e">
            <v>#N/A</v>
          </cell>
          <cell r="F356" t="e">
            <v>#N/A</v>
          </cell>
          <cell r="G356" t="e">
            <v>#N/A</v>
          </cell>
          <cell r="H356" t="e">
            <v>#N/A</v>
          </cell>
          <cell r="I356" t="e">
            <v>#N/A</v>
          </cell>
          <cell r="J356" t="e">
            <v>#N/A</v>
          </cell>
          <cell r="K356" t="e">
            <v>#N/A</v>
          </cell>
          <cell r="L356" t="e">
            <v>#N/A</v>
          </cell>
          <cell r="M356" t="e">
            <v>#N/A</v>
          </cell>
          <cell r="N356" t="e">
            <v>#N/A</v>
          </cell>
        </row>
        <row r="357">
          <cell r="A357">
            <v>234</v>
          </cell>
          <cell r="B357" t="str">
            <v>OTROS DEPÓSITOS SECTOR PÚBLICO NO FINANCIERO.</v>
          </cell>
          <cell r="C357">
            <v>417319536.63999999</v>
          </cell>
          <cell r="D357">
            <v>410407770.35000002</v>
          </cell>
          <cell r="E357">
            <v>555764618.30999994</v>
          </cell>
          <cell r="F357">
            <v>380855178.67000002</v>
          </cell>
          <cell r="G357">
            <v>451365060.41000003</v>
          </cell>
          <cell r="H357">
            <v>336946729.51999998</v>
          </cell>
          <cell r="I357">
            <v>432389363.35000002</v>
          </cell>
          <cell r="J357">
            <v>373481006.94</v>
          </cell>
          <cell r="K357">
            <v>2389997382.1300001</v>
          </cell>
          <cell r="L357">
            <v>1271228992.5799999</v>
          </cell>
          <cell r="M357">
            <v>383252269.98000002</v>
          </cell>
          <cell r="N357">
            <v>484781113.29000002</v>
          </cell>
        </row>
        <row r="358">
          <cell r="A358">
            <v>2341</v>
          </cell>
          <cell r="B358" t="str">
            <v>OTROS DEPÓSITOS GOBIERNO CENTRAL</v>
          </cell>
          <cell r="C358">
            <v>41105906.219999999</v>
          </cell>
          <cell r="D358">
            <v>83884359.799999997</v>
          </cell>
          <cell r="E358">
            <v>171796330.24000001</v>
          </cell>
          <cell r="F358">
            <v>54233574.130000003</v>
          </cell>
          <cell r="G358">
            <v>145271553.27000001</v>
          </cell>
          <cell r="H358">
            <v>44625714.960000001</v>
          </cell>
          <cell r="I358">
            <v>79698468.709999993</v>
          </cell>
          <cell r="J358">
            <v>38819055.770000003</v>
          </cell>
          <cell r="K358">
            <v>2031961440.0599999</v>
          </cell>
          <cell r="L358">
            <v>1056964923.48</v>
          </cell>
          <cell r="M358">
            <v>160529484.28999999</v>
          </cell>
          <cell r="N358">
            <v>203970729.80000001</v>
          </cell>
        </row>
        <row r="359">
          <cell r="A359">
            <v>234105</v>
          </cell>
          <cell r="B359" t="str">
            <v>FONDOS TESORO NACIONAL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234110</v>
          </cell>
          <cell r="B360" t="str">
            <v>PRESUPUESTO EN LIQUIDACIÓN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234115</v>
          </cell>
          <cell r="B361" t="str">
            <v>ASIGNACIONES PARA CUBRIR CRÉDITOS GOBIERNO CENTRAL</v>
          </cell>
          <cell r="C361">
            <v>5356.26</v>
          </cell>
          <cell r="D361">
            <v>5356.26</v>
          </cell>
          <cell r="E361">
            <v>5356.26</v>
          </cell>
          <cell r="F361">
            <v>5356.26</v>
          </cell>
          <cell r="G361">
            <v>5356.26</v>
          </cell>
          <cell r="H361">
            <v>5356.26</v>
          </cell>
          <cell r="I361">
            <v>5356.26</v>
          </cell>
          <cell r="J361">
            <v>5356.26</v>
          </cell>
          <cell r="K361">
            <v>5356.26</v>
          </cell>
          <cell r="L361">
            <v>5356.26</v>
          </cell>
          <cell r="M361">
            <v>5356.26</v>
          </cell>
          <cell r="N361">
            <v>5356.26</v>
          </cell>
        </row>
        <row r="362">
          <cell r="A362">
            <v>234120</v>
          </cell>
          <cell r="B362" t="str">
            <v>CAUCIONES GOBIERNO CENTRAL</v>
          </cell>
          <cell r="C362">
            <v>156.54</v>
          </cell>
          <cell r="D362">
            <v>156.54</v>
          </cell>
          <cell r="E362">
            <v>156.54</v>
          </cell>
          <cell r="F362">
            <v>156.54</v>
          </cell>
          <cell r="G362">
            <v>156.54</v>
          </cell>
          <cell r="H362">
            <v>156.54</v>
          </cell>
          <cell r="I362">
            <v>156.54</v>
          </cell>
          <cell r="J362">
            <v>156.54</v>
          </cell>
          <cell r="K362">
            <v>156.54</v>
          </cell>
          <cell r="L362">
            <v>156.54</v>
          </cell>
          <cell r="M362">
            <v>156.54</v>
          </cell>
          <cell r="N362">
            <v>156.54</v>
          </cell>
        </row>
        <row r="363">
          <cell r="A363">
            <v>234125</v>
          </cell>
          <cell r="B363" t="str">
            <v>CUENTAS ESPECIALES GOBIERNO CENTRAL</v>
          </cell>
          <cell r="C363">
            <v>10606.65</v>
          </cell>
          <cell r="D363">
            <v>10606.65</v>
          </cell>
          <cell r="E363">
            <v>10606.65</v>
          </cell>
          <cell r="F363">
            <v>10606.65</v>
          </cell>
          <cell r="G363">
            <v>10606.65</v>
          </cell>
          <cell r="H363">
            <v>10606.65</v>
          </cell>
          <cell r="I363">
            <v>10606.65</v>
          </cell>
          <cell r="J363">
            <v>10606.65</v>
          </cell>
          <cell r="K363">
            <v>10606.65</v>
          </cell>
          <cell r="L363">
            <v>10606.65</v>
          </cell>
          <cell r="M363">
            <v>10606.65</v>
          </cell>
          <cell r="N363">
            <v>10606.65</v>
          </cell>
        </row>
        <row r="364">
          <cell r="A364">
            <v>234189</v>
          </cell>
          <cell r="B364" t="str">
            <v>OTRAS OBLIGACIONES GOBIERNO CENTRAL</v>
          </cell>
          <cell r="C364">
            <v>41089786.770000003</v>
          </cell>
          <cell r="D364">
            <v>83868240.349999994</v>
          </cell>
          <cell r="E364">
            <v>171780210.78999999</v>
          </cell>
          <cell r="F364">
            <v>54217454.68</v>
          </cell>
          <cell r="G364">
            <v>145255433.81999999</v>
          </cell>
          <cell r="H364">
            <v>44609595.509999998</v>
          </cell>
          <cell r="I364">
            <v>79682349.260000005</v>
          </cell>
          <cell r="J364">
            <v>38802936.32</v>
          </cell>
          <cell r="K364">
            <v>2031945320.6099999</v>
          </cell>
          <cell r="L364">
            <v>1056948804.03</v>
          </cell>
          <cell r="M364">
            <v>160513364.84</v>
          </cell>
          <cell r="N364">
            <v>203954610.34999999</v>
          </cell>
        </row>
        <row r="365">
          <cell r="A365">
            <v>2342</v>
          </cell>
          <cell r="B365" t="str">
            <v>OTROS DEPÓSITOS GOBIERNOS PROVINCIALES Y LOCALES</v>
          </cell>
          <cell r="C365">
            <v>17029449.02</v>
          </cell>
          <cell r="D365">
            <v>18056729.309999999</v>
          </cell>
          <cell r="E365">
            <v>19596151.210000001</v>
          </cell>
          <cell r="F365">
            <v>22816829.210000001</v>
          </cell>
          <cell r="G365">
            <v>27514454.390000001</v>
          </cell>
          <cell r="H365">
            <v>17386872.109999999</v>
          </cell>
          <cell r="I365">
            <v>13955197.050000001</v>
          </cell>
          <cell r="J365">
            <v>10298755.99</v>
          </cell>
          <cell r="K365">
            <v>11686160.58</v>
          </cell>
          <cell r="L365">
            <v>13644505.08</v>
          </cell>
          <cell r="M365">
            <v>15884119.51</v>
          </cell>
          <cell r="N365">
            <v>13332944.15</v>
          </cell>
        </row>
        <row r="366">
          <cell r="A366">
            <v>234205</v>
          </cell>
          <cell r="B366" t="str">
            <v>ASIGNACIONES PARA CUBRIR CRÉDITOS GOBIERNO PROVINCIALES Y LOCALES.</v>
          </cell>
          <cell r="C366">
            <v>3567258.17</v>
          </cell>
          <cell r="D366">
            <v>4248627.3099999996</v>
          </cell>
          <cell r="E366">
            <v>4908376.59</v>
          </cell>
          <cell r="F366">
            <v>7134782.4299999997</v>
          </cell>
          <cell r="G366">
            <v>10811194.189999999</v>
          </cell>
          <cell r="H366">
            <v>9312835.4100000001</v>
          </cell>
          <cell r="I366">
            <v>6575974.46</v>
          </cell>
          <cell r="J366">
            <v>3645309.89</v>
          </cell>
          <cell r="K366">
            <v>5162282.2300000004</v>
          </cell>
          <cell r="L366">
            <v>7676283.7199999997</v>
          </cell>
          <cell r="M366">
            <v>9947602.5999999996</v>
          </cell>
          <cell r="N366">
            <v>7696452.0099999998</v>
          </cell>
        </row>
        <row r="367">
          <cell r="A367">
            <v>234210</v>
          </cell>
          <cell r="B367" t="str">
            <v>CAUCIONES GOBIERNOS PROVINCIALES Y LOCALES</v>
          </cell>
          <cell r="C367">
            <v>53.2</v>
          </cell>
          <cell r="D367">
            <v>53.2</v>
          </cell>
          <cell r="E367">
            <v>53.2</v>
          </cell>
          <cell r="F367">
            <v>53.2</v>
          </cell>
          <cell r="G367">
            <v>53.2</v>
          </cell>
          <cell r="H367">
            <v>53.2</v>
          </cell>
          <cell r="I367">
            <v>53.2</v>
          </cell>
          <cell r="J367">
            <v>53.2</v>
          </cell>
          <cell r="K367">
            <v>53.2</v>
          </cell>
          <cell r="L367">
            <v>53.2</v>
          </cell>
          <cell r="M367">
            <v>53.2</v>
          </cell>
          <cell r="N367">
            <v>53.2</v>
          </cell>
        </row>
        <row r="368">
          <cell r="A368">
            <v>234215</v>
          </cell>
          <cell r="B368" t="str">
            <v>RENTAS RECAUDADAS POR DISTRIBUIR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234289</v>
          </cell>
          <cell r="B369" t="str">
            <v>OTRAS OBLIGACIONES GOBIERNOS PROVINCIALES Y LOCALES</v>
          </cell>
          <cell r="C369">
            <v>13462137.65</v>
          </cell>
          <cell r="D369">
            <v>13808048.800000001</v>
          </cell>
          <cell r="E369">
            <v>14687721.42</v>
          </cell>
          <cell r="F369">
            <v>15681993.58</v>
          </cell>
          <cell r="G369">
            <v>16703207</v>
          </cell>
          <cell r="H369">
            <v>8073983.5</v>
          </cell>
          <cell r="I369">
            <v>7379169.3899999997</v>
          </cell>
          <cell r="J369">
            <v>6653392.9000000004</v>
          </cell>
          <cell r="K369">
            <v>6523825.1500000004</v>
          </cell>
          <cell r="L369">
            <v>5968168.1600000001</v>
          </cell>
          <cell r="M369">
            <v>5936463.71</v>
          </cell>
          <cell r="N369">
            <v>5636438.9400000004</v>
          </cell>
        </row>
        <row r="370">
          <cell r="A370">
            <v>2343</v>
          </cell>
          <cell r="B370" t="str">
            <v>OTROS DEPÓSITOS ENTIDADES OFICIALES</v>
          </cell>
          <cell r="C370">
            <v>359184181.39999998</v>
          </cell>
          <cell r="D370">
            <v>308466681.24000001</v>
          </cell>
          <cell r="E370">
            <v>364372136.86000001</v>
          </cell>
          <cell r="F370">
            <v>303804775.32999998</v>
          </cell>
          <cell r="G370">
            <v>278579052.75</v>
          </cell>
          <cell r="H370">
            <v>274934142.44999999</v>
          </cell>
          <cell r="I370">
            <v>338735697.58999997</v>
          </cell>
          <cell r="J370">
            <v>324363195.18000001</v>
          </cell>
          <cell r="K370">
            <v>346349781.49000001</v>
          </cell>
          <cell r="L370">
            <v>200619564.02000001</v>
          </cell>
          <cell r="M370">
            <v>206838666.18000001</v>
          </cell>
          <cell r="N370">
            <v>267477439.34</v>
          </cell>
        </row>
        <row r="371">
          <cell r="A371">
            <v>234305</v>
          </cell>
          <cell r="B371" t="str">
            <v>ASIGNACIONES PARA CUBRIR CRÉDITOS ENTIDADES OFICIALES</v>
          </cell>
          <cell r="C371">
            <v>1714882.31</v>
          </cell>
          <cell r="D371">
            <v>1714848.66</v>
          </cell>
          <cell r="E371">
            <v>1714759.73</v>
          </cell>
          <cell r="F371">
            <v>1714759.73</v>
          </cell>
          <cell r="G371">
            <v>1714735.1</v>
          </cell>
          <cell r="H371">
            <v>1714842.09</v>
          </cell>
          <cell r="I371">
            <v>1714709.93</v>
          </cell>
          <cell r="J371">
            <v>1714623.19</v>
          </cell>
          <cell r="K371">
            <v>1714592.27</v>
          </cell>
          <cell r="L371">
            <v>1714716.77</v>
          </cell>
          <cell r="M371">
            <v>1714650.55</v>
          </cell>
          <cell r="N371">
            <v>1714763.14</v>
          </cell>
        </row>
        <row r="372">
          <cell r="A372">
            <v>234310</v>
          </cell>
          <cell r="B372" t="str">
            <v>CAUCIONES ENTIDADES OFICIALES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234389</v>
          </cell>
          <cell r="B373" t="str">
            <v>OTRAS OBLIGACIONES ENTIDADES OFICIALES</v>
          </cell>
          <cell r="C373">
            <v>357469299.08999997</v>
          </cell>
          <cell r="D373">
            <v>306751832.57999998</v>
          </cell>
          <cell r="E373">
            <v>362657377.13</v>
          </cell>
          <cell r="F373">
            <v>302090015.60000002</v>
          </cell>
          <cell r="G373">
            <v>276864317.64999998</v>
          </cell>
          <cell r="H373">
            <v>273219300.36000001</v>
          </cell>
          <cell r="I373">
            <v>337020987.66000003</v>
          </cell>
          <cell r="J373">
            <v>322648571.99000001</v>
          </cell>
          <cell r="K373">
            <v>344635189.22000003</v>
          </cell>
          <cell r="L373">
            <v>198904847.25</v>
          </cell>
          <cell r="M373">
            <v>205124015.63</v>
          </cell>
          <cell r="N373">
            <v>265762676.19999999</v>
          </cell>
        </row>
        <row r="374">
          <cell r="A374">
            <v>235</v>
          </cell>
          <cell r="B374" t="str">
            <v>OTROS DEPÓSITOS SECTOR FINANCIERO</v>
          </cell>
          <cell r="C374">
            <v>797147.43</v>
          </cell>
          <cell r="D374">
            <v>765639.63</v>
          </cell>
          <cell r="E374">
            <v>632878.82999999996</v>
          </cell>
          <cell r="F374">
            <v>553920.32999999996</v>
          </cell>
          <cell r="G374">
            <v>401030.73</v>
          </cell>
          <cell r="H374">
            <v>292032.2</v>
          </cell>
          <cell r="I374">
            <v>185592.65</v>
          </cell>
          <cell r="J374">
            <v>85379.65</v>
          </cell>
          <cell r="K374">
            <v>85379.65</v>
          </cell>
          <cell r="L374">
            <v>85379.65</v>
          </cell>
          <cell r="M374">
            <v>85379.65</v>
          </cell>
          <cell r="N374">
            <v>1987092.63</v>
          </cell>
        </row>
        <row r="375">
          <cell r="A375">
            <v>2351</v>
          </cell>
          <cell r="B375" t="str">
            <v>OTROS DEPÓSITOS BANCOS PRIVADOS</v>
          </cell>
          <cell r="C375">
            <v>786649.37</v>
          </cell>
          <cell r="D375">
            <v>755141.57</v>
          </cell>
          <cell r="E375">
            <v>622380.77</v>
          </cell>
          <cell r="F375">
            <v>543422.27</v>
          </cell>
          <cell r="G375">
            <v>390532.67</v>
          </cell>
          <cell r="H375">
            <v>281479.94</v>
          </cell>
          <cell r="I375">
            <v>175040.39</v>
          </cell>
          <cell r="J375">
            <v>74827.39</v>
          </cell>
          <cell r="K375">
            <v>74827.39</v>
          </cell>
          <cell r="L375">
            <v>74827.39</v>
          </cell>
          <cell r="M375">
            <v>74827.39</v>
          </cell>
          <cell r="N375">
            <v>74827.39</v>
          </cell>
        </row>
        <row r="376">
          <cell r="A376">
            <v>2352</v>
          </cell>
          <cell r="B376" t="str">
            <v>OTROS DEPÓSITOS BANCO NACIONAL DE FOMENTO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2353</v>
          </cell>
          <cell r="B377" t="str">
            <v>OTROS DEPÓSITOS INSTITUCIONES FINANCIERAS PÚBLICAS</v>
          </cell>
          <cell r="C377">
            <v>10167.17</v>
          </cell>
          <cell r="D377">
            <v>10167.17</v>
          </cell>
          <cell r="E377">
            <v>10167.17</v>
          </cell>
          <cell r="F377">
            <v>10167.17</v>
          </cell>
          <cell r="G377">
            <v>10167.17</v>
          </cell>
          <cell r="H377">
            <v>10221.370000000001</v>
          </cell>
          <cell r="I377">
            <v>10221.370000000001</v>
          </cell>
          <cell r="J377">
            <v>10221.370000000001</v>
          </cell>
          <cell r="K377">
            <v>10221.370000000001</v>
          </cell>
          <cell r="L377">
            <v>10221.370000000001</v>
          </cell>
          <cell r="M377">
            <v>10221.370000000001</v>
          </cell>
          <cell r="N377">
            <v>1911934.35</v>
          </cell>
        </row>
        <row r="378">
          <cell r="A378">
            <v>2354</v>
          </cell>
          <cell r="B378" t="str">
            <v>OTROS DEPÓSITOS INSTITUCIONES DEL SISTEMA FINANCIERO PRIVADO</v>
          </cell>
          <cell r="C378">
            <v>330.89</v>
          </cell>
          <cell r="D378">
            <v>330.89</v>
          </cell>
          <cell r="E378">
            <v>330.89</v>
          </cell>
          <cell r="F378">
            <v>330.89</v>
          </cell>
          <cell r="G378">
            <v>330.89</v>
          </cell>
          <cell r="H378">
            <v>330.89</v>
          </cell>
          <cell r="I378">
            <v>330.89</v>
          </cell>
          <cell r="J378">
            <v>330.89</v>
          </cell>
          <cell r="K378">
            <v>330.89</v>
          </cell>
          <cell r="L378">
            <v>330.89</v>
          </cell>
          <cell r="M378">
            <v>330.89</v>
          </cell>
          <cell r="N378">
            <v>330.89</v>
          </cell>
        </row>
        <row r="379">
          <cell r="A379">
            <v>236</v>
          </cell>
          <cell r="B379" t="str">
            <v>OTROS DEPÓSITOS SECTOR PRIVADO</v>
          </cell>
          <cell r="C379">
            <v>3731351.26</v>
          </cell>
          <cell r="D379">
            <v>3719622.37</v>
          </cell>
          <cell r="E379">
            <v>3892538.74</v>
          </cell>
          <cell r="F379">
            <v>3780667.22</v>
          </cell>
          <cell r="G379">
            <v>3771445.42</v>
          </cell>
          <cell r="H379">
            <v>3786849.35</v>
          </cell>
          <cell r="I379">
            <v>3887305.31</v>
          </cell>
          <cell r="J379">
            <v>3793492.04</v>
          </cell>
          <cell r="K379">
            <v>3795726.44</v>
          </cell>
          <cell r="L379">
            <v>3781953.22</v>
          </cell>
          <cell r="M379">
            <v>3916666.71</v>
          </cell>
          <cell r="N379">
            <v>3672790.68</v>
          </cell>
        </row>
        <row r="380">
          <cell r="A380">
            <v>2361</v>
          </cell>
          <cell r="B380" t="str">
            <v>OTROS DEPÓSITOS PARTICULARES</v>
          </cell>
          <cell r="C380">
            <v>3731351.26</v>
          </cell>
          <cell r="D380">
            <v>3719622.37</v>
          </cell>
          <cell r="E380">
            <v>3892538.74</v>
          </cell>
          <cell r="F380">
            <v>3780667.22</v>
          </cell>
          <cell r="G380">
            <v>3771445.42</v>
          </cell>
          <cell r="H380">
            <v>3786849.35</v>
          </cell>
          <cell r="I380">
            <v>3887305.31</v>
          </cell>
          <cell r="J380">
            <v>3793492.04</v>
          </cell>
          <cell r="K380">
            <v>3795726.44</v>
          </cell>
          <cell r="L380">
            <v>3781953.22</v>
          </cell>
          <cell r="M380">
            <v>3916666.71</v>
          </cell>
          <cell r="N380">
            <v>3672790.68</v>
          </cell>
        </row>
        <row r="381">
          <cell r="A381">
            <v>236189</v>
          </cell>
          <cell r="B381" t="str">
            <v>OTRAS OBLIGACIONES PARTICULARES</v>
          </cell>
          <cell r="C381">
            <v>3731351.26</v>
          </cell>
          <cell r="D381">
            <v>3719622.37</v>
          </cell>
          <cell r="E381">
            <v>3892538.74</v>
          </cell>
          <cell r="F381">
            <v>3780667.22</v>
          </cell>
          <cell r="G381">
            <v>3771445.42</v>
          </cell>
          <cell r="H381">
            <v>3786849.35</v>
          </cell>
          <cell r="I381">
            <v>3887305.31</v>
          </cell>
          <cell r="J381">
            <v>3793492.04</v>
          </cell>
          <cell r="K381">
            <v>3795726.44</v>
          </cell>
          <cell r="L381">
            <v>3781953.22</v>
          </cell>
          <cell r="M381">
            <v>3916666.71</v>
          </cell>
          <cell r="N381">
            <v>3672790.68</v>
          </cell>
        </row>
        <row r="382">
          <cell r="A382">
            <v>238</v>
          </cell>
          <cell r="B382" t="str">
            <v>DEPOSITOS POR CONFIRMAR</v>
          </cell>
          <cell r="C382" t="e">
            <v>#N/A</v>
          </cell>
          <cell r="D382" t="e">
            <v>#N/A</v>
          </cell>
          <cell r="E382" t="e">
            <v>#N/A</v>
          </cell>
          <cell r="F382" t="e">
            <v>#N/A</v>
          </cell>
          <cell r="G382" t="e">
            <v>#N/A</v>
          </cell>
          <cell r="H382" t="e">
            <v>#N/A</v>
          </cell>
          <cell r="I382" t="e">
            <v>#N/A</v>
          </cell>
          <cell r="J382" t="e">
            <v>#N/A</v>
          </cell>
          <cell r="K382" t="e">
            <v>#N/A</v>
          </cell>
          <cell r="L382" t="e">
            <v>#N/A</v>
          </cell>
          <cell r="M382" t="e">
            <v>#N/A</v>
          </cell>
          <cell r="N382" t="e">
            <v>#N/A</v>
          </cell>
        </row>
        <row r="383">
          <cell r="A383">
            <v>2381</v>
          </cell>
          <cell r="B383" t="str">
            <v>DEP.CONFIR.CH.OTRAS PLS.GBN.CENTRA</v>
          </cell>
          <cell r="C383" t="e">
            <v>#N/A</v>
          </cell>
          <cell r="D383" t="e">
            <v>#N/A</v>
          </cell>
          <cell r="E383" t="e">
            <v>#N/A</v>
          </cell>
          <cell r="F383" t="e">
            <v>#N/A</v>
          </cell>
          <cell r="G383" t="e">
            <v>#N/A</v>
          </cell>
          <cell r="H383" t="e">
            <v>#N/A</v>
          </cell>
          <cell r="I383" t="e">
            <v>#N/A</v>
          </cell>
          <cell r="J383" t="e">
            <v>#N/A</v>
          </cell>
          <cell r="K383" t="e">
            <v>#N/A</v>
          </cell>
          <cell r="L383" t="e">
            <v>#N/A</v>
          </cell>
          <cell r="M383" t="e">
            <v>#N/A</v>
          </cell>
          <cell r="N383" t="e">
            <v>#N/A</v>
          </cell>
        </row>
        <row r="384">
          <cell r="A384">
            <v>2382</v>
          </cell>
          <cell r="B384" t="str">
            <v>DEP.CONFIR.CH.OTRAS PLS.GNOS.PROV.L</v>
          </cell>
          <cell r="C384" t="e">
            <v>#N/A</v>
          </cell>
          <cell r="D384" t="e">
            <v>#N/A</v>
          </cell>
          <cell r="E384" t="e">
            <v>#N/A</v>
          </cell>
          <cell r="F384" t="e">
            <v>#N/A</v>
          </cell>
          <cell r="G384" t="e">
            <v>#N/A</v>
          </cell>
          <cell r="H384" t="e">
            <v>#N/A</v>
          </cell>
          <cell r="I384" t="e">
            <v>#N/A</v>
          </cell>
          <cell r="J384" t="e">
            <v>#N/A</v>
          </cell>
          <cell r="K384" t="e">
            <v>#N/A</v>
          </cell>
          <cell r="L384" t="e">
            <v>#N/A</v>
          </cell>
          <cell r="M384" t="e">
            <v>#N/A</v>
          </cell>
          <cell r="N384" t="e">
            <v>#N/A</v>
          </cell>
        </row>
        <row r="385">
          <cell r="A385">
            <v>2383</v>
          </cell>
          <cell r="B385" t="str">
            <v>DEP.CONFIR.CH.OTRAS PLS.ENTID.OFIC.</v>
          </cell>
          <cell r="C385" t="e">
            <v>#N/A</v>
          </cell>
          <cell r="D385" t="e">
            <v>#N/A</v>
          </cell>
          <cell r="E385" t="e">
            <v>#N/A</v>
          </cell>
          <cell r="F385" t="e">
            <v>#N/A</v>
          </cell>
          <cell r="G385" t="e">
            <v>#N/A</v>
          </cell>
          <cell r="H385" t="e">
            <v>#N/A</v>
          </cell>
          <cell r="I385" t="e">
            <v>#N/A</v>
          </cell>
          <cell r="J385" t="e">
            <v>#N/A</v>
          </cell>
          <cell r="K385" t="e">
            <v>#N/A</v>
          </cell>
          <cell r="L385" t="e">
            <v>#N/A</v>
          </cell>
          <cell r="M385" t="e">
            <v>#N/A</v>
          </cell>
          <cell r="N385" t="e">
            <v>#N/A</v>
          </cell>
        </row>
        <row r="386">
          <cell r="A386">
            <v>2384</v>
          </cell>
          <cell r="B386" t="str">
            <v>DEP.CONFIR.CH.OTRAS PLS.BCOS.PRIVAD</v>
          </cell>
          <cell r="C386" t="e">
            <v>#N/A</v>
          </cell>
          <cell r="D386" t="e">
            <v>#N/A</v>
          </cell>
          <cell r="E386" t="e">
            <v>#N/A</v>
          </cell>
          <cell r="F386" t="e">
            <v>#N/A</v>
          </cell>
          <cell r="G386" t="e">
            <v>#N/A</v>
          </cell>
          <cell r="H386" t="e">
            <v>#N/A</v>
          </cell>
          <cell r="I386" t="e">
            <v>#N/A</v>
          </cell>
          <cell r="J386" t="e">
            <v>#N/A</v>
          </cell>
          <cell r="K386" t="e">
            <v>#N/A</v>
          </cell>
          <cell r="L386" t="e">
            <v>#N/A</v>
          </cell>
          <cell r="M386" t="e">
            <v>#N/A</v>
          </cell>
          <cell r="N386" t="e">
            <v>#N/A</v>
          </cell>
        </row>
        <row r="387">
          <cell r="A387">
            <v>2385</v>
          </cell>
          <cell r="B387" t="str">
            <v>DEP.CONFIR.CH.OTRAS PLS.BCO.NAC.FOM</v>
          </cell>
          <cell r="C387" t="e">
            <v>#N/A</v>
          </cell>
          <cell r="D387" t="e">
            <v>#N/A</v>
          </cell>
          <cell r="E387" t="e">
            <v>#N/A</v>
          </cell>
          <cell r="F387" t="e">
            <v>#N/A</v>
          </cell>
          <cell r="G387" t="e">
            <v>#N/A</v>
          </cell>
          <cell r="H387" t="e">
            <v>#N/A</v>
          </cell>
          <cell r="I387" t="e">
            <v>#N/A</v>
          </cell>
          <cell r="J387" t="e">
            <v>#N/A</v>
          </cell>
          <cell r="K387" t="e">
            <v>#N/A</v>
          </cell>
          <cell r="L387" t="e">
            <v>#N/A</v>
          </cell>
          <cell r="M387" t="e">
            <v>#N/A</v>
          </cell>
          <cell r="N387" t="e">
            <v>#N/A</v>
          </cell>
        </row>
        <row r="388">
          <cell r="A388">
            <v>2386</v>
          </cell>
          <cell r="B388" t="str">
            <v>DEP.CONFIR.CH.OTRAS PLS.INST.FIN.PU</v>
          </cell>
          <cell r="C388" t="e">
            <v>#N/A</v>
          </cell>
          <cell r="D388" t="e">
            <v>#N/A</v>
          </cell>
          <cell r="E388" t="e">
            <v>#N/A</v>
          </cell>
          <cell r="F388" t="e">
            <v>#N/A</v>
          </cell>
          <cell r="G388" t="e">
            <v>#N/A</v>
          </cell>
          <cell r="H388" t="e">
            <v>#N/A</v>
          </cell>
          <cell r="I388" t="e">
            <v>#N/A</v>
          </cell>
          <cell r="J388" t="e">
            <v>#N/A</v>
          </cell>
          <cell r="K388" t="e">
            <v>#N/A</v>
          </cell>
          <cell r="L388" t="e">
            <v>#N/A</v>
          </cell>
          <cell r="M388" t="e">
            <v>#N/A</v>
          </cell>
          <cell r="N388" t="e">
            <v>#N/A</v>
          </cell>
        </row>
        <row r="389">
          <cell r="A389">
            <v>2387</v>
          </cell>
          <cell r="B389" t="str">
            <v>DEP.CONFIR.CH.PLS.INST.SIST.FIN.PRI</v>
          </cell>
          <cell r="C389" t="e">
            <v>#N/A</v>
          </cell>
          <cell r="D389" t="e">
            <v>#N/A</v>
          </cell>
          <cell r="E389" t="e">
            <v>#N/A</v>
          </cell>
          <cell r="F389" t="e">
            <v>#N/A</v>
          </cell>
          <cell r="G389" t="e">
            <v>#N/A</v>
          </cell>
          <cell r="H389" t="e">
            <v>#N/A</v>
          </cell>
          <cell r="I389" t="e">
            <v>#N/A</v>
          </cell>
          <cell r="J389" t="e">
            <v>#N/A</v>
          </cell>
          <cell r="K389" t="e">
            <v>#N/A</v>
          </cell>
          <cell r="L389" t="e">
            <v>#N/A</v>
          </cell>
          <cell r="M389" t="e">
            <v>#N/A</v>
          </cell>
          <cell r="N389" t="e">
            <v>#N/A</v>
          </cell>
        </row>
        <row r="390">
          <cell r="A390">
            <v>2388</v>
          </cell>
          <cell r="B390" t="str">
            <v>DEP.CONFIR.CH.OTRAS PLAZAS PARTIC.</v>
          </cell>
          <cell r="C390" t="e">
            <v>#N/A</v>
          </cell>
          <cell r="D390" t="e">
            <v>#N/A</v>
          </cell>
          <cell r="E390" t="e">
            <v>#N/A</v>
          </cell>
          <cell r="F390" t="e">
            <v>#N/A</v>
          </cell>
          <cell r="G390" t="e">
            <v>#N/A</v>
          </cell>
          <cell r="H390" t="e">
            <v>#N/A</v>
          </cell>
          <cell r="I390" t="e">
            <v>#N/A</v>
          </cell>
          <cell r="J390" t="e">
            <v>#N/A</v>
          </cell>
          <cell r="K390" t="e">
            <v>#N/A</v>
          </cell>
          <cell r="L390" t="e">
            <v>#N/A</v>
          </cell>
          <cell r="M390" t="e">
            <v>#N/A</v>
          </cell>
          <cell r="N390" t="e">
            <v>#N/A</v>
          </cell>
        </row>
        <row r="391">
          <cell r="A391">
            <v>239</v>
          </cell>
          <cell r="B391" t="str">
            <v>CHEQUES CERTIFICADOS</v>
          </cell>
          <cell r="C391">
            <v>35184.400000000001</v>
          </cell>
          <cell r="D391">
            <v>35184.400000000001</v>
          </cell>
          <cell r="E391">
            <v>35184.400000000001</v>
          </cell>
          <cell r="F391">
            <v>35184.400000000001</v>
          </cell>
          <cell r="G391">
            <v>35184.400000000001</v>
          </cell>
          <cell r="H391">
            <v>35184.400000000001</v>
          </cell>
          <cell r="I391">
            <v>35184.400000000001</v>
          </cell>
          <cell r="J391">
            <v>35184.400000000001</v>
          </cell>
          <cell r="K391">
            <v>35184.400000000001</v>
          </cell>
          <cell r="L391">
            <v>35184.400000000001</v>
          </cell>
          <cell r="M391">
            <v>35184.400000000001</v>
          </cell>
          <cell r="N391">
            <v>35184.400000000001</v>
          </cell>
        </row>
        <row r="392">
          <cell r="A392">
            <v>24</v>
          </cell>
          <cell r="B392" t="str">
            <v>DEPÓSITOS A PLAZO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241</v>
          </cell>
          <cell r="B393" t="str">
            <v>DEPÓSITOS A PLAZO SECTOR PÚBLICO NO FINANCIERO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2411</v>
          </cell>
          <cell r="B394" t="str">
            <v>DEPÓSITOS A PLAZO GOBIERNO CENTRAL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241105</v>
          </cell>
          <cell r="B395" t="str">
            <v>DEPÓSITOS A PLAZO ENTIDADES GOBIERNO CENTRAL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241110</v>
          </cell>
          <cell r="B396" t="str">
            <v>DEPÓSITOS A PLAZO OTRAS ENTIDADES DEL GOBIERNO CENTRAL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241115</v>
          </cell>
          <cell r="B397" t="str">
            <v>DEPÓSITOS A PLAZO MINISTERIO DE FINANZAS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2412</v>
          </cell>
          <cell r="B398" t="str">
            <v>DEPÓSITOS A PLAZO GOBIERNOS PROVINCIALES Y LOCALES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241205</v>
          </cell>
          <cell r="B399" t="str">
            <v>DEPÓSITOS A PLAZO CONSEJOS PROVINCIALES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241210</v>
          </cell>
          <cell r="B400" t="str">
            <v>DEPÓSITOS A PLAZO EMPRESAS PROVINCIALES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241215</v>
          </cell>
          <cell r="B401" t="str">
            <v>DEPÓSITOS A PLAZO CONCEJOS MUNICIPALES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241220</v>
          </cell>
          <cell r="B402" t="str">
            <v>DEPÓSITOS A PLAZO EMPRESAS MUNICIPALES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2413</v>
          </cell>
          <cell r="B403" t="str">
            <v>DEPÓSITOS A PLAZO ENTIDADES OFICIALES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241315</v>
          </cell>
          <cell r="B404" t="str">
            <v>DEPÓSITOS A PLAZO ENTIDADES DESCENTRALIZADAS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25</v>
          </cell>
          <cell r="B405" t="str">
            <v>TÍTULOS VALORES EN CIRCULACIÓN</v>
          </cell>
          <cell r="C405">
            <v>993202.65</v>
          </cell>
          <cell r="D405">
            <v>993202.65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>
            <v>251</v>
          </cell>
          <cell r="B406" t="str">
            <v>BONOS DE ESTABILIZACIÓN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2511</v>
          </cell>
          <cell r="B407" t="str">
            <v>VALOR NOMINAL BONOS DE ESTABILIZACIÓN.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251105</v>
          </cell>
          <cell r="B408" t="str">
            <v>SECTOR FINANCIERO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251110</v>
          </cell>
          <cell r="B409" t="str">
            <v>SECTOR PRIVADO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2512</v>
          </cell>
          <cell r="B410" t="str">
            <v>(DESCUENTO BONOS DE ESTABILIZACIÓN)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251205</v>
          </cell>
          <cell r="B411" t="str">
            <v>(SECTOR FINANCIERO)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251210</v>
          </cell>
          <cell r="B412" t="str">
            <v>(SECTOR PRIVADO)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2513</v>
          </cell>
          <cell r="B413" t="str">
            <v>(BONOS DE ESTABILIZACIÓN PAGADOS DE OTRAS OFICINAS)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251305</v>
          </cell>
          <cell r="B414" t="str">
            <v>(SECTOR FINANCIERO)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251310</v>
          </cell>
          <cell r="B415" t="str">
            <v>(SECTOR PRIVADO)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2514</v>
          </cell>
          <cell r="B416" t="str">
            <v>(BONOS DE ESTABILIZACIÓN RECOMPRADOS)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251405</v>
          </cell>
          <cell r="B417" t="str">
            <v>(SECTOR FINANCIERO)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251410</v>
          </cell>
          <cell r="B418" t="str">
            <v>(SECTOR PRIVADO)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252</v>
          </cell>
          <cell r="B419" t="str">
            <v>TÍTULOS DEL BANCO CENTRAL DEL ECUADOR</v>
          </cell>
          <cell r="C419">
            <v>993202.65</v>
          </cell>
          <cell r="D419">
            <v>993202.65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>
            <v>2521</v>
          </cell>
          <cell r="B420" t="str">
            <v>VALOR NOMINAL TÍTULOS DEL BANCO CENTRAL DEL ECUADOR</v>
          </cell>
          <cell r="C420">
            <v>993202.65</v>
          </cell>
          <cell r="D420">
            <v>993202.65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A421">
            <v>252105</v>
          </cell>
          <cell r="B421" t="str">
            <v>SECTOR FINANCIERO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252110</v>
          </cell>
          <cell r="B422" t="str">
            <v>SECTOR PÚBLICO NO FINANCIERO</v>
          </cell>
          <cell r="C422">
            <v>993202.65</v>
          </cell>
          <cell r="D422">
            <v>993202.65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>
            <v>2522</v>
          </cell>
          <cell r="B423" t="str">
            <v>(DESCUENTO EN TÍTULOS BANCO CENTRAL DEL ECUADOR)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252205</v>
          </cell>
          <cell r="B424" t="str">
            <v>(SECTOR FINANCIERO)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252210</v>
          </cell>
          <cell r="B425" t="str">
            <v>(SECTOR PÚBLICO NO FINANCIERO)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2523</v>
          </cell>
          <cell r="B426" t="str">
            <v>VALOR NOMINAL OBLIGACIONES DEL BANCO CENTRAL DEL ECUADOR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252305</v>
          </cell>
          <cell r="B427" t="str">
            <v>SECTOR FINANCIERO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252310</v>
          </cell>
          <cell r="B428" t="str">
            <v>SECTOR PÚBLICO NO FINANCIERO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2524</v>
          </cell>
          <cell r="B429" t="str">
            <v>(DESCUENTOS OBLIGACIONES DEL  BANCO CENTRAL DEL ECUADOR)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252405</v>
          </cell>
          <cell r="B430" t="str">
            <v>(SECTOR FINANCIERO)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252410</v>
          </cell>
          <cell r="B431" t="str">
            <v>(SECTOR PÚBLICO NO FINANCIERO)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26</v>
          </cell>
          <cell r="B432" t="str">
            <v>CUENTAS POR PAGAR</v>
          </cell>
          <cell r="C432">
            <v>182083046.69999999</v>
          </cell>
          <cell r="D432">
            <v>180132898.49000001</v>
          </cell>
          <cell r="E432">
            <v>180086939.09999999</v>
          </cell>
          <cell r="F432">
            <v>180025695.72999999</v>
          </cell>
          <cell r="G432">
            <v>211333105.81</v>
          </cell>
          <cell r="H432">
            <v>178869016.66</v>
          </cell>
          <cell r="I432">
            <v>173130548.66999999</v>
          </cell>
          <cell r="J432">
            <v>170320789.08000001</v>
          </cell>
          <cell r="K432">
            <v>170406501.25</v>
          </cell>
          <cell r="L432">
            <v>170215316.63999999</v>
          </cell>
          <cell r="M432">
            <v>168265639.13</v>
          </cell>
          <cell r="N432">
            <v>176953932.37</v>
          </cell>
        </row>
        <row r="433">
          <cell r="A433">
            <v>261</v>
          </cell>
          <cell r="B433" t="str">
            <v>FONDOS RECIBIDOS EN ADMINISTRACION</v>
          </cell>
          <cell r="C433" t="e">
            <v>#N/A</v>
          </cell>
          <cell r="D433" t="e">
            <v>#N/A</v>
          </cell>
          <cell r="E433" t="e">
            <v>#N/A</v>
          </cell>
          <cell r="F433" t="e">
            <v>#N/A</v>
          </cell>
          <cell r="G433" t="e">
            <v>#N/A</v>
          </cell>
          <cell r="H433" t="e">
            <v>#N/A</v>
          </cell>
          <cell r="I433" t="e">
            <v>#N/A</v>
          </cell>
          <cell r="J433" t="e">
            <v>#N/A</v>
          </cell>
          <cell r="K433" t="e">
            <v>#N/A</v>
          </cell>
          <cell r="L433" t="e">
            <v>#N/A</v>
          </cell>
          <cell r="M433" t="e">
            <v>#N/A</v>
          </cell>
          <cell r="N433" t="e">
            <v>#N/A</v>
          </cell>
        </row>
        <row r="434">
          <cell r="A434">
            <v>2611</v>
          </cell>
          <cell r="B434" t="str">
            <v>OBLIG.FONDO DE RESERVA EMPLEADOS</v>
          </cell>
          <cell r="C434" t="e">
            <v>#N/A</v>
          </cell>
          <cell r="D434" t="e">
            <v>#N/A</v>
          </cell>
          <cell r="E434" t="e">
            <v>#N/A</v>
          </cell>
          <cell r="F434" t="e">
            <v>#N/A</v>
          </cell>
          <cell r="G434" t="e">
            <v>#N/A</v>
          </cell>
          <cell r="H434" t="e">
            <v>#N/A</v>
          </cell>
          <cell r="I434" t="e">
            <v>#N/A</v>
          </cell>
          <cell r="J434" t="e">
            <v>#N/A</v>
          </cell>
          <cell r="K434" t="e">
            <v>#N/A</v>
          </cell>
          <cell r="L434" t="e">
            <v>#N/A</v>
          </cell>
          <cell r="M434" t="e">
            <v>#N/A</v>
          </cell>
          <cell r="N434" t="e">
            <v>#N/A</v>
          </cell>
        </row>
        <row r="435">
          <cell r="A435">
            <v>261105</v>
          </cell>
          <cell r="B435" t="str">
            <v>FONDO DE RESERVA EMPLEADOS FRE</v>
          </cell>
          <cell r="C435" t="e">
            <v>#N/A</v>
          </cell>
          <cell r="D435" t="e">
            <v>#N/A</v>
          </cell>
          <cell r="E435" t="e">
            <v>#N/A</v>
          </cell>
          <cell r="F435" t="e">
            <v>#N/A</v>
          </cell>
          <cell r="G435" t="e">
            <v>#N/A</v>
          </cell>
          <cell r="H435" t="e">
            <v>#N/A</v>
          </cell>
          <cell r="I435" t="e">
            <v>#N/A</v>
          </cell>
          <cell r="J435" t="e">
            <v>#N/A</v>
          </cell>
          <cell r="K435" t="e">
            <v>#N/A</v>
          </cell>
          <cell r="L435" t="e">
            <v>#N/A</v>
          </cell>
          <cell r="M435" t="e">
            <v>#N/A</v>
          </cell>
          <cell r="N435" t="e">
            <v>#N/A</v>
          </cell>
        </row>
        <row r="436">
          <cell r="A436">
            <v>261110</v>
          </cell>
          <cell r="B436" t="str">
            <v>REVALORIZACION FDO.DE RESERVA EMPLE</v>
          </cell>
          <cell r="C436" t="e">
            <v>#N/A</v>
          </cell>
          <cell r="D436" t="e">
            <v>#N/A</v>
          </cell>
          <cell r="E436" t="e">
            <v>#N/A</v>
          </cell>
          <cell r="F436" t="e">
            <v>#N/A</v>
          </cell>
          <cell r="G436" t="e">
            <v>#N/A</v>
          </cell>
          <cell r="H436" t="e">
            <v>#N/A</v>
          </cell>
          <cell r="I436" t="e">
            <v>#N/A</v>
          </cell>
          <cell r="J436" t="e">
            <v>#N/A</v>
          </cell>
          <cell r="K436" t="e">
            <v>#N/A</v>
          </cell>
          <cell r="L436" t="e">
            <v>#N/A</v>
          </cell>
          <cell r="M436" t="e">
            <v>#N/A</v>
          </cell>
          <cell r="N436" t="e">
            <v>#N/A</v>
          </cell>
        </row>
        <row r="437">
          <cell r="A437">
            <v>2612</v>
          </cell>
          <cell r="B437" t="str">
            <v>OBLIGACIONES PENSIONES JUBILARES</v>
          </cell>
          <cell r="C437" t="e">
            <v>#N/A</v>
          </cell>
          <cell r="D437" t="e">
            <v>#N/A</v>
          </cell>
          <cell r="E437" t="e">
            <v>#N/A</v>
          </cell>
          <cell r="F437" t="e">
            <v>#N/A</v>
          </cell>
          <cell r="G437" t="e">
            <v>#N/A</v>
          </cell>
          <cell r="H437" t="e">
            <v>#N/A</v>
          </cell>
          <cell r="I437" t="e">
            <v>#N/A</v>
          </cell>
          <cell r="J437" t="e">
            <v>#N/A</v>
          </cell>
          <cell r="K437" t="e">
            <v>#N/A</v>
          </cell>
          <cell r="L437" t="e">
            <v>#N/A</v>
          </cell>
          <cell r="M437" t="e">
            <v>#N/A</v>
          </cell>
          <cell r="N437" t="e">
            <v>#N/A</v>
          </cell>
        </row>
        <row r="438">
          <cell r="A438">
            <v>261205</v>
          </cell>
          <cell r="B438" t="str">
            <v>FONDO DE PENSIONES</v>
          </cell>
          <cell r="C438" t="e">
            <v>#N/A</v>
          </cell>
          <cell r="D438" t="e">
            <v>#N/A</v>
          </cell>
          <cell r="E438" t="e">
            <v>#N/A</v>
          </cell>
          <cell r="F438" t="e">
            <v>#N/A</v>
          </cell>
          <cell r="G438" t="e">
            <v>#N/A</v>
          </cell>
          <cell r="H438" t="e">
            <v>#N/A</v>
          </cell>
          <cell r="I438" t="e">
            <v>#N/A</v>
          </cell>
          <cell r="J438" t="e">
            <v>#N/A</v>
          </cell>
          <cell r="K438" t="e">
            <v>#N/A</v>
          </cell>
          <cell r="L438" t="e">
            <v>#N/A</v>
          </cell>
          <cell r="M438" t="e">
            <v>#N/A</v>
          </cell>
          <cell r="N438" t="e">
            <v>#N/A</v>
          </cell>
        </row>
        <row r="439">
          <cell r="A439">
            <v>261210</v>
          </cell>
          <cell r="B439" t="str">
            <v>FONDO SEGURO DE SALDOS</v>
          </cell>
          <cell r="C439" t="e">
            <v>#N/A</v>
          </cell>
          <cell r="D439" t="e">
            <v>#N/A</v>
          </cell>
          <cell r="E439" t="e">
            <v>#N/A</v>
          </cell>
          <cell r="F439" t="e">
            <v>#N/A</v>
          </cell>
          <cell r="G439" t="e">
            <v>#N/A</v>
          </cell>
          <cell r="H439" t="e">
            <v>#N/A</v>
          </cell>
          <cell r="I439" t="e">
            <v>#N/A</v>
          </cell>
          <cell r="J439" t="e">
            <v>#N/A</v>
          </cell>
          <cell r="K439" t="e">
            <v>#N/A</v>
          </cell>
          <cell r="L439" t="e">
            <v>#N/A</v>
          </cell>
          <cell r="M439" t="e">
            <v>#N/A</v>
          </cell>
          <cell r="N439" t="e">
            <v>#N/A</v>
          </cell>
        </row>
        <row r="440">
          <cell r="A440">
            <v>2613</v>
          </cell>
          <cell r="B440" t="str">
            <v>OBLIGACIONES FONDO DE SALUD</v>
          </cell>
          <cell r="C440" t="e">
            <v>#N/A</v>
          </cell>
          <cell r="D440" t="e">
            <v>#N/A</v>
          </cell>
          <cell r="E440" t="e">
            <v>#N/A</v>
          </cell>
          <cell r="F440" t="e">
            <v>#N/A</v>
          </cell>
          <cell r="G440" t="e">
            <v>#N/A</v>
          </cell>
          <cell r="H440" t="e">
            <v>#N/A</v>
          </cell>
          <cell r="I440" t="e">
            <v>#N/A</v>
          </cell>
          <cell r="J440" t="e">
            <v>#N/A</v>
          </cell>
          <cell r="K440" t="e">
            <v>#N/A</v>
          </cell>
          <cell r="L440" t="e">
            <v>#N/A</v>
          </cell>
          <cell r="M440" t="e">
            <v>#N/A</v>
          </cell>
          <cell r="N440" t="e">
            <v>#N/A</v>
          </cell>
        </row>
        <row r="441">
          <cell r="A441">
            <v>2614</v>
          </cell>
          <cell r="B441" t="str">
            <v>OBLIGACIONES CON EMPLEADOS</v>
          </cell>
          <cell r="C441" t="e">
            <v>#N/A</v>
          </cell>
          <cell r="D441" t="e">
            <v>#N/A</v>
          </cell>
          <cell r="E441" t="e">
            <v>#N/A</v>
          </cell>
          <cell r="F441" t="e">
            <v>#N/A</v>
          </cell>
          <cell r="G441" t="e">
            <v>#N/A</v>
          </cell>
          <cell r="H441" t="e">
            <v>#N/A</v>
          </cell>
          <cell r="I441" t="e">
            <v>#N/A</v>
          </cell>
          <cell r="J441" t="e">
            <v>#N/A</v>
          </cell>
          <cell r="K441" t="e">
            <v>#N/A</v>
          </cell>
          <cell r="L441" t="e">
            <v>#N/A</v>
          </cell>
          <cell r="M441" t="e">
            <v>#N/A</v>
          </cell>
          <cell r="N441" t="e">
            <v>#N/A</v>
          </cell>
        </row>
        <row r="442">
          <cell r="A442">
            <v>262</v>
          </cell>
          <cell r="B442" t="str">
            <v>OBLIGACIONES POR ASIGNACIONES EN UNIDADES DE CUENTA</v>
          </cell>
          <cell r="C442">
            <v>85918370.299999997</v>
          </cell>
          <cell r="D442">
            <v>85828803.420000002</v>
          </cell>
          <cell r="E442">
            <v>85515844.25</v>
          </cell>
          <cell r="F442">
            <v>85428891.040000007</v>
          </cell>
          <cell r="G442">
            <v>84287888.980000004</v>
          </cell>
          <cell r="H442">
            <v>84697505.090000004</v>
          </cell>
          <cell r="I442">
            <v>83144085.180000007</v>
          </cell>
          <cell r="J442">
            <v>82082627.859999999</v>
          </cell>
          <cell r="K442">
            <v>81912034.989999995</v>
          </cell>
          <cell r="L442">
            <v>82312573.310000002</v>
          </cell>
          <cell r="M442">
            <v>81122269.010000005</v>
          </cell>
          <cell r="N442">
            <v>81890169.069999993</v>
          </cell>
        </row>
        <row r="443">
          <cell r="A443">
            <v>2621</v>
          </cell>
          <cell r="B443" t="str">
            <v>DERECHOS ESPECIALES DE GIRO</v>
          </cell>
          <cell r="C443">
            <v>46123650.299999997</v>
          </cell>
          <cell r="D443">
            <v>46034083.420000002</v>
          </cell>
          <cell r="E443">
            <v>45713684.25</v>
          </cell>
          <cell r="F443">
            <v>45631691.039999999</v>
          </cell>
          <cell r="G443">
            <v>45363648.979999997</v>
          </cell>
          <cell r="H443">
            <v>45778225.090000004</v>
          </cell>
          <cell r="I443">
            <v>45291205.18</v>
          </cell>
          <cell r="J443">
            <v>45058067.859999999</v>
          </cell>
          <cell r="K443">
            <v>44892434.990000002</v>
          </cell>
          <cell r="L443">
            <v>45421933.310000002</v>
          </cell>
          <cell r="M443">
            <v>45201309.009999998</v>
          </cell>
          <cell r="N443">
            <v>45535209.07</v>
          </cell>
        </row>
        <row r="444">
          <cell r="A444">
            <v>2622</v>
          </cell>
          <cell r="B444" t="str">
            <v>PESOS ANDINOS</v>
          </cell>
          <cell r="C444">
            <v>10000000</v>
          </cell>
          <cell r="D444">
            <v>10000000</v>
          </cell>
          <cell r="E444">
            <v>10000000</v>
          </cell>
          <cell r="F444">
            <v>10000000</v>
          </cell>
          <cell r="G444">
            <v>10000000</v>
          </cell>
          <cell r="H444">
            <v>10000000</v>
          </cell>
          <cell r="I444">
            <v>10000000</v>
          </cell>
          <cell r="J444">
            <v>10000000</v>
          </cell>
          <cell r="K444">
            <v>10000000</v>
          </cell>
          <cell r="L444">
            <v>10000000</v>
          </cell>
          <cell r="M444">
            <v>10000000</v>
          </cell>
          <cell r="N444">
            <v>10000000</v>
          </cell>
        </row>
        <row r="445">
          <cell r="A445">
            <v>2623</v>
          </cell>
          <cell r="B445" t="str">
            <v>S.U.C.R.E.</v>
          </cell>
          <cell r="C445">
            <v>29794720</v>
          </cell>
          <cell r="D445">
            <v>29794720</v>
          </cell>
          <cell r="E445">
            <v>29802160</v>
          </cell>
          <cell r="F445">
            <v>29797200</v>
          </cell>
          <cell r="G445">
            <v>28924240</v>
          </cell>
          <cell r="H445">
            <v>28919280</v>
          </cell>
          <cell r="I445">
            <v>27852880</v>
          </cell>
          <cell r="J445">
            <v>27024560</v>
          </cell>
          <cell r="K445">
            <v>27019600</v>
          </cell>
          <cell r="L445">
            <v>26890640</v>
          </cell>
          <cell r="M445">
            <v>25920960</v>
          </cell>
          <cell r="N445">
            <v>26354960</v>
          </cell>
        </row>
        <row r="446">
          <cell r="A446">
            <v>263</v>
          </cell>
          <cell r="B446" t="str">
            <v>OBLIGACIONES CON ORGANISMOS FINANCIEROS INTERNACIONALES</v>
          </cell>
          <cell r="C446">
            <v>6147769.0800000001</v>
          </cell>
          <cell r="D446">
            <v>6154072.3499999996</v>
          </cell>
          <cell r="E446">
            <v>6924937.1200000001</v>
          </cell>
          <cell r="F446">
            <v>6723612.4299999997</v>
          </cell>
          <cell r="G446">
            <v>6723612.4299999997</v>
          </cell>
          <cell r="H446">
            <v>6423612.4299999997</v>
          </cell>
          <cell r="I446">
            <v>1927805.62</v>
          </cell>
          <cell r="J446">
            <v>319518.18</v>
          </cell>
          <cell r="K446">
            <v>928897.36</v>
          </cell>
          <cell r="L446">
            <v>626414.49</v>
          </cell>
          <cell r="M446">
            <v>626414.49</v>
          </cell>
          <cell r="N446">
            <v>169701</v>
          </cell>
        </row>
        <row r="447">
          <cell r="A447">
            <v>2631</v>
          </cell>
          <cell r="B447" t="str">
            <v>OBLIGACIONES CON OTROS ORGANISMOS FINANCIEROS INTERNACIONALES</v>
          </cell>
          <cell r="C447">
            <v>6147769.0800000001</v>
          </cell>
          <cell r="D447">
            <v>6154072.3499999996</v>
          </cell>
          <cell r="E447">
            <v>6924937.1200000001</v>
          </cell>
          <cell r="F447">
            <v>6723612.4299999997</v>
          </cell>
          <cell r="G447">
            <v>6723612.4299999997</v>
          </cell>
          <cell r="H447">
            <v>6423612.4299999997</v>
          </cell>
          <cell r="I447">
            <v>1927805.62</v>
          </cell>
          <cell r="J447">
            <v>319518.18</v>
          </cell>
          <cell r="K447">
            <v>928897.36</v>
          </cell>
          <cell r="L447">
            <v>626414.49</v>
          </cell>
          <cell r="M447">
            <v>626414.49</v>
          </cell>
          <cell r="N447">
            <v>169701</v>
          </cell>
        </row>
        <row r="448">
          <cell r="A448">
            <v>263105</v>
          </cell>
          <cell r="B448" t="str">
            <v>OBLIGACIONES BANCO INTERNACIONAL DE RECONSTRUCCIÓN Y FOMENTO - BIRF</v>
          </cell>
          <cell r="C448">
            <v>27314.14</v>
          </cell>
          <cell r="D448">
            <v>27314.14</v>
          </cell>
          <cell r="E448">
            <v>27314.14</v>
          </cell>
          <cell r="F448">
            <v>27314.14</v>
          </cell>
          <cell r="G448">
            <v>27314.14</v>
          </cell>
          <cell r="H448">
            <v>27314.14</v>
          </cell>
          <cell r="I448">
            <v>27314.14</v>
          </cell>
          <cell r="J448">
            <v>27314.14</v>
          </cell>
          <cell r="K448">
            <v>27314.14</v>
          </cell>
          <cell r="L448">
            <v>27314.14</v>
          </cell>
          <cell r="M448">
            <v>27314.14</v>
          </cell>
          <cell r="N448">
            <v>27314.14</v>
          </cell>
        </row>
        <row r="449">
          <cell r="A449">
            <v>263115</v>
          </cell>
          <cell r="B449" t="str">
            <v>OBLIGACIONES ASOCIACIÓN INTERNACIONAL DE FOMENTO - AIF.</v>
          </cell>
          <cell r="C449">
            <v>86768.85</v>
          </cell>
          <cell r="D449">
            <v>86768.85</v>
          </cell>
          <cell r="E449">
            <v>86768.85</v>
          </cell>
          <cell r="F449">
            <v>86768.85</v>
          </cell>
          <cell r="G449">
            <v>86768.85</v>
          </cell>
          <cell r="H449">
            <v>86768.85</v>
          </cell>
          <cell r="I449">
            <v>86768.85</v>
          </cell>
          <cell r="J449">
            <v>86768.85</v>
          </cell>
          <cell r="K449">
            <v>86768.85</v>
          </cell>
          <cell r="L449">
            <v>86768.85</v>
          </cell>
          <cell r="M449">
            <v>86768.85</v>
          </cell>
          <cell r="N449">
            <v>86768.85</v>
          </cell>
        </row>
        <row r="450">
          <cell r="A450">
            <v>263120</v>
          </cell>
          <cell r="B450" t="str">
            <v>OBLIGACIONES BANCO INTERAMERICANO DE DESARROLLO - BID</v>
          </cell>
          <cell r="C450">
            <v>6033686.0899999999</v>
          </cell>
          <cell r="D450">
            <v>6039989.3600000003</v>
          </cell>
          <cell r="E450">
            <v>6810854.1299999999</v>
          </cell>
          <cell r="F450">
            <v>6609529.4400000004</v>
          </cell>
          <cell r="G450">
            <v>6609529.4400000004</v>
          </cell>
          <cell r="H450">
            <v>6309529.4400000004</v>
          </cell>
          <cell r="I450">
            <v>1813722.63</v>
          </cell>
          <cell r="J450">
            <v>205435.19</v>
          </cell>
          <cell r="K450">
            <v>814814.37</v>
          </cell>
          <cell r="L450">
            <v>512331.5</v>
          </cell>
          <cell r="M450">
            <v>512331.5</v>
          </cell>
          <cell r="N450">
            <v>55618.01</v>
          </cell>
        </row>
        <row r="451">
          <cell r="A451">
            <v>263140</v>
          </cell>
          <cell r="B451" t="str">
            <v>OBLIGACIONES AGENCIA MULTILATERAL DE GARANTÍA E INVERSIÓN MIGA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264</v>
          </cell>
          <cell r="B452" t="str">
            <v>OBLIGACIONES POR CRÉDITOS ESPECIALES</v>
          </cell>
          <cell r="C452">
            <v>116211.91</v>
          </cell>
          <cell r="D452">
            <v>116211.91</v>
          </cell>
          <cell r="E452">
            <v>116211.91</v>
          </cell>
          <cell r="F452">
            <v>116211.91</v>
          </cell>
          <cell r="G452">
            <v>116211.91</v>
          </cell>
          <cell r="H452">
            <v>116211.91</v>
          </cell>
          <cell r="I452">
            <v>116211.91</v>
          </cell>
          <cell r="J452">
            <v>116211.91</v>
          </cell>
          <cell r="K452">
            <v>116211.91</v>
          </cell>
          <cell r="L452">
            <v>116211.91</v>
          </cell>
          <cell r="M452">
            <v>116211.91</v>
          </cell>
          <cell r="N452">
            <v>116211.91</v>
          </cell>
        </row>
        <row r="453">
          <cell r="A453">
            <v>2641</v>
          </cell>
          <cell r="B453" t="str">
            <v>INTERESES POR PAGAR AL EXTERIOR</v>
          </cell>
          <cell r="C453">
            <v>89792.6</v>
          </cell>
          <cell r="D453">
            <v>89792.6</v>
          </cell>
          <cell r="E453">
            <v>89792.6</v>
          </cell>
          <cell r="F453">
            <v>89792.6</v>
          </cell>
          <cell r="G453">
            <v>89792.6</v>
          </cell>
          <cell r="H453">
            <v>89792.6</v>
          </cell>
          <cell r="I453">
            <v>89792.6</v>
          </cell>
          <cell r="J453">
            <v>89792.6</v>
          </cell>
          <cell r="K453">
            <v>89792.6</v>
          </cell>
          <cell r="L453">
            <v>89792.6</v>
          </cell>
          <cell r="M453">
            <v>89792.6</v>
          </cell>
          <cell r="N453">
            <v>89792.6</v>
          </cell>
        </row>
        <row r="454">
          <cell r="A454">
            <v>2642</v>
          </cell>
          <cell r="B454" t="str">
            <v>SERVICIOS TÉCNICOS RECAUDADOS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2643</v>
          </cell>
          <cell r="B455" t="str">
            <v>RECUPERACIONES CRÉDITOS RECURSOS INTERNOS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2644</v>
          </cell>
          <cell r="B456" t="str">
            <v>RECUPERACIONES CRÉDITOS RECURSOS EXTERNOS</v>
          </cell>
          <cell r="C456">
            <v>26399.83</v>
          </cell>
          <cell r="D456">
            <v>26399.83</v>
          </cell>
          <cell r="E456">
            <v>26399.83</v>
          </cell>
          <cell r="F456">
            <v>26399.83</v>
          </cell>
          <cell r="G456">
            <v>26399.83</v>
          </cell>
          <cell r="H456">
            <v>26399.83</v>
          </cell>
          <cell r="I456">
            <v>26399.83</v>
          </cell>
          <cell r="J456">
            <v>26399.83</v>
          </cell>
          <cell r="K456">
            <v>26399.83</v>
          </cell>
          <cell r="L456">
            <v>26399.83</v>
          </cell>
          <cell r="M456">
            <v>26399.83</v>
          </cell>
          <cell r="N456">
            <v>26399.83</v>
          </cell>
        </row>
        <row r="457">
          <cell r="A457">
            <v>2648</v>
          </cell>
          <cell r="B457" t="str">
            <v>OTROS CONCEPTOS POR DISTRIBUIR</v>
          </cell>
          <cell r="C457">
            <v>19.48</v>
          </cell>
          <cell r="D457">
            <v>19.48</v>
          </cell>
          <cell r="E457">
            <v>19.48</v>
          </cell>
          <cell r="F457">
            <v>19.48</v>
          </cell>
          <cell r="G457">
            <v>19.48</v>
          </cell>
          <cell r="H457">
            <v>19.48</v>
          </cell>
          <cell r="I457">
            <v>19.48</v>
          </cell>
          <cell r="J457">
            <v>19.48</v>
          </cell>
          <cell r="K457">
            <v>19.48</v>
          </cell>
          <cell r="L457">
            <v>19.48</v>
          </cell>
          <cell r="M457">
            <v>19.48</v>
          </cell>
          <cell r="N457">
            <v>19.48</v>
          </cell>
        </row>
        <row r="458">
          <cell r="A458">
            <v>265</v>
          </cell>
          <cell r="B458" t="str">
            <v>SERVICIOS POR PAGAR</v>
          </cell>
          <cell r="C458">
            <v>3280871.81</v>
          </cell>
          <cell r="D458">
            <v>2084499.13</v>
          </cell>
          <cell r="E458">
            <v>1109608.58</v>
          </cell>
          <cell r="F458">
            <v>1169574.6200000001</v>
          </cell>
          <cell r="G458">
            <v>1258580.1399999999</v>
          </cell>
          <cell r="H458">
            <v>1348555.55</v>
          </cell>
          <cell r="I458">
            <v>1197797.55</v>
          </cell>
          <cell r="J458">
            <v>1271975.24</v>
          </cell>
          <cell r="K458">
            <v>1336535.69</v>
          </cell>
          <cell r="L458">
            <v>1437545.46</v>
          </cell>
          <cell r="M458">
            <v>787630.92</v>
          </cell>
          <cell r="N458">
            <v>4174538.32</v>
          </cell>
        </row>
        <row r="459">
          <cell r="A459">
            <v>2651</v>
          </cell>
          <cell r="B459" t="str">
            <v>SERVICIOS POR PAGAR</v>
          </cell>
          <cell r="C459">
            <v>3280871.81</v>
          </cell>
          <cell r="D459">
            <v>2084499.13</v>
          </cell>
          <cell r="E459">
            <v>1109608.58</v>
          </cell>
          <cell r="F459">
            <v>1169574.6200000001</v>
          </cell>
          <cell r="G459">
            <v>1258580.1399999999</v>
          </cell>
          <cell r="H459">
            <v>1348555.55</v>
          </cell>
          <cell r="I459">
            <v>1197797.55</v>
          </cell>
          <cell r="J459">
            <v>1271975.24</v>
          </cell>
          <cell r="K459">
            <v>1336535.69</v>
          </cell>
          <cell r="L459">
            <v>1437545.46</v>
          </cell>
          <cell r="M459">
            <v>787630.92</v>
          </cell>
          <cell r="N459">
            <v>4174538.32</v>
          </cell>
        </row>
        <row r="460">
          <cell r="A460">
            <v>266</v>
          </cell>
          <cell r="B460" t="str">
            <v>PROVISIÓN PARA OPERACIONES CONTINGENTES</v>
          </cell>
          <cell r="C460">
            <v>4079602.56</v>
          </cell>
          <cell r="D460">
            <v>4075130.23</v>
          </cell>
          <cell r="E460">
            <v>4031274.39</v>
          </cell>
          <cell r="F460">
            <v>3982248.88</v>
          </cell>
          <cell r="G460">
            <v>3977521.11</v>
          </cell>
          <cell r="H460">
            <v>3971181.22</v>
          </cell>
          <cell r="I460">
            <v>3970005.71</v>
          </cell>
          <cell r="J460">
            <v>3969110.66</v>
          </cell>
          <cell r="K460">
            <v>3968019.64</v>
          </cell>
          <cell r="L460">
            <v>3987174.77</v>
          </cell>
          <cell r="M460">
            <v>3986131.8</v>
          </cell>
          <cell r="N460">
            <v>3982104</v>
          </cell>
        </row>
        <row r="461">
          <cell r="A461">
            <v>268</v>
          </cell>
          <cell r="B461" t="str">
            <v>CUENTAS POR PAGAR VARIAS</v>
          </cell>
          <cell r="C461">
            <v>82540221.040000007</v>
          </cell>
          <cell r="D461">
            <v>81874181.450000003</v>
          </cell>
          <cell r="E461">
            <v>82389062.849999994</v>
          </cell>
          <cell r="F461">
            <v>82605156.849999994</v>
          </cell>
          <cell r="G461">
            <v>114969291.23999999</v>
          </cell>
          <cell r="H461">
            <v>82311950.459999993</v>
          </cell>
          <cell r="I461">
            <v>82774642.700000003</v>
          </cell>
          <cell r="J461">
            <v>82561345.230000004</v>
          </cell>
          <cell r="K461">
            <v>82144801.659999996</v>
          </cell>
          <cell r="L461">
            <v>81735396.700000003</v>
          </cell>
          <cell r="M461">
            <v>81626981</v>
          </cell>
          <cell r="N461">
            <v>86621208.069999993</v>
          </cell>
        </row>
        <row r="462">
          <cell r="A462">
            <v>2681</v>
          </cell>
          <cell r="B462" t="str">
            <v>VARIOS ACREEDORES</v>
          </cell>
          <cell r="C462">
            <v>82540221.040000007</v>
          </cell>
          <cell r="D462">
            <v>81874181.450000003</v>
          </cell>
          <cell r="E462">
            <v>82389062.849999994</v>
          </cell>
          <cell r="F462">
            <v>82605156.849999994</v>
          </cell>
          <cell r="G462">
            <v>114969291.23999999</v>
          </cell>
          <cell r="H462">
            <v>82311950.459999993</v>
          </cell>
          <cell r="I462">
            <v>82774642.700000003</v>
          </cell>
          <cell r="J462">
            <v>82561345.230000004</v>
          </cell>
          <cell r="K462">
            <v>82144801.659999996</v>
          </cell>
          <cell r="L462">
            <v>81735396.700000003</v>
          </cell>
          <cell r="M462">
            <v>81626981</v>
          </cell>
          <cell r="N462">
            <v>86621208.069999993</v>
          </cell>
        </row>
        <row r="463">
          <cell r="A463">
            <v>27</v>
          </cell>
          <cell r="B463" t="str">
            <v>ENDEUDAMIENTO EXTERNO</v>
          </cell>
          <cell r="C463">
            <v>366482509.38</v>
          </cell>
          <cell r="D463">
            <v>365770782.41000003</v>
          </cell>
          <cell r="E463">
            <v>363224875.82999998</v>
          </cell>
          <cell r="F463">
            <v>362573417.13</v>
          </cell>
          <cell r="G463">
            <v>360443680.61000001</v>
          </cell>
          <cell r="H463">
            <v>363737899.10000002</v>
          </cell>
          <cell r="I463">
            <v>359868024.77999997</v>
          </cell>
          <cell r="J463">
            <v>358015443.75999999</v>
          </cell>
          <cell r="K463">
            <v>356699359.08999997</v>
          </cell>
          <cell r="L463">
            <v>360906714.86000001</v>
          </cell>
          <cell r="M463">
            <v>314261499.57999998</v>
          </cell>
          <cell r="N463">
            <v>316583094.12</v>
          </cell>
        </row>
        <row r="464">
          <cell r="A464">
            <v>271</v>
          </cell>
          <cell r="B464" t="str">
            <v>PROPIO DEL BANCO CENTRAL DEL ECUADOR</v>
          </cell>
          <cell r="C464">
            <v>366465141</v>
          </cell>
          <cell r="D464">
            <v>365753507.39999998</v>
          </cell>
          <cell r="E464">
            <v>363207847.5</v>
          </cell>
          <cell r="F464">
            <v>362556388.80000001</v>
          </cell>
          <cell r="G464">
            <v>360426720.60000002</v>
          </cell>
          <cell r="H464">
            <v>363720642.30000001</v>
          </cell>
          <cell r="I464">
            <v>359851134.60000002</v>
          </cell>
          <cell r="J464">
            <v>357998794.19999999</v>
          </cell>
          <cell r="K464">
            <v>356682795.30000001</v>
          </cell>
          <cell r="L464">
            <v>360889805.69999999</v>
          </cell>
          <cell r="M464">
            <v>314244774.11000001</v>
          </cell>
          <cell r="N464">
            <v>316566086.29000002</v>
          </cell>
        </row>
        <row r="465">
          <cell r="A465">
            <v>2711</v>
          </cell>
          <cell r="B465" t="str">
            <v>ENDEUDAMIENTO CORRIENTE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>
            <v>271105</v>
          </cell>
          <cell r="B466" t="str">
            <v>FINANCIAMIENTO BALANZA DE PAGOS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>
            <v>2712</v>
          </cell>
          <cell r="B467" t="str">
            <v>ENDEUDAMIENTO NO CORRIENTE</v>
          </cell>
          <cell r="C467">
            <v>366465141</v>
          </cell>
          <cell r="D467">
            <v>365753507.39999998</v>
          </cell>
          <cell r="E467">
            <v>363207847.5</v>
          </cell>
          <cell r="F467">
            <v>362556388.80000001</v>
          </cell>
          <cell r="G467">
            <v>360426720.60000002</v>
          </cell>
          <cell r="H467">
            <v>363720642.30000001</v>
          </cell>
          <cell r="I467">
            <v>359851134.60000002</v>
          </cell>
          <cell r="J467">
            <v>357998794.19999999</v>
          </cell>
          <cell r="K467">
            <v>356682795.30000001</v>
          </cell>
          <cell r="L467">
            <v>360889805.69999999</v>
          </cell>
          <cell r="M467">
            <v>314244774.11000001</v>
          </cell>
          <cell r="N467">
            <v>316566086.29000002</v>
          </cell>
        </row>
        <row r="468">
          <cell r="A468">
            <v>271205</v>
          </cell>
          <cell r="B468" t="str">
            <v>FINANCIAMIENTO DE LIQUIDEZ</v>
          </cell>
          <cell r="C468">
            <v>366465141</v>
          </cell>
          <cell r="D468">
            <v>365753507.39999998</v>
          </cell>
          <cell r="E468">
            <v>363207847.5</v>
          </cell>
          <cell r="F468">
            <v>362556388.80000001</v>
          </cell>
          <cell r="G468">
            <v>360426720.60000002</v>
          </cell>
          <cell r="H468">
            <v>363720642.30000001</v>
          </cell>
          <cell r="I468">
            <v>359851134.60000002</v>
          </cell>
          <cell r="J468">
            <v>357998794.19999999</v>
          </cell>
          <cell r="K468">
            <v>356682795.30000001</v>
          </cell>
          <cell r="L468">
            <v>360889805.69999999</v>
          </cell>
          <cell r="M468">
            <v>314244774.11000001</v>
          </cell>
          <cell r="N468">
            <v>316566086.29000002</v>
          </cell>
        </row>
        <row r="469">
          <cell r="A469">
            <v>272</v>
          </cell>
          <cell r="B469" t="str">
            <v>POR CUENTA DEL GOBIERNO NACIONAL</v>
          </cell>
          <cell r="C469">
            <v>17368.38</v>
          </cell>
          <cell r="D469">
            <v>17275.009999999998</v>
          </cell>
          <cell r="E469">
            <v>17028.330000000002</v>
          </cell>
          <cell r="F469">
            <v>17028.330000000002</v>
          </cell>
          <cell r="G469">
            <v>16960.009999999998</v>
          </cell>
          <cell r="H469">
            <v>17256.8</v>
          </cell>
          <cell r="I469">
            <v>16890.18</v>
          </cell>
          <cell r="J469">
            <v>16649.560000000001</v>
          </cell>
          <cell r="K469">
            <v>16563.79</v>
          </cell>
          <cell r="L469">
            <v>16909.16</v>
          </cell>
          <cell r="M469">
            <v>16725.47</v>
          </cell>
          <cell r="N469">
            <v>17007.830000000002</v>
          </cell>
        </row>
        <row r="470">
          <cell r="A470">
            <v>2721</v>
          </cell>
          <cell r="B470" t="str">
            <v>ENDEUDAMIENTO CORRIENTE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272105</v>
          </cell>
          <cell r="B471" t="str">
            <v>FINANCIAMIENTO BALANZA DE PAGOS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272110</v>
          </cell>
          <cell r="B472" t="str">
            <v>DEUDA EXTERNA PÚBLICA REESTRUCTURADA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>
            <v>272115</v>
          </cell>
          <cell r="B473" t="str">
            <v>DEUDA EXTERNA PRIVADA REFINANCIADA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2722</v>
          </cell>
          <cell r="B474" t="str">
            <v>ENDEUDAMIENTO NO CORRIENTE</v>
          </cell>
          <cell r="C474">
            <v>17368.38</v>
          </cell>
          <cell r="D474">
            <v>17275.009999999998</v>
          </cell>
          <cell r="E474">
            <v>17028.330000000002</v>
          </cell>
          <cell r="F474">
            <v>17028.330000000002</v>
          </cell>
          <cell r="G474">
            <v>16960.009999999998</v>
          </cell>
          <cell r="H474">
            <v>17256.8</v>
          </cell>
          <cell r="I474">
            <v>16890.18</v>
          </cell>
          <cell r="J474">
            <v>16649.560000000001</v>
          </cell>
          <cell r="K474">
            <v>16563.79</v>
          </cell>
          <cell r="L474">
            <v>16909.16</v>
          </cell>
          <cell r="M474">
            <v>16725.47</v>
          </cell>
          <cell r="N474">
            <v>17007.830000000002</v>
          </cell>
        </row>
        <row r="475">
          <cell r="A475">
            <v>272205</v>
          </cell>
          <cell r="B475" t="str">
            <v>FINANCIAMIENTO BALANZA DE PAGOS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>
            <v>272210</v>
          </cell>
          <cell r="B476" t="str">
            <v>DEUDA EXTERNA PÚBLICA REESTRUCTURADA</v>
          </cell>
          <cell r="C476">
            <v>17368.38</v>
          </cell>
          <cell r="D476">
            <v>17275.009999999998</v>
          </cell>
          <cell r="E476">
            <v>17028.330000000002</v>
          </cell>
          <cell r="F476">
            <v>17028.330000000002</v>
          </cell>
          <cell r="G476">
            <v>16960.009999999998</v>
          </cell>
          <cell r="H476">
            <v>17256.8</v>
          </cell>
          <cell r="I476">
            <v>16890.18</v>
          </cell>
          <cell r="J476">
            <v>16649.560000000001</v>
          </cell>
          <cell r="K476">
            <v>16563.79</v>
          </cell>
          <cell r="L476">
            <v>16909.16</v>
          </cell>
          <cell r="M476">
            <v>16725.47</v>
          </cell>
          <cell r="N476">
            <v>17007.830000000002</v>
          </cell>
        </row>
        <row r="477">
          <cell r="A477">
            <v>272215</v>
          </cell>
          <cell r="B477" t="str">
            <v>DEUDA EXTERNA PRIVADA REFINANCIADA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A478">
            <v>28</v>
          </cell>
          <cell r="B478" t="str">
            <v>PASIVOS</v>
          </cell>
          <cell r="C478" t="e">
            <v>#N/A</v>
          </cell>
          <cell r="D478" t="e">
            <v>#N/A</v>
          </cell>
          <cell r="E478" t="e">
            <v>#N/A</v>
          </cell>
          <cell r="F478" t="e">
            <v>#N/A</v>
          </cell>
          <cell r="G478" t="e">
            <v>#N/A</v>
          </cell>
          <cell r="H478" t="e">
            <v>#N/A</v>
          </cell>
          <cell r="I478" t="e">
            <v>#N/A</v>
          </cell>
          <cell r="J478" t="e">
            <v>#N/A</v>
          </cell>
          <cell r="K478" t="e">
            <v>#N/A</v>
          </cell>
          <cell r="L478" t="e">
            <v>#N/A</v>
          </cell>
          <cell r="M478" t="e">
            <v>#N/A</v>
          </cell>
          <cell r="N478" t="e">
            <v>#N/A</v>
          </cell>
        </row>
        <row r="479">
          <cell r="A479">
            <v>281</v>
          </cell>
          <cell r="B479" t="str">
            <v>SISTEMAS CONTABLES</v>
          </cell>
          <cell r="C479" t="e">
            <v>#N/A</v>
          </cell>
          <cell r="D479" t="e">
            <v>#N/A</v>
          </cell>
          <cell r="E479" t="e">
            <v>#N/A</v>
          </cell>
          <cell r="F479" t="e">
            <v>#N/A</v>
          </cell>
          <cell r="G479" t="e">
            <v>#N/A</v>
          </cell>
          <cell r="H479" t="e">
            <v>#N/A</v>
          </cell>
          <cell r="I479" t="e">
            <v>#N/A</v>
          </cell>
          <cell r="J479" t="e">
            <v>#N/A</v>
          </cell>
          <cell r="K479" t="e">
            <v>#N/A</v>
          </cell>
          <cell r="L479" t="e">
            <v>#N/A</v>
          </cell>
          <cell r="M479" t="e">
            <v>#N/A</v>
          </cell>
          <cell r="N479" t="e">
            <v>#N/A</v>
          </cell>
        </row>
        <row r="480">
          <cell r="A480">
            <v>2811</v>
          </cell>
          <cell r="B480" t="str">
            <v>SISTEMA DE CANJE</v>
          </cell>
          <cell r="C480" t="e">
            <v>#N/A</v>
          </cell>
          <cell r="D480" t="e">
            <v>#N/A</v>
          </cell>
          <cell r="E480" t="e">
            <v>#N/A</v>
          </cell>
          <cell r="F480" t="e">
            <v>#N/A</v>
          </cell>
          <cell r="G480" t="e">
            <v>#N/A</v>
          </cell>
          <cell r="H480" t="e">
            <v>#N/A</v>
          </cell>
          <cell r="I480" t="e">
            <v>#N/A</v>
          </cell>
          <cell r="J480" t="e">
            <v>#N/A</v>
          </cell>
          <cell r="K480" t="e">
            <v>#N/A</v>
          </cell>
          <cell r="L480" t="e">
            <v>#N/A</v>
          </cell>
          <cell r="M480" t="e">
            <v>#N/A</v>
          </cell>
          <cell r="N480" t="e">
            <v>#N/A</v>
          </cell>
        </row>
        <row r="481">
          <cell r="A481">
            <v>281101</v>
          </cell>
          <cell r="B481" t="str">
            <v>ESPECIES MONETARIAS EMITIDAS EN CIRCULACION</v>
          </cell>
          <cell r="C481" t="e">
            <v>#N/A</v>
          </cell>
          <cell r="D481" t="e">
            <v>#N/A</v>
          </cell>
          <cell r="E481" t="e">
            <v>#N/A</v>
          </cell>
          <cell r="F481" t="e">
            <v>#N/A</v>
          </cell>
          <cell r="G481" t="e">
            <v>#N/A</v>
          </cell>
          <cell r="H481" t="e">
            <v>#N/A</v>
          </cell>
          <cell r="I481" t="e">
            <v>#N/A</v>
          </cell>
          <cell r="J481" t="e">
            <v>#N/A</v>
          </cell>
          <cell r="K481" t="e">
            <v>#N/A</v>
          </cell>
          <cell r="L481" t="e">
            <v>#N/A</v>
          </cell>
          <cell r="M481" t="e">
            <v>#N/A</v>
          </cell>
          <cell r="N481" t="e">
            <v>#N/A</v>
          </cell>
        </row>
        <row r="482">
          <cell r="A482">
            <v>2812</v>
          </cell>
          <cell r="B482" t="str">
            <v>SISTEMA DE RESERVAS FINANCIERAS</v>
          </cell>
          <cell r="C482" t="e">
            <v>#N/A</v>
          </cell>
          <cell r="D482" t="e">
            <v>#N/A</v>
          </cell>
          <cell r="E482" t="e">
            <v>#N/A</v>
          </cell>
          <cell r="F482" t="e">
            <v>#N/A</v>
          </cell>
          <cell r="G482" t="e">
            <v>#N/A</v>
          </cell>
          <cell r="H482" t="e">
            <v>#N/A</v>
          </cell>
          <cell r="I482" t="e">
            <v>#N/A</v>
          </cell>
          <cell r="J482" t="e">
            <v>#N/A</v>
          </cell>
          <cell r="K482" t="e">
            <v>#N/A</v>
          </cell>
          <cell r="L482" t="e">
            <v>#N/A</v>
          </cell>
          <cell r="M482" t="e">
            <v>#N/A</v>
          </cell>
          <cell r="N482" t="e">
            <v>#N/A</v>
          </cell>
        </row>
        <row r="483">
          <cell r="A483">
            <v>281201</v>
          </cell>
          <cell r="B483" t="str">
            <v>DEPOSITOS SECTOR FINANCIERO</v>
          </cell>
          <cell r="C483" t="e">
            <v>#N/A</v>
          </cell>
          <cell r="D483" t="e">
            <v>#N/A</v>
          </cell>
          <cell r="E483" t="e">
            <v>#N/A</v>
          </cell>
          <cell r="F483" t="e">
            <v>#N/A</v>
          </cell>
          <cell r="G483" t="e">
            <v>#N/A</v>
          </cell>
          <cell r="H483" t="e">
            <v>#N/A</v>
          </cell>
          <cell r="I483" t="e">
            <v>#N/A</v>
          </cell>
          <cell r="J483" t="e">
            <v>#N/A</v>
          </cell>
          <cell r="K483" t="e">
            <v>#N/A</v>
          </cell>
          <cell r="L483" t="e">
            <v>#N/A</v>
          </cell>
          <cell r="M483" t="e">
            <v>#N/A</v>
          </cell>
          <cell r="N483" t="e">
            <v>#N/A</v>
          </cell>
        </row>
        <row r="484">
          <cell r="A484">
            <v>281202</v>
          </cell>
          <cell r="B484" t="str">
            <v>BONOS DE ESTABILIZACION (MENOS REPOS B.E.M)</v>
          </cell>
          <cell r="C484" t="e">
            <v>#N/A</v>
          </cell>
          <cell r="D484" t="e">
            <v>#N/A</v>
          </cell>
          <cell r="E484" t="e">
            <v>#N/A</v>
          </cell>
          <cell r="F484" t="e">
            <v>#N/A</v>
          </cell>
          <cell r="G484" t="e">
            <v>#N/A</v>
          </cell>
          <cell r="H484" t="e">
            <v>#N/A</v>
          </cell>
          <cell r="I484" t="e">
            <v>#N/A</v>
          </cell>
          <cell r="J484" t="e">
            <v>#N/A</v>
          </cell>
          <cell r="K484" t="e">
            <v>#N/A</v>
          </cell>
          <cell r="L484" t="e">
            <v>#N/A</v>
          </cell>
          <cell r="M484" t="e">
            <v>#N/A</v>
          </cell>
          <cell r="N484" t="e">
            <v>#N/A</v>
          </cell>
        </row>
        <row r="485">
          <cell r="A485">
            <v>2813</v>
          </cell>
          <cell r="B485" t="str">
            <v>SISTEMA DE OPERACIONES</v>
          </cell>
          <cell r="C485" t="e">
            <v>#N/A</v>
          </cell>
          <cell r="D485" t="e">
            <v>#N/A</v>
          </cell>
          <cell r="E485" t="e">
            <v>#N/A</v>
          </cell>
          <cell r="F485" t="e">
            <v>#N/A</v>
          </cell>
          <cell r="G485" t="e">
            <v>#N/A</v>
          </cell>
          <cell r="H485" t="e">
            <v>#N/A</v>
          </cell>
          <cell r="I485" t="e">
            <v>#N/A</v>
          </cell>
          <cell r="J485" t="e">
            <v>#N/A</v>
          </cell>
          <cell r="K485" t="e">
            <v>#N/A</v>
          </cell>
          <cell r="L485" t="e">
            <v>#N/A</v>
          </cell>
          <cell r="M485" t="e">
            <v>#N/A</v>
          </cell>
          <cell r="N485" t="e">
            <v>#N/A</v>
          </cell>
        </row>
        <row r="486">
          <cell r="A486">
            <v>281301</v>
          </cell>
          <cell r="B486" t="str">
            <v>DEPOSITOS SECTOR PUBLICO NO FINANCIERO</v>
          </cell>
          <cell r="C486" t="e">
            <v>#N/A</v>
          </cell>
          <cell r="D486" t="e">
            <v>#N/A</v>
          </cell>
          <cell r="E486" t="e">
            <v>#N/A</v>
          </cell>
          <cell r="F486" t="e">
            <v>#N/A</v>
          </cell>
          <cell r="G486" t="e">
            <v>#N/A</v>
          </cell>
          <cell r="H486" t="e">
            <v>#N/A</v>
          </cell>
          <cell r="I486" t="e">
            <v>#N/A</v>
          </cell>
          <cell r="J486" t="e">
            <v>#N/A</v>
          </cell>
          <cell r="K486" t="e">
            <v>#N/A</v>
          </cell>
          <cell r="L486" t="e">
            <v>#N/A</v>
          </cell>
          <cell r="M486" t="e">
            <v>#N/A</v>
          </cell>
          <cell r="N486" t="e">
            <v>#N/A</v>
          </cell>
        </row>
        <row r="487">
          <cell r="A487">
            <v>281302</v>
          </cell>
          <cell r="B487" t="str">
            <v>DEPOSITOS SECTOR PRIVADO</v>
          </cell>
          <cell r="C487" t="e">
            <v>#N/A</v>
          </cell>
          <cell r="D487" t="e">
            <v>#N/A</v>
          </cell>
          <cell r="E487" t="e">
            <v>#N/A</v>
          </cell>
          <cell r="F487" t="e">
            <v>#N/A</v>
          </cell>
          <cell r="G487" t="e">
            <v>#N/A</v>
          </cell>
          <cell r="H487" t="e">
            <v>#N/A</v>
          </cell>
          <cell r="I487" t="e">
            <v>#N/A</v>
          </cell>
          <cell r="J487" t="e">
            <v>#N/A</v>
          </cell>
          <cell r="K487" t="e">
            <v>#N/A</v>
          </cell>
          <cell r="L487" t="e">
            <v>#N/A</v>
          </cell>
          <cell r="M487" t="e">
            <v>#N/A</v>
          </cell>
          <cell r="N487" t="e">
            <v>#N/A</v>
          </cell>
        </row>
        <row r="488">
          <cell r="A488">
            <v>281303</v>
          </cell>
          <cell r="B488" t="str">
            <v>ENDEUDAMIENTO SECTOR EXTERNO BCE</v>
          </cell>
          <cell r="C488" t="e">
            <v>#N/A</v>
          </cell>
          <cell r="D488" t="e">
            <v>#N/A</v>
          </cell>
          <cell r="E488" t="e">
            <v>#N/A</v>
          </cell>
          <cell r="F488" t="e">
            <v>#N/A</v>
          </cell>
          <cell r="G488" t="e">
            <v>#N/A</v>
          </cell>
          <cell r="H488" t="e">
            <v>#N/A</v>
          </cell>
          <cell r="I488" t="e">
            <v>#N/A</v>
          </cell>
          <cell r="J488" t="e">
            <v>#N/A</v>
          </cell>
          <cell r="K488" t="e">
            <v>#N/A</v>
          </cell>
          <cell r="L488" t="e">
            <v>#N/A</v>
          </cell>
          <cell r="M488" t="e">
            <v>#N/A</v>
          </cell>
          <cell r="N488" t="e">
            <v>#N/A</v>
          </cell>
        </row>
        <row r="489">
          <cell r="A489">
            <v>281304</v>
          </cell>
          <cell r="B489" t="str">
            <v>TITULOS DEL BANCO CENTRAL DEL ECUADOR</v>
          </cell>
          <cell r="C489" t="e">
            <v>#N/A</v>
          </cell>
          <cell r="D489" t="e">
            <v>#N/A</v>
          </cell>
          <cell r="E489" t="e">
            <v>#N/A</v>
          </cell>
          <cell r="F489" t="e">
            <v>#N/A</v>
          </cell>
          <cell r="G489" t="e">
            <v>#N/A</v>
          </cell>
          <cell r="H489" t="e">
            <v>#N/A</v>
          </cell>
          <cell r="I489" t="e">
            <v>#N/A</v>
          </cell>
          <cell r="J489" t="e">
            <v>#N/A</v>
          </cell>
          <cell r="K489" t="e">
            <v>#N/A</v>
          </cell>
          <cell r="L489" t="e">
            <v>#N/A</v>
          </cell>
          <cell r="M489" t="e">
            <v>#N/A</v>
          </cell>
          <cell r="N489" t="e">
            <v>#N/A</v>
          </cell>
        </row>
        <row r="490">
          <cell r="A490">
            <v>2814</v>
          </cell>
          <cell r="B490" t="str">
            <v>SISTEMA DE OTRAS OPERACIONES DEL BCE</v>
          </cell>
          <cell r="C490" t="e">
            <v>#N/A</v>
          </cell>
          <cell r="D490" t="e">
            <v>#N/A</v>
          </cell>
          <cell r="E490" t="e">
            <v>#N/A</v>
          </cell>
          <cell r="F490" t="e">
            <v>#N/A</v>
          </cell>
          <cell r="G490" t="e">
            <v>#N/A</v>
          </cell>
          <cell r="H490" t="e">
            <v>#N/A</v>
          </cell>
          <cell r="I490" t="e">
            <v>#N/A</v>
          </cell>
          <cell r="J490" t="e">
            <v>#N/A</v>
          </cell>
          <cell r="K490" t="e">
            <v>#N/A</v>
          </cell>
          <cell r="L490" t="e">
            <v>#N/A</v>
          </cell>
          <cell r="M490" t="e">
            <v>#N/A</v>
          </cell>
          <cell r="N490" t="e">
            <v>#N/A</v>
          </cell>
        </row>
        <row r="491">
          <cell r="A491">
            <v>281401</v>
          </cell>
          <cell r="B491" t="str">
            <v>PASIVOS EXTERNOS</v>
          </cell>
          <cell r="C491" t="e">
            <v>#N/A</v>
          </cell>
          <cell r="D491" t="e">
            <v>#N/A</v>
          </cell>
          <cell r="E491" t="e">
            <v>#N/A</v>
          </cell>
          <cell r="F491" t="e">
            <v>#N/A</v>
          </cell>
          <cell r="G491" t="e">
            <v>#N/A</v>
          </cell>
          <cell r="H491" t="e">
            <v>#N/A</v>
          </cell>
          <cell r="I491" t="e">
            <v>#N/A</v>
          </cell>
          <cell r="J491" t="e">
            <v>#N/A</v>
          </cell>
          <cell r="K491" t="e">
            <v>#N/A</v>
          </cell>
          <cell r="L491" t="e">
            <v>#N/A</v>
          </cell>
          <cell r="M491" t="e">
            <v>#N/A</v>
          </cell>
          <cell r="N491" t="e">
            <v>#N/A</v>
          </cell>
        </row>
        <row r="492">
          <cell r="A492">
            <v>281402</v>
          </cell>
          <cell r="B492" t="str">
            <v>CUENTAS POR PAGAR</v>
          </cell>
          <cell r="C492" t="e">
            <v>#N/A</v>
          </cell>
          <cell r="D492" t="e">
            <v>#N/A</v>
          </cell>
          <cell r="E492" t="e">
            <v>#N/A</v>
          </cell>
          <cell r="F492" t="e">
            <v>#N/A</v>
          </cell>
          <cell r="G492" t="e">
            <v>#N/A</v>
          </cell>
          <cell r="H492" t="e">
            <v>#N/A</v>
          </cell>
          <cell r="I492" t="e">
            <v>#N/A</v>
          </cell>
          <cell r="J492" t="e">
            <v>#N/A</v>
          </cell>
          <cell r="K492" t="e">
            <v>#N/A</v>
          </cell>
          <cell r="L492" t="e">
            <v>#N/A</v>
          </cell>
          <cell r="M492" t="e">
            <v>#N/A</v>
          </cell>
          <cell r="N492" t="e">
            <v>#N/A</v>
          </cell>
        </row>
        <row r="493">
          <cell r="A493">
            <v>281403</v>
          </cell>
          <cell r="B493" t="str">
            <v>ENDEUDAMIENTO EXTERNO (DESHABILITADO)</v>
          </cell>
          <cell r="C493" t="e">
            <v>#N/A</v>
          </cell>
          <cell r="D493" t="e">
            <v>#N/A</v>
          </cell>
          <cell r="E493" t="e">
            <v>#N/A</v>
          </cell>
          <cell r="F493" t="e">
            <v>#N/A</v>
          </cell>
          <cell r="G493" t="e">
            <v>#N/A</v>
          </cell>
          <cell r="H493" t="e">
            <v>#N/A</v>
          </cell>
          <cell r="I493" t="e">
            <v>#N/A</v>
          </cell>
          <cell r="J493" t="e">
            <v>#N/A</v>
          </cell>
          <cell r="K493" t="e">
            <v>#N/A</v>
          </cell>
          <cell r="L493" t="e">
            <v>#N/A</v>
          </cell>
          <cell r="M493" t="e">
            <v>#N/A</v>
          </cell>
          <cell r="N493" t="e">
            <v>#N/A</v>
          </cell>
        </row>
        <row r="494">
          <cell r="A494">
            <v>281404</v>
          </cell>
          <cell r="B494" t="str">
            <v>OTROS PASIVOS</v>
          </cell>
          <cell r="C494" t="e">
            <v>#N/A</v>
          </cell>
          <cell r="D494" t="e">
            <v>#N/A</v>
          </cell>
          <cell r="E494" t="e">
            <v>#N/A</v>
          </cell>
          <cell r="F494" t="e">
            <v>#N/A</v>
          </cell>
          <cell r="G494" t="e">
            <v>#N/A</v>
          </cell>
          <cell r="H494" t="e">
            <v>#N/A</v>
          </cell>
          <cell r="I494" t="e">
            <v>#N/A</v>
          </cell>
          <cell r="J494" t="e">
            <v>#N/A</v>
          </cell>
          <cell r="K494" t="e">
            <v>#N/A</v>
          </cell>
          <cell r="L494" t="e">
            <v>#N/A</v>
          </cell>
          <cell r="M494" t="e">
            <v>#N/A</v>
          </cell>
          <cell r="N494" t="e">
            <v>#N/A</v>
          </cell>
        </row>
        <row r="495">
          <cell r="A495">
            <v>281405</v>
          </cell>
          <cell r="B495" t="str">
            <v>INGRESOS</v>
          </cell>
          <cell r="C495" t="e">
            <v>#N/A</v>
          </cell>
          <cell r="D495" t="e">
            <v>#N/A</v>
          </cell>
          <cell r="E495" t="e">
            <v>#N/A</v>
          </cell>
          <cell r="F495" t="e">
            <v>#N/A</v>
          </cell>
          <cell r="G495" t="e">
            <v>#N/A</v>
          </cell>
          <cell r="H495" t="e">
            <v>#N/A</v>
          </cell>
          <cell r="I495" t="e">
            <v>#N/A</v>
          </cell>
          <cell r="J495" t="e">
            <v>#N/A</v>
          </cell>
          <cell r="K495" t="e">
            <v>#N/A</v>
          </cell>
          <cell r="L495" t="e">
            <v>#N/A</v>
          </cell>
          <cell r="M495" t="e">
            <v>#N/A</v>
          </cell>
          <cell r="N495" t="e">
            <v>#N/A</v>
          </cell>
        </row>
        <row r="496">
          <cell r="A496">
            <v>281406</v>
          </cell>
          <cell r="B496" t="str">
            <v>PATRIMONIO</v>
          </cell>
          <cell r="C496" t="e">
            <v>#N/A</v>
          </cell>
          <cell r="D496" t="e">
            <v>#N/A</v>
          </cell>
          <cell r="E496" t="e">
            <v>#N/A</v>
          </cell>
          <cell r="F496" t="e">
            <v>#N/A</v>
          </cell>
          <cell r="G496" t="e">
            <v>#N/A</v>
          </cell>
          <cell r="H496" t="e">
            <v>#N/A</v>
          </cell>
          <cell r="I496" t="e">
            <v>#N/A</v>
          </cell>
          <cell r="J496" t="e">
            <v>#N/A</v>
          </cell>
          <cell r="K496" t="e">
            <v>#N/A</v>
          </cell>
          <cell r="L496" t="e">
            <v>#N/A</v>
          </cell>
          <cell r="M496" t="e">
            <v>#N/A</v>
          </cell>
          <cell r="N496" t="e">
            <v>#N/A</v>
          </cell>
        </row>
        <row r="497">
          <cell r="A497">
            <v>29</v>
          </cell>
          <cell r="B497" t="str">
            <v>OTROS PASIVOS</v>
          </cell>
          <cell r="C497">
            <v>101855179.43000001</v>
          </cell>
          <cell r="D497">
            <v>99874313.019999996</v>
          </cell>
          <cell r="E497">
            <v>99756531.030000001</v>
          </cell>
          <cell r="F497">
            <v>99629509.489999995</v>
          </cell>
          <cell r="G497">
            <v>97675245.370000005</v>
          </cell>
          <cell r="H497">
            <v>98280575.680000007</v>
          </cell>
          <cell r="I497">
            <v>98111538.170000002</v>
          </cell>
          <cell r="J497">
            <v>96241804.049999997</v>
          </cell>
          <cell r="K497">
            <v>96968935.180000007</v>
          </cell>
          <cell r="L497">
            <v>97121676.010000005</v>
          </cell>
          <cell r="M497">
            <v>95560233.819999993</v>
          </cell>
          <cell r="N497">
            <v>97832202.709999993</v>
          </cell>
        </row>
        <row r="498">
          <cell r="A498">
            <v>291</v>
          </cell>
          <cell r="B498" t="str">
            <v>PASIVOS DIFERIDOS</v>
          </cell>
          <cell r="C498">
            <v>5433837.54</v>
          </cell>
          <cell r="D498">
            <v>5148754.6500000004</v>
          </cell>
          <cell r="E498">
            <v>5003144.25</v>
          </cell>
          <cell r="F498">
            <v>4847565.54</v>
          </cell>
          <cell r="G498">
            <v>4807169.59</v>
          </cell>
          <cell r="H498">
            <v>4788130.38</v>
          </cell>
          <cell r="I498">
            <v>4738752.76</v>
          </cell>
          <cell r="J498">
            <v>4555651.79</v>
          </cell>
          <cell r="K498">
            <v>4454670.76</v>
          </cell>
          <cell r="L498">
            <v>4391520.0199999996</v>
          </cell>
          <cell r="M498">
            <v>4359978.9800000004</v>
          </cell>
          <cell r="N498">
            <v>4298774.47</v>
          </cell>
        </row>
        <row r="499">
          <cell r="A499">
            <v>293</v>
          </cell>
          <cell r="B499" t="str">
            <v>INTERESES POR PAGAR</v>
          </cell>
          <cell r="C499">
            <v>1639910.67</v>
          </cell>
          <cell r="D499">
            <v>518448.23</v>
          </cell>
          <cell r="E499">
            <v>1037497.49</v>
          </cell>
          <cell r="F499">
            <v>1559058.16</v>
          </cell>
          <cell r="G499">
            <v>133745.65</v>
          </cell>
          <cell r="H499">
            <v>679343.62</v>
          </cell>
          <cell r="I499">
            <v>1210351.75</v>
          </cell>
          <cell r="J499">
            <v>11105.09</v>
          </cell>
          <cell r="K499">
            <v>1325056.3799999999</v>
          </cell>
          <cell r="L499">
            <v>2026662.47</v>
          </cell>
          <cell r="M499">
            <v>864817.88</v>
          </cell>
          <cell r="N499">
            <v>1544587.78</v>
          </cell>
        </row>
        <row r="500">
          <cell r="A500">
            <v>2931</v>
          </cell>
          <cell r="B500" t="str">
            <v>INTERESES CRÉDITOS EXTERNOS  BANCO CENTRAL DEL ECUADOR</v>
          </cell>
          <cell r="C500">
            <v>1639910.67</v>
          </cell>
          <cell r="D500">
            <v>518448.23</v>
          </cell>
          <cell r="E500">
            <v>1037497.49</v>
          </cell>
          <cell r="F500">
            <v>1559058.16</v>
          </cell>
          <cell r="G500">
            <v>133745.65</v>
          </cell>
          <cell r="H500">
            <v>679343.62</v>
          </cell>
          <cell r="I500">
            <v>1210351.75</v>
          </cell>
          <cell r="J500">
            <v>11105.09</v>
          </cell>
          <cell r="K500">
            <v>1325056.3799999999</v>
          </cell>
          <cell r="L500">
            <v>2026662.47</v>
          </cell>
          <cell r="M500">
            <v>864817.88</v>
          </cell>
          <cell r="N500">
            <v>1544587.78</v>
          </cell>
        </row>
        <row r="501">
          <cell r="A501">
            <v>2932</v>
          </cell>
          <cell r="B501" t="str">
            <v>INTERESES CRÉDITOS EXTERNOS GOBIERNO NACIONAL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>
            <v>2939</v>
          </cell>
          <cell r="B502" t="str">
            <v>OTROS INTERESES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A503">
            <v>295</v>
          </cell>
          <cell r="B503" t="str">
            <v>RESULTADOS EFECTIVOS DE POLIT.MONET</v>
          </cell>
          <cell r="C503" t="e">
            <v>#N/A</v>
          </cell>
          <cell r="D503" t="e">
            <v>#N/A</v>
          </cell>
          <cell r="E503" t="e">
            <v>#N/A</v>
          </cell>
          <cell r="F503" t="e">
            <v>#N/A</v>
          </cell>
          <cell r="G503" t="e">
            <v>#N/A</v>
          </cell>
          <cell r="H503" t="e">
            <v>#N/A</v>
          </cell>
          <cell r="I503" t="e">
            <v>#N/A</v>
          </cell>
          <cell r="J503" t="e">
            <v>#N/A</v>
          </cell>
          <cell r="K503" t="e">
            <v>#N/A</v>
          </cell>
          <cell r="L503" t="e">
            <v>#N/A</v>
          </cell>
          <cell r="M503" t="e">
            <v>#N/A</v>
          </cell>
          <cell r="N503" t="e">
            <v>#N/A</v>
          </cell>
        </row>
        <row r="504">
          <cell r="A504">
            <v>2952</v>
          </cell>
          <cell r="B504" t="str">
            <v>UTILIDADES MESA DE DINERO</v>
          </cell>
          <cell r="C504" t="e">
            <v>#N/A</v>
          </cell>
          <cell r="D504" t="e">
            <v>#N/A</v>
          </cell>
          <cell r="E504" t="e">
            <v>#N/A</v>
          </cell>
          <cell r="F504" t="e">
            <v>#N/A</v>
          </cell>
          <cell r="G504" t="e">
            <v>#N/A</v>
          </cell>
          <cell r="H504" t="e">
            <v>#N/A</v>
          </cell>
          <cell r="I504" t="e">
            <v>#N/A</v>
          </cell>
          <cell r="J504" t="e">
            <v>#N/A</v>
          </cell>
          <cell r="K504" t="e">
            <v>#N/A</v>
          </cell>
          <cell r="L504" t="e">
            <v>#N/A</v>
          </cell>
          <cell r="M504" t="e">
            <v>#N/A</v>
          </cell>
          <cell r="N504" t="e">
            <v>#N/A</v>
          </cell>
        </row>
        <row r="505">
          <cell r="A505">
            <v>2953</v>
          </cell>
          <cell r="B505" t="str">
            <v>UTILIDADES MESA DE CAMBIO</v>
          </cell>
          <cell r="C505" t="e">
            <v>#N/A</v>
          </cell>
          <cell r="D505" t="e">
            <v>#N/A</v>
          </cell>
          <cell r="E505" t="e">
            <v>#N/A</v>
          </cell>
          <cell r="F505" t="e">
            <v>#N/A</v>
          </cell>
          <cell r="G505" t="e">
            <v>#N/A</v>
          </cell>
          <cell r="H505" t="e">
            <v>#N/A</v>
          </cell>
          <cell r="I505" t="e">
            <v>#N/A</v>
          </cell>
          <cell r="J505" t="e">
            <v>#N/A</v>
          </cell>
          <cell r="K505" t="e">
            <v>#N/A</v>
          </cell>
          <cell r="L505" t="e">
            <v>#N/A</v>
          </cell>
          <cell r="M505" t="e">
            <v>#N/A</v>
          </cell>
          <cell r="N505" t="e">
            <v>#N/A</v>
          </cell>
        </row>
        <row r="506">
          <cell r="A506">
            <v>2954</v>
          </cell>
          <cell r="B506" t="str">
            <v>DESMONETIZACION ESPECIES MONETARIAS</v>
          </cell>
          <cell r="C506" t="e">
            <v>#N/A</v>
          </cell>
          <cell r="D506" t="e">
            <v>#N/A</v>
          </cell>
          <cell r="E506" t="e">
            <v>#N/A</v>
          </cell>
          <cell r="F506" t="e">
            <v>#N/A</v>
          </cell>
          <cell r="G506" t="e">
            <v>#N/A</v>
          </cell>
          <cell r="H506" t="e">
            <v>#N/A</v>
          </cell>
          <cell r="I506" t="e">
            <v>#N/A</v>
          </cell>
          <cell r="J506" t="e">
            <v>#N/A</v>
          </cell>
          <cell r="K506" t="e">
            <v>#N/A</v>
          </cell>
          <cell r="L506" t="e">
            <v>#N/A</v>
          </cell>
          <cell r="M506" t="e">
            <v>#N/A</v>
          </cell>
          <cell r="N506" t="e">
            <v>#N/A</v>
          </cell>
        </row>
        <row r="507">
          <cell r="A507">
            <v>2955</v>
          </cell>
          <cell r="B507" t="str">
            <v>DIFERENCIAS EFECTIVAS EN CAMBIOS</v>
          </cell>
          <cell r="C507" t="e">
            <v>#N/A</v>
          </cell>
          <cell r="D507" t="e">
            <v>#N/A</v>
          </cell>
          <cell r="E507" t="e">
            <v>#N/A</v>
          </cell>
          <cell r="F507" t="e">
            <v>#N/A</v>
          </cell>
          <cell r="G507" t="e">
            <v>#N/A</v>
          </cell>
          <cell r="H507" t="e">
            <v>#N/A</v>
          </cell>
          <cell r="I507" t="e">
            <v>#N/A</v>
          </cell>
          <cell r="J507" t="e">
            <v>#N/A</v>
          </cell>
          <cell r="K507" t="e">
            <v>#N/A</v>
          </cell>
          <cell r="L507" t="e">
            <v>#N/A</v>
          </cell>
          <cell r="M507" t="e">
            <v>#N/A</v>
          </cell>
          <cell r="N507" t="e">
            <v>#N/A</v>
          </cell>
        </row>
        <row r="508">
          <cell r="A508">
            <v>2956</v>
          </cell>
          <cell r="B508" t="str">
            <v>INTERESES POR CREDITOS</v>
          </cell>
          <cell r="C508" t="e">
            <v>#N/A</v>
          </cell>
          <cell r="D508" t="e">
            <v>#N/A</v>
          </cell>
          <cell r="E508" t="e">
            <v>#N/A</v>
          </cell>
          <cell r="F508" t="e">
            <v>#N/A</v>
          </cell>
          <cell r="G508" t="e">
            <v>#N/A</v>
          </cell>
          <cell r="H508" t="e">
            <v>#N/A</v>
          </cell>
          <cell r="I508" t="e">
            <v>#N/A</v>
          </cell>
          <cell r="J508" t="e">
            <v>#N/A</v>
          </cell>
          <cell r="K508" t="e">
            <v>#N/A</v>
          </cell>
          <cell r="L508" t="e">
            <v>#N/A</v>
          </cell>
          <cell r="M508" t="e">
            <v>#N/A</v>
          </cell>
          <cell r="N508" t="e">
            <v>#N/A</v>
          </cell>
        </row>
        <row r="509">
          <cell r="A509">
            <v>295605</v>
          </cell>
          <cell r="B509" t="str">
            <v>INTERESES CREDITOS DE LIQUIDEZ</v>
          </cell>
          <cell r="C509" t="e">
            <v>#N/A</v>
          </cell>
          <cell r="D509" t="e">
            <v>#N/A</v>
          </cell>
          <cell r="E509" t="e">
            <v>#N/A</v>
          </cell>
          <cell r="F509" t="e">
            <v>#N/A</v>
          </cell>
          <cell r="G509" t="e">
            <v>#N/A</v>
          </cell>
          <cell r="H509" t="e">
            <v>#N/A</v>
          </cell>
          <cell r="I509" t="e">
            <v>#N/A</v>
          </cell>
          <cell r="J509" t="e">
            <v>#N/A</v>
          </cell>
          <cell r="K509" t="e">
            <v>#N/A</v>
          </cell>
          <cell r="L509" t="e">
            <v>#N/A</v>
          </cell>
          <cell r="M509" t="e">
            <v>#N/A</v>
          </cell>
          <cell r="N509" t="e">
            <v>#N/A</v>
          </cell>
        </row>
        <row r="510">
          <cell r="A510">
            <v>295610</v>
          </cell>
          <cell r="B510" t="str">
            <v>INTERESES PRESTAMOS POR RETIRO DEPO</v>
          </cell>
          <cell r="C510" t="e">
            <v>#N/A</v>
          </cell>
          <cell r="D510" t="e">
            <v>#N/A</v>
          </cell>
          <cell r="E510" t="e">
            <v>#N/A</v>
          </cell>
          <cell r="F510" t="e">
            <v>#N/A</v>
          </cell>
          <cell r="G510" t="e">
            <v>#N/A</v>
          </cell>
          <cell r="H510" t="e">
            <v>#N/A</v>
          </cell>
          <cell r="I510" t="e">
            <v>#N/A</v>
          </cell>
          <cell r="J510" t="e">
            <v>#N/A</v>
          </cell>
          <cell r="K510" t="e">
            <v>#N/A</v>
          </cell>
          <cell r="L510" t="e">
            <v>#N/A</v>
          </cell>
          <cell r="M510" t="e">
            <v>#N/A</v>
          </cell>
          <cell r="N510" t="e">
            <v>#N/A</v>
          </cell>
        </row>
        <row r="511">
          <cell r="A511">
            <v>295615</v>
          </cell>
          <cell r="B511" t="str">
            <v>INTERESES PRESTAMOS DE EMERGENCIA</v>
          </cell>
          <cell r="C511" t="e">
            <v>#N/A</v>
          </cell>
          <cell r="D511" t="e">
            <v>#N/A</v>
          </cell>
          <cell r="E511" t="e">
            <v>#N/A</v>
          </cell>
          <cell r="F511" t="e">
            <v>#N/A</v>
          </cell>
          <cell r="G511" t="e">
            <v>#N/A</v>
          </cell>
          <cell r="H511" t="e">
            <v>#N/A</v>
          </cell>
          <cell r="I511" t="e">
            <v>#N/A</v>
          </cell>
          <cell r="J511" t="e">
            <v>#N/A</v>
          </cell>
          <cell r="K511" t="e">
            <v>#N/A</v>
          </cell>
          <cell r="L511" t="e">
            <v>#N/A</v>
          </cell>
          <cell r="M511" t="e">
            <v>#N/A</v>
          </cell>
          <cell r="N511" t="e">
            <v>#N/A</v>
          </cell>
        </row>
        <row r="512">
          <cell r="A512">
            <v>2958</v>
          </cell>
          <cell r="B512" t="str">
            <v>OTROS INGRESOS DE POLITICA MONETARI</v>
          </cell>
          <cell r="C512" t="e">
            <v>#N/A</v>
          </cell>
          <cell r="D512" t="e">
            <v>#N/A</v>
          </cell>
          <cell r="E512" t="e">
            <v>#N/A</v>
          </cell>
          <cell r="F512" t="e">
            <v>#N/A</v>
          </cell>
          <cell r="G512" t="e">
            <v>#N/A</v>
          </cell>
          <cell r="H512" t="e">
            <v>#N/A</v>
          </cell>
          <cell r="I512" t="e">
            <v>#N/A</v>
          </cell>
          <cell r="J512" t="e">
            <v>#N/A</v>
          </cell>
          <cell r="K512" t="e">
            <v>#N/A</v>
          </cell>
          <cell r="L512" t="e">
            <v>#N/A</v>
          </cell>
          <cell r="M512" t="e">
            <v>#N/A</v>
          </cell>
          <cell r="N512" t="e">
            <v>#N/A</v>
          </cell>
        </row>
        <row r="513">
          <cell r="A513">
            <v>297</v>
          </cell>
          <cell r="B513" t="str">
            <v>EX FONDO DE PENSIONES BANCO CENTRAL DEL ECUADOR</v>
          </cell>
          <cell r="C513">
            <v>94781431.219999999</v>
          </cell>
          <cell r="D513">
            <v>94207110.140000001</v>
          </cell>
          <cell r="E513">
            <v>93715889.290000007</v>
          </cell>
          <cell r="F513">
            <v>93222885.790000007</v>
          </cell>
          <cell r="G513">
            <v>92734330.129999995</v>
          </cell>
          <cell r="H513">
            <v>92813101.680000007</v>
          </cell>
          <cell r="I513">
            <v>92162433.659999996</v>
          </cell>
          <cell r="J513">
            <v>91675047.170000002</v>
          </cell>
          <cell r="K513">
            <v>91189208.040000007</v>
          </cell>
          <cell r="L513">
            <v>90703493.519999996</v>
          </cell>
          <cell r="M513">
            <v>90335436.959999993</v>
          </cell>
          <cell r="N513">
            <v>91988840.459999993</v>
          </cell>
        </row>
        <row r="514">
          <cell r="A514">
            <v>2971</v>
          </cell>
          <cell r="B514" t="str">
            <v>OTROS ACREEDORES</v>
          </cell>
          <cell r="C514">
            <v>3125202.95</v>
          </cell>
          <cell r="D514">
            <v>3127033.33</v>
          </cell>
          <cell r="E514">
            <v>3128791.41</v>
          </cell>
          <cell r="F514">
            <v>3130573.17</v>
          </cell>
          <cell r="G514">
            <v>3132366.83</v>
          </cell>
          <cell r="H514">
            <v>3134022.08</v>
          </cell>
          <cell r="I514">
            <v>3136005.83</v>
          </cell>
          <cell r="J514">
            <v>3137681.97</v>
          </cell>
          <cell r="K514">
            <v>3139272.45</v>
          </cell>
          <cell r="L514">
            <v>3140738.34</v>
          </cell>
          <cell r="M514">
            <v>3142262.34</v>
          </cell>
          <cell r="N514">
            <v>3143803.57</v>
          </cell>
        </row>
        <row r="515">
          <cell r="A515">
            <v>2972</v>
          </cell>
          <cell r="B515" t="str">
            <v>FONDO DE PENSIONES</v>
          </cell>
          <cell r="C515" t="e">
            <v>#N/A</v>
          </cell>
          <cell r="D515" t="e">
            <v>#N/A</v>
          </cell>
          <cell r="E515" t="e">
            <v>#N/A</v>
          </cell>
          <cell r="F515" t="e">
            <v>#N/A</v>
          </cell>
          <cell r="G515" t="e">
            <v>#N/A</v>
          </cell>
          <cell r="H515" t="e">
            <v>#N/A</v>
          </cell>
          <cell r="I515" t="e">
            <v>#N/A</v>
          </cell>
          <cell r="J515" t="e">
            <v>#N/A</v>
          </cell>
          <cell r="K515" t="e">
            <v>#N/A</v>
          </cell>
          <cell r="L515" t="e">
            <v>#N/A</v>
          </cell>
          <cell r="M515" t="e">
            <v>#N/A</v>
          </cell>
          <cell r="N515" t="e">
            <v>#N/A</v>
          </cell>
        </row>
        <row r="516">
          <cell r="A516">
            <v>2973</v>
          </cell>
          <cell r="B516" t="str">
            <v>PASIVO LABORAL</v>
          </cell>
          <cell r="C516">
            <v>91656228.269999996</v>
          </cell>
          <cell r="D516">
            <v>91080076.810000002</v>
          </cell>
          <cell r="E516">
            <v>90587097.879999995</v>
          </cell>
          <cell r="F516">
            <v>90092312.620000005</v>
          </cell>
          <cell r="G516">
            <v>89601963.299999997</v>
          </cell>
          <cell r="H516">
            <v>89679079.599999994</v>
          </cell>
          <cell r="I516">
            <v>89026427.829999998</v>
          </cell>
          <cell r="J516">
            <v>88537365.200000003</v>
          </cell>
          <cell r="K516">
            <v>88049935.590000004</v>
          </cell>
          <cell r="L516">
            <v>87562755.180000007</v>
          </cell>
          <cell r="M516">
            <v>87193174.620000005</v>
          </cell>
          <cell r="N516">
            <v>88845036.890000001</v>
          </cell>
        </row>
        <row r="517">
          <cell r="A517">
            <v>298</v>
          </cell>
          <cell r="B517" t="str">
            <v>OTRAS CUENTAS DEL PASIVO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>
            <v>3</v>
          </cell>
          <cell r="B518" t="str">
            <v>PATRIMONIO</v>
          </cell>
          <cell r="C518">
            <v>1460684796.0999999</v>
          </cell>
          <cell r="D518">
            <v>1466582744.0799999</v>
          </cell>
          <cell r="E518">
            <v>1455008727.96</v>
          </cell>
          <cell r="F518">
            <v>1444063781.99</v>
          </cell>
          <cell r="G518">
            <v>1228626591.77</v>
          </cell>
          <cell r="H518">
            <v>1322560769.0699999</v>
          </cell>
          <cell r="I518">
            <v>1342501026.0899999</v>
          </cell>
          <cell r="J518">
            <v>1428658815.1700001</v>
          </cell>
          <cell r="K518">
            <v>1398462739.21</v>
          </cell>
          <cell r="L518">
            <v>1407370901.5799999</v>
          </cell>
          <cell r="M518">
            <v>1352931943.3800001</v>
          </cell>
          <cell r="N518">
            <v>1684795576.52</v>
          </cell>
        </row>
        <row r="519">
          <cell r="A519">
            <v>31</v>
          </cell>
          <cell r="B519" t="str">
            <v>CAPITAL</v>
          </cell>
          <cell r="C519">
            <v>2483272.2000000002</v>
          </cell>
          <cell r="D519">
            <v>2483272.2000000002</v>
          </cell>
          <cell r="E519">
            <v>2483272.2000000002</v>
          </cell>
          <cell r="F519">
            <v>2483272.2000000002</v>
          </cell>
          <cell r="G519">
            <v>2483272.2000000002</v>
          </cell>
          <cell r="H519">
            <v>2483272.2000000002</v>
          </cell>
          <cell r="I519">
            <v>2483272.2000000002</v>
          </cell>
          <cell r="J519">
            <v>2483272.2000000002</v>
          </cell>
          <cell r="K519">
            <v>2483272.2000000002</v>
          </cell>
          <cell r="L519">
            <v>2483272.2000000002</v>
          </cell>
          <cell r="M519">
            <v>2483272.2000000002</v>
          </cell>
          <cell r="N519">
            <v>2483272.2000000002</v>
          </cell>
        </row>
        <row r="520">
          <cell r="A520">
            <v>32</v>
          </cell>
          <cell r="B520" t="str">
            <v>RESERVAS</v>
          </cell>
          <cell r="C520">
            <v>1176886167.4100001</v>
          </cell>
          <cell r="D520">
            <v>1182784115.3900001</v>
          </cell>
          <cell r="E520">
            <v>1168926471.6700001</v>
          </cell>
          <cell r="F520">
            <v>1157981525.7</v>
          </cell>
          <cell r="G520">
            <v>1177143078.9100001</v>
          </cell>
          <cell r="H520">
            <v>1271077256.21</v>
          </cell>
          <cell r="I520">
            <v>1290982944.4100001</v>
          </cell>
          <cell r="J520">
            <v>1377140733.49</v>
          </cell>
          <cell r="K520">
            <v>1346944657.53</v>
          </cell>
          <cell r="L520">
            <v>1355852819.9000001</v>
          </cell>
          <cell r="M520">
            <v>1301413861.7</v>
          </cell>
          <cell r="N520">
            <v>1386054189.46</v>
          </cell>
        </row>
        <row r="521">
          <cell r="A521">
            <v>322</v>
          </cell>
          <cell r="B521" t="str">
            <v>FONDO DE RESERVA GENERAL</v>
          </cell>
          <cell r="C521">
            <v>169539935.84</v>
          </cell>
          <cell r="D521">
            <v>169539935.84</v>
          </cell>
          <cell r="E521">
            <v>169539935.84</v>
          </cell>
          <cell r="F521">
            <v>169539935.84</v>
          </cell>
          <cell r="G521">
            <v>169539935.84</v>
          </cell>
          <cell r="H521">
            <v>169539935.84</v>
          </cell>
          <cell r="I521">
            <v>169539935.84</v>
          </cell>
          <cell r="J521">
            <v>169539935.84</v>
          </cell>
          <cell r="K521">
            <v>169539935.84</v>
          </cell>
          <cell r="L521">
            <v>169539935.84</v>
          </cell>
          <cell r="M521">
            <v>169539935.84</v>
          </cell>
          <cell r="N521">
            <v>169539935.84</v>
          </cell>
        </row>
        <row r="522">
          <cell r="A522">
            <v>323</v>
          </cell>
          <cell r="B522" t="str">
            <v>RESERVAS ESPECIALES</v>
          </cell>
          <cell r="C522">
            <v>395116235.75999999</v>
          </cell>
          <cell r="D522">
            <v>392544600.63999999</v>
          </cell>
          <cell r="E522">
            <v>379162768.95999998</v>
          </cell>
          <cell r="F522">
            <v>371538448.12</v>
          </cell>
          <cell r="G522">
            <v>378488612.00999999</v>
          </cell>
          <cell r="H522">
            <v>439930326.16000003</v>
          </cell>
          <cell r="I522">
            <v>449959314.10000002</v>
          </cell>
          <cell r="J522">
            <v>504579729</v>
          </cell>
          <cell r="K522">
            <v>481048820.64999998</v>
          </cell>
          <cell r="L522">
            <v>494528364.89999998</v>
          </cell>
          <cell r="M522">
            <v>466859595.81999999</v>
          </cell>
          <cell r="N522">
            <v>536361697.18000001</v>
          </cell>
        </row>
        <row r="523">
          <cell r="A523">
            <v>3231</v>
          </cell>
          <cell r="B523" t="str">
            <v>RESERVA PARTIC.ORGAN.FINAN.INTERNC.</v>
          </cell>
          <cell r="C523" t="e">
            <v>#N/A</v>
          </cell>
          <cell r="D523" t="e">
            <v>#N/A</v>
          </cell>
          <cell r="E523" t="e">
            <v>#N/A</v>
          </cell>
          <cell r="F523" t="e">
            <v>#N/A</v>
          </cell>
          <cell r="G523" t="e">
            <v>#N/A</v>
          </cell>
          <cell r="H523" t="e">
            <v>#N/A</v>
          </cell>
          <cell r="I523" t="e">
            <v>#N/A</v>
          </cell>
          <cell r="J523" t="e">
            <v>#N/A</v>
          </cell>
          <cell r="K523" t="e">
            <v>#N/A</v>
          </cell>
          <cell r="L523" t="e">
            <v>#N/A</v>
          </cell>
          <cell r="M523" t="e">
            <v>#N/A</v>
          </cell>
          <cell r="N523" t="e">
            <v>#N/A</v>
          </cell>
        </row>
        <row r="524">
          <cell r="A524">
            <v>3238</v>
          </cell>
          <cell r="B524" t="str">
            <v>OTRAS RESERVAS ESPECIALES</v>
          </cell>
          <cell r="C524">
            <v>395116235.75999999</v>
          </cell>
          <cell r="D524">
            <v>392544600.63999999</v>
          </cell>
          <cell r="E524">
            <v>379162768.95999998</v>
          </cell>
          <cell r="F524">
            <v>371538448.12</v>
          </cell>
          <cell r="G524">
            <v>378488612.00999999</v>
          </cell>
          <cell r="H524">
            <v>439930326.16000003</v>
          </cell>
          <cell r="I524">
            <v>449959314.10000002</v>
          </cell>
          <cell r="J524">
            <v>504579729</v>
          </cell>
          <cell r="K524">
            <v>481048820.64999998</v>
          </cell>
          <cell r="L524">
            <v>494528364.89999998</v>
          </cell>
          <cell r="M524">
            <v>466859595.81999999</v>
          </cell>
          <cell r="N524">
            <v>536361697.18000001</v>
          </cell>
        </row>
        <row r="525">
          <cell r="A525">
            <v>325</v>
          </cell>
          <cell r="B525" t="str">
            <v>RESERVA POR REVALORIZACIÓN DEL PATRIMONIO</v>
          </cell>
          <cell r="C525">
            <v>17014422.050000001</v>
          </cell>
          <cell r="D525">
            <v>17014422.050000001</v>
          </cell>
          <cell r="E525">
            <v>17014422.050000001</v>
          </cell>
          <cell r="F525">
            <v>17014422.050000001</v>
          </cell>
          <cell r="G525">
            <v>17014422.050000001</v>
          </cell>
          <cell r="H525">
            <v>17014422.050000001</v>
          </cell>
          <cell r="I525">
            <v>17014422.050000001</v>
          </cell>
          <cell r="J525">
            <v>17014422.050000001</v>
          </cell>
          <cell r="K525">
            <v>17014422.050000001</v>
          </cell>
          <cell r="L525">
            <v>17014422.050000001</v>
          </cell>
          <cell r="M525">
            <v>17014422.050000001</v>
          </cell>
          <cell r="N525">
            <v>17014422.050000001</v>
          </cell>
        </row>
        <row r="526">
          <cell r="A526">
            <v>326</v>
          </cell>
          <cell r="B526" t="str">
            <v>RESERVA POR RESULTADOS NO OPERATIVOS</v>
          </cell>
          <cell r="C526">
            <v>595215573.75999999</v>
          </cell>
          <cell r="D526">
            <v>603685156.86000001</v>
          </cell>
          <cell r="E526">
            <v>603209344.82000005</v>
          </cell>
          <cell r="F526">
            <v>599888719.69000006</v>
          </cell>
          <cell r="G526">
            <v>612100109.00999999</v>
          </cell>
          <cell r="H526">
            <v>644592572.15999997</v>
          </cell>
          <cell r="I526">
            <v>654469272.41999996</v>
          </cell>
          <cell r="J526">
            <v>686006646.60000002</v>
          </cell>
          <cell r="K526">
            <v>679341478.99000001</v>
          </cell>
          <cell r="L526">
            <v>674770097.11000001</v>
          </cell>
          <cell r="M526">
            <v>647999907.99000001</v>
          </cell>
          <cell r="N526">
            <v>663138134.38999999</v>
          </cell>
        </row>
        <row r="527">
          <cell r="A527">
            <v>35</v>
          </cell>
          <cell r="B527" t="str">
            <v>SUPERÁVIT POR VALUACIÓN</v>
          </cell>
          <cell r="C527">
            <v>46716613.060000002</v>
          </cell>
          <cell r="D527">
            <v>46716613.060000002</v>
          </cell>
          <cell r="E527">
            <v>49000240.659999996</v>
          </cell>
          <cell r="F527">
            <v>49000240.659999996</v>
          </cell>
          <cell r="G527">
            <v>49000240.659999996</v>
          </cell>
          <cell r="H527">
            <v>49000240.659999996</v>
          </cell>
          <cell r="I527">
            <v>49034809.479999997</v>
          </cell>
          <cell r="J527">
            <v>49034809.479999997</v>
          </cell>
          <cell r="K527">
            <v>49034809.479999997</v>
          </cell>
          <cell r="L527">
            <v>49034809.479999997</v>
          </cell>
          <cell r="M527">
            <v>49034809.479999997</v>
          </cell>
          <cell r="N527">
            <v>49034809.479999997</v>
          </cell>
        </row>
        <row r="528">
          <cell r="A528">
            <v>351</v>
          </cell>
          <cell r="B528" t="str">
            <v>SUPERÁVIT POR VALUACIÓN DE BIENES INMUEBLES</v>
          </cell>
          <cell r="C528">
            <v>46716613.060000002</v>
          </cell>
          <cell r="D528">
            <v>46716613.060000002</v>
          </cell>
          <cell r="E528">
            <v>49000240.659999996</v>
          </cell>
          <cell r="F528">
            <v>49000240.659999996</v>
          </cell>
          <cell r="G528">
            <v>49000240.659999996</v>
          </cell>
          <cell r="H528">
            <v>49000240.659999996</v>
          </cell>
          <cell r="I528">
            <v>49034809.479999997</v>
          </cell>
          <cell r="J528">
            <v>49034809.479999997</v>
          </cell>
          <cell r="K528">
            <v>49034809.479999997</v>
          </cell>
          <cell r="L528">
            <v>49034809.479999997</v>
          </cell>
          <cell r="M528">
            <v>49034809.479999997</v>
          </cell>
          <cell r="N528">
            <v>49034809.479999997</v>
          </cell>
        </row>
        <row r="529">
          <cell r="A529">
            <v>38</v>
          </cell>
          <cell r="B529" t="str">
            <v>RESULTADOS</v>
          </cell>
          <cell r="C529">
            <v>234598743.43000001</v>
          </cell>
          <cell r="D529">
            <v>234598743.43000001</v>
          </cell>
          <cell r="E529">
            <v>234598743.43000001</v>
          </cell>
          <cell r="F529">
            <v>234598743.43000001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247223305.38</v>
          </cell>
        </row>
        <row r="530">
          <cell r="A530">
            <v>381</v>
          </cell>
          <cell r="B530" t="str">
            <v>ACUMULADOS</v>
          </cell>
          <cell r="C530">
            <v>234598743.43000001</v>
          </cell>
          <cell r="D530">
            <v>234598743.43000001</v>
          </cell>
          <cell r="E530">
            <v>234598743.43000001</v>
          </cell>
          <cell r="F530">
            <v>234598743.43000001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>
            <v>3811</v>
          </cell>
          <cell r="B531" t="str">
            <v>UTILIDADES REALIZADAS COBRADAS</v>
          </cell>
          <cell r="C531">
            <v>234598743.43000001</v>
          </cell>
          <cell r="D531">
            <v>234598743.43000001</v>
          </cell>
          <cell r="E531">
            <v>234598743.43000001</v>
          </cell>
          <cell r="F531">
            <v>234598743.43000001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>
            <v>3812</v>
          </cell>
          <cell r="B532" t="str">
            <v>UTILIDADES REALIZADAS NO COBRADAS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A533">
            <v>3813</v>
          </cell>
          <cell r="B533" t="str">
            <v>PÉRDIDAS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A534">
            <v>382</v>
          </cell>
          <cell r="B534" t="str">
            <v>DEL EJERCICIO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247223305.38</v>
          </cell>
        </row>
        <row r="535">
          <cell r="A535">
            <v>3821</v>
          </cell>
          <cell r="B535" t="str">
            <v>UTILIDADES REALIZADAS COBRADAS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247223305.38</v>
          </cell>
        </row>
        <row r="536">
          <cell r="A536">
            <v>3822</v>
          </cell>
          <cell r="B536" t="str">
            <v>UTILIDADES REALIZADAS NO COBRADAS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A537">
            <v>3823</v>
          </cell>
          <cell r="B537" t="str">
            <v>PÉRDIDAS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>
            <v>39</v>
          </cell>
          <cell r="B538" t="str">
            <v>REEXPRESION MONETARIA (DESHABILITADO)</v>
          </cell>
          <cell r="C538" t="e">
            <v>#N/A</v>
          </cell>
          <cell r="D538" t="e">
            <v>#N/A</v>
          </cell>
          <cell r="E538" t="e">
            <v>#N/A</v>
          </cell>
          <cell r="F538" t="e">
            <v>#N/A</v>
          </cell>
          <cell r="G538" t="e">
            <v>#N/A</v>
          </cell>
          <cell r="H538" t="e">
            <v>#N/A</v>
          </cell>
          <cell r="I538" t="e">
            <v>#N/A</v>
          </cell>
          <cell r="J538" t="e">
            <v>#N/A</v>
          </cell>
          <cell r="K538" t="e">
            <v>#N/A</v>
          </cell>
          <cell r="L538" t="e">
            <v>#N/A</v>
          </cell>
          <cell r="M538" t="e">
            <v>#N/A</v>
          </cell>
          <cell r="N538" t="e">
            <v>#N/A</v>
          </cell>
        </row>
        <row r="539">
          <cell r="A539">
            <v>391</v>
          </cell>
          <cell r="B539" t="str">
            <v>ACTIVOS Y PASIVOS EN M/E (DESHABILITADO)</v>
          </cell>
          <cell r="C539" t="e">
            <v>#N/A</v>
          </cell>
          <cell r="D539" t="e">
            <v>#N/A</v>
          </cell>
          <cell r="E539" t="e">
            <v>#N/A</v>
          </cell>
          <cell r="F539" t="e">
            <v>#N/A</v>
          </cell>
          <cell r="G539" t="e">
            <v>#N/A</v>
          </cell>
          <cell r="H539" t="e">
            <v>#N/A</v>
          </cell>
          <cell r="I539" t="e">
            <v>#N/A</v>
          </cell>
          <cell r="J539" t="e">
            <v>#N/A</v>
          </cell>
          <cell r="K539" t="e">
            <v>#N/A</v>
          </cell>
          <cell r="L539" t="e">
            <v>#N/A</v>
          </cell>
          <cell r="M539" t="e">
            <v>#N/A</v>
          </cell>
          <cell r="N539" t="e">
            <v>#N/A</v>
          </cell>
        </row>
        <row r="540">
          <cell r="A540">
            <v>392</v>
          </cell>
          <cell r="B540" t="str">
            <v>ACTIVOS Y PASIVOS NO MONETARIOS (DESHABILITADO)</v>
          </cell>
          <cell r="C540" t="e">
            <v>#N/A</v>
          </cell>
          <cell r="D540" t="e">
            <v>#N/A</v>
          </cell>
          <cell r="E540" t="e">
            <v>#N/A</v>
          </cell>
          <cell r="F540" t="e">
            <v>#N/A</v>
          </cell>
          <cell r="G540" t="e">
            <v>#N/A</v>
          </cell>
          <cell r="H540" t="e">
            <v>#N/A</v>
          </cell>
          <cell r="I540" t="e">
            <v>#N/A</v>
          </cell>
          <cell r="J540" t="e">
            <v>#N/A</v>
          </cell>
          <cell r="K540" t="e">
            <v>#N/A</v>
          </cell>
          <cell r="L540" t="e">
            <v>#N/A</v>
          </cell>
          <cell r="M540" t="e">
            <v>#N/A</v>
          </cell>
          <cell r="N540" t="e">
            <v>#N/A</v>
          </cell>
        </row>
        <row r="541">
          <cell r="A541">
            <v>393</v>
          </cell>
          <cell r="B541" t="str">
            <v>ORO Y PLATA NO MONETARIOS (DESHABILITADO)</v>
          </cell>
          <cell r="C541" t="e">
            <v>#N/A</v>
          </cell>
          <cell r="D541" t="e">
            <v>#N/A</v>
          </cell>
          <cell r="E541" t="e">
            <v>#N/A</v>
          </cell>
          <cell r="F541" t="e">
            <v>#N/A</v>
          </cell>
          <cell r="G541" t="e">
            <v>#N/A</v>
          </cell>
          <cell r="H541" t="e">
            <v>#N/A</v>
          </cell>
          <cell r="I541" t="e">
            <v>#N/A</v>
          </cell>
          <cell r="J541" t="e">
            <v>#N/A</v>
          </cell>
          <cell r="K541" t="e">
            <v>#N/A</v>
          </cell>
          <cell r="L541" t="e">
            <v>#N/A</v>
          </cell>
          <cell r="M541" t="e">
            <v>#N/A</v>
          </cell>
          <cell r="N541" t="e">
            <v>#N/A</v>
          </cell>
        </row>
        <row r="542">
          <cell r="A542">
            <v>394</v>
          </cell>
          <cell r="B542" t="str">
            <v>PATRIMONIO (DESHABILITADO)</v>
          </cell>
          <cell r="C542" t="e">
            <v>#N/A</v>
          </cell>
          <cell r="D542" t="e">
            <v>#N/A</v>
          </cell>
          <cell r="E542" t="e">
            <v>#N/A</v>
          </cell>
          <cell r="F542" t="e">
            <v>#N/A</v>
          </cell>
          <cell r="G542" t="e">
            <v>#N/A</v>
          </cell>
          <cell r="H542" t="e">
            <v>#N/A</v>
          </cell>
          <cell r="I542" t="e">
            <v>#N/A</v>
          </cell>
          <cell r="J542" t="e">
            <v>#N/A</v>
          </cell>
          <cell r="K542" t="e">
            <v>#N/A</v>
          </cell>
          <cell r="L542" t="e">
            <v>#N/A</v>
          </cell>
          <cell r="M542" t="e">
            <v>#N/A</v>
          </cell>
          <cell r="N542" t="e">
            <v>#N/A</v>
          </cell>
        </row>
        <row r="543">
          <cell r="A543">
            <v>4</v>
          </cell>
          <cell r="B543" t="str">
            <v>GASTOS</v>
          </cell>
          <cell r="C543">
            <v>10215942.91</v>
          </cell>
          <cell r="D543">
            <v>15707857.560000001</v>
          </cell>
          <cell r="E543">
            <v>34946500.359999999</v>
          </cell>
          <cell r="F543">
            <v>39986116.159999996</v>
          </cell>
          <cell r="G543">
            <v>43779839.909999996</v>
          </cell>
          <cell r="H543">
            <v>49486159.130000003</v>
          </cell>
          <cell r="I543">
            <v>56375323.390000001</v>
          </cell>
          <cell r="J543">
            <v>61004481.75</v>
          </cell>
          <cell r="K543">
            <v>66851891.170000002</v>
          </cell>
          <cell r="L543">
            <v>72123433.230000004</v>
          </cell>
          <cell r="M543">
            <v>77189420.939999998</v>
          </cell>
          <cell r="N543">
            <v>90044758.209999993</v>
          </cell>
        </row>
        <row r="544">
          <cell r="A544">
            <v>41</v>
          </cell>
          <cell r="B544" t="str">
            <v>GASTOS ORDINARIOS</v>
          </cell>
          <cell r="C544">
            <v>5601231.7300000004</v>
          </cell>
          <cell r="D544">
            <v>9067827.4700000007</v>
          </cell>
          <cell r="E544">
            <v>12212151.24</v>
          </cell>
          <cell r="F544">
            <v>15609172.68</v>
          </cell>
          <cell r="G544">
            <v>19034485.850000001</v>
          </cell>
          <cell r="H544">
            <v>22222009.780000001</v>
          </cell>
          <cell r="I544">
            <v>29058940.120000001</v>
          </cell>
          <cell r="J544">
            <v>32720880.710000001</v>
          </cell>
          <cell r="K544">
            <v>37112252.219999999</v>
          </cell>
          <cell r="L544">
            <v>40813137.280000001</v>
          </cell>
          <cell r="M544">
            <v>44961124.960000001</v>
          </cell>
          <cell r="N544">
            <v>52976710.93</v>
          </cell>
        </row>
        <row r="545">
          <cell r="A545">
            <v>411</v>
          </cell>
          <cell r="B545" t="str">
            <v>GASTOS FINANCIEROS</v>
          </cell>
          <cell r="C545">
            <v>550989.54</v>
          </cell>
          <cell r="D545">
            <v>1508217.05</v>
          </cell>
          <cell r="E545">
            <v>2055973</v>
          </cell>
          <cell r="F545">
            <v>2604388.41</v>
          </cell>
          <cell r="G545">
            <v>3239516.88</v>
          </cell>
          <cell r="H545">
            <v>3802859.06</v>
          </cell>
          <cell r="I545">
            <v>4363354.0999999996</v>
          </cell>
          <cell r="J545">
            <v>5184374.7300000004</v>
          </cell>
          <cell r="K545">
            <v>6531997.2699999996</v>
          </cell>
          <cell r="L545">
            <v>7238583.7000000002</v>
          </cell>
          <cell r="M545">
            <v>7920100.5499999998</v>
          </cell>
          <cell r="N545">
            <v>8648449.5600000005</v>
          </cell>
        </row>
        <row r="546">
          <cell r="A546">
            <v>4111</v>
          </cell>
          <cell r="B546" t="str">
            <v>INTERESES PAGADOS</v>
          </cell>
          <cell r="C546">
            <v>521641</v>
          </cell>
          <cell r="D546">
            <v>1433027.06</v>
          </cell>
          <cell r="E546">
            <v>1934918.06</v>
          </cell>
          <cell r="F546">
            <v>2436809.06</v>
          </cell>
          <cell r="G546">
            <v>2958450.06</v>
          </cell>
          <cell r="H546">
            <v>3477227.05</v>
          </cell>
          <cell r="I546">
            <v>3996006.05</v>
          </cell>
          <cell r="J546">
            <v>4719334.05</v>
          </cell>
          <cell r="K546">
            <v>5969072.0499999998</v>
          </cell>
          <cell r="L546">
            <v>6613149.0499999998</v>
          </cell>
          <cell r="M546">
            <v>7236449.0499999998</v>
          </cell>
          <cell r="N546">
            <v>7859792.0800000001</v>
          </cell>
        </row>
        <row r="547">
          <cell r="A547">
            <v>411105</v>
          </cell>
          <cell r="B547" t="str">
            <v>INVERSIONES R.I.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A548">
            <v>411110</v>
          </cell>
          <cell r="B548" t="str">
            <v>ACUERDOS DE PAGO Y CRÉDITOS RECÍPROCOS</v>
          </cell>
          <cell r="C548">
            <v>3739</v>
          </cell>
          <cell r="D548">
            <v>4616</v>
          </cell>
          <cell r="E548">
            <v>5493</v>
          </cell>
          <cell r="F548">
            <v>6370</v>
          </cell>
          <cell r="G548">
            <v>10109</v>
          </cell>
          <cell r="H548">
            <v>10986</v>
          </cell>
          <cell r="I548">
            <v>11863</v>
          </cell>
          <cell r="J548">
            <v>12740</v>
          </cell>
          <cell r="K548">
            <v>12740</v>
          </cell>
          <cell r="L548">
            <v>12740</v>
          </cell>
          <cell r="M548">
            <v>12740</v>
          </cell>
          <cell r="N548">
            <v>21972</v>
          </cell>
        </row>
        <row r="549">
          <cell r="A549">
            <v>411115</v>
          </cell>
          <cell r="B549" t="str">
            <v>ORGANISMOS INTERNACIONALES</v>
          </cell>
          <cell r="C549">
            <v>517902</v>
          </cell>
          <cell r="D549">
            <v>1428411.06</v>
          </cell>
          <cell r="E549">
            <v>1929425.06</v>
          </cell>
          <cell r="F549">
            <v>2430439.06</v>
          </cell>
          <cell r="G549">
            <v>2948341.06</v>
          </cell>
          <cell r="H549">
            <v>3466241.05</v>
          </cell>
          <cell r="I549">
            <v>3984143.05</v>
          </cell>
          <cell r="J549">
            <v>4706594.05</v>
          </cell>
          <cell r="K549">
            <v>5956332.0499999998</v>
          </cell>
          <cell r="L549">
            <v>6600409.0499999998</v>
          </cell>
          <cell r="M549">
            <v>7223709.0499999998</v>
          </cell>
          <cell r="N549">
            <v>7837820.0800000001</v>
          </cell>
        </row>
        <row r="550">
          <cell r="A550">
            <v>411190</v>
          </cell>
          <cell r="B550" t="str">
            <v>OTROS INTERESES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A551">
            <v>4112</v>
          </cell>
          <cell r="B551" t="str">
            <v>COMISIONES PAGADAS</v>
          </cell>
          <cell r="C551">
            <v>23520.2</v>
          </cell>
          <cell r="D551">
            <v>60660.73</v>
          </cell>
          <cell r="E551">
            <v>97612.91</v>
          </cell>
          <cell r="F551">
            <v>132699.72</v>
          </cell>
          <cell r="G551">
            <v>228425.34</v>
          </cell>
          <cell r="H551">
            <v>264526.13</v>
          </cell>
          <cell r="I551">
            <v>297322.78999999998</v>
          </cell>
          <cell r="J551">
            <v>386081.68</v>
          </cell>
          <cell r="K551">
            <v>476768.24</v>
          </cell>
          <cell r="L551">
            <v>530878.1</v>
          </cell>
          <cell r="M551">
            <v>581372.21</v>
          </cell>
          <cell r="N551">
            <v>669000.21</v>
          </cell>
        </row>
        <row r="552">
          <cell r="A552">
            <v>411230</v>
          </cell>
          <cell r="B552" t="str">
            <v>CUSTODIA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>
            <v>411270</v>
          </cell>
          <cell r="B553" t="str">
            <v>CERTIFICACION CHEQUES</v>
          </cell>
          <cell r="C553" t="e">
            <v>#N/A</v>
          </cell>
          <cell r="D553" t="e">
            <v>#N/A</v>
          </cell>
          <cell r="E553" t="e">
            <v>#N/A</v>
          </cell>
          <cell r="F553" t="e">
            <v>#N/A</v>
          </cell>
          <cell r="G553" t="e">
            <v>#N/A</v>
          </cell>
          <cell r="H553" t="e">
            <v>#N/A</v>
          </cell>
          <cell r="I553" t="e">
            <v>#N/A</v>
          </cell>
          <cell r="J553" t="e">
            <v>#N/A</v>
          </cell>
          <cell r="K553" t="e">
            <v>#N/A</v>
          </cell>
          <cell r="L553" t="e">
            <v>#N/A</v>
          </cell>
          <cell r="M553" t="e">
            <v>#N/A</v>
          </cell>
          <cell r="N553" t="e">
            <v>#N/A</v>
          </cell>
        </row>
        <row r="554">
          <cell r="A554">
            <v>411280</v>
          </cell>
          <cell r="B554" t="str">
            <v>CAMARA DE COMPENSACION</v>
          </cell>
          <cell r="C554" t="e">
            <v>#N/A</v>
          </cell>
          <cell r="D554" t="e">
            <v>#N/A</v>
          </cell>
          <cell r="E554" t="e">
            <v>#N/A</v>
          </cell>
          <cell r="F554" t="e">
            <v>#N/A</v>
          </cell>
          <cell r="G554" t="e">
            <v>#N/A</v>
          </cell>
          <cell r="H554" t="e">
            <v>#N/A</v>
          </cell>
          <cell r="I554" t="e">
            <v>#N/A</v>
          </cell>
          <cell r="J554" t="e">
            <v>#N/A</v>
          </cell>
          <cell r="K554" t="e">
            <v>#N/A</v>
          </cell>
          <cell r="L554" t="e">
            <v>#N/A</v>
          </cell>
          <cell r="M554" t="e">
            <v>#N/A</v>
          </cell>
          <cell r="N554" t="e">
            <v>#N/A</v>
          </cell>
        </row>
        <row r="555">
          <cell r="A555">
            <v>411290</v>
          </cell>
          <cell r="B555" t="str">
            <v>OTRAS COMISIONES</v>
          </cell>
          <cell r="C555">
            <v>23520.2</v>
          </cell>
          <cell r="D555">
            <v>60660.73</v>
          </cell>
          <cell r="E555">
            <v>97612.91</v>
          </cell>
          <cell r="F555">
            <v>132699.72</v>
          </cell>
          <cell r="G555">
            <v>228425.34</v>
          </cell>
          <cell r="H555">
            <v>264526.13</v>
          </cell>
          <cell r="I555">
            <v>297322.78999999998</v>
          </cell>
          <cell r="J555">
            <v>386081.68</v>
          </cell>
          <cell r="K555">
            <v>476768.24</v>
          </cell>
          <cell r="L555">
            <v>530878.1</v>
          </cell>
          <cell r="M555">
            <v>581372.21</v>
          </cell>
          <cell r="N555">
            <v>669000.21</v>
          </cell>
        </row>
        <row r="556">
          <cell r="A556">
            <v>4113</v>
          </cell>
          <cell r="B556" t="str">
            <v>PÉRDIDA EN VALORES MOBILIARIOS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>
            <v>411305</v>
          </cell>
          <cell r="B557" t="str">
            <v>PÉRDIDA INVERSIÓN R.I.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>
            <v>411310</v>
          </cell>
          <cell r="B558" t="str">
            <v>PÉRDIDA INVERSIONES PAÍS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>
            <v>4119</v>
          </cell>
          <cell r="B559" t="str">
            <v>OTROS GASTOS FINANCIEROS</v>
          </cell>
          <cell r="C559">
            <v>5828.34</v>
          </cell>
          <cell r="D559">
            <v>14529.26</v>
          </cell>
          <cell r="E559">
            <v>23442.03</v>
          </cell>
          <cell r="F559">
            <v>34879.629999999997</v>
          </cell>
          <cell r="G559">
            <v>52641.48</v>
          </cell>
          <cell r="H559">
            <v>61105.88</v>
          </cell>
          <cell r="I559">
            <v>70025.259999999995</v>
          </cell>
          <cell r="J559">
            <v>78959</v>
          </cell>
          <cell r="K559">
            <v>86156.98</v>
          </cell>
          <cell r="L559">
            <v>94556.55</v>
          </cell>
          <cell r="M559">
            <v>102279.29</v>
          </cell>
          <cell r="N559">
            <v>119657.27</v>
          </cell>
        </row>
        <row r="560">
          <cell r="A560">
            <v>412</v>
          </cell>
          <cell r="B560" t="str">
            <v>GASTOS ADMINISTRATIVOS</v>
          </cell>
          <cell r="C560">
            <v>5050242.1900000004</v>
          </cell>
          <cell r="D560">
            <v>7498348.8200000003</v>
          </cell>
          <cell r="E560">
            <v>10094820.199999999</v>
          </cell>
          <cell r="F560">
            <v>12935052.9</v>
          </cell>
          <cell r="G560">
            <v>15725139.5</v>
          </cell>
          <cell r="H560">
            <v>18349301.52</v>
          </cell>
          <cell r="I560">
            <v>24417254.109999999</v>
          </cell>
          <cell r="J560">
            <v>27102926.760000002</v>
          </cell>
          <cell r="K560">
            <v>30067453.100000001</v>
          </cell>
          <cell r="L560">
            <v>32809808.620000001</v>
          </cell>
          <cell r="M560">
            <v>36070806.229999997</v>
          </cell>
          <cell r="N560">
            <v>42263001.770000003</v>
          </cell>
        </row>
        <row r="561">
          <cell r="A561">
            <v>4121</v>
          </cell>
          <cell r="B561" t="str">
            <v>GASTOS DE PERSONAL</v>
          </cell>
          <cell r="C561">
            <v>1891216.31</v>
          </cell>
          <cell r="D561">
            <v>3794216.48</v>
          </cell>
          <cell r="E561">
            <v>5702337.1799999997</v>
          </cell>
          <cell r="F561">
            <v>7662878.4900000002</v>
          </cell>
          <cell r="G561">
            <v>9598008.1699999999</v>
          </cell>
          <cell r="H561">
            <v>11534294.33</v>
          </cell>
          <cell r="I561">
            <v>13490392.380000001</v>
          </cell>
          <cell r="J561">
            <v>15431830.18</v>
          </cell>
          <cell r="K561">
            <v>17377014.760000002</v>
          </cell>
          <cell r="L561">
            <v>19342320.219999999</v>
          </cell>
          <cell r="M561">
            <v>21321284.23</v>
          </cell>
          <cell r="N561">
            <v>23299688.329999998</v>
          </cell>
        </row>
        <row r="562">
          <cell r="A562">
            <v>412105</v>
          </cell>
          <cell r="B562" t="str">
            <v>MASA SALARIAL</v>
          </cell>
          <cell r="C562">
            <v>1891016.37</v>
          </cell>
          <cell r="D562">
            <v>3767886.39</v>
          </cell>
          <cell r="E562">
            <v>5668420.9400000004</v>
          </cell>
          <cell r="F562">
            <v>7570237.1699999999</v>
          </cell>
          <cell r="G562">
            <v>9467984.4100000001</v>
          </cell>
          <cell r="H562">
            <v>11367161.050000001</v>
          </cell>
          <cell r="I562">
            <v>13284491.15</v>
          </cell>
          <cell r="J562">
            <v>15186234.380000001</v>
          </cell>
          <cell r="K562">
            <v>17082241.640000001</v>
          </cell>
          <cell r="L562">
            <v>18996683.739999998</v>
          </cell>
          <cell r="M562">
            <v>20905141.899999999</v>
          </cell>
          <cell r="N562">
            <v>22789459.920000002</v>
          </cell>
        </row>
        <row r="563">
          <cell r="A563">
            <v>412190</v>
          </cell>
          <cell r="B563" t="str">
            <v>OTROS GASTOS DE PERSONAL</v>
          </cell>
          <cell r="C563">
            <v>199.94</v>
          </cell>
          <cell r="D563">
            <v>26330.09</v>
          </cell>
          <cell r="E563">
            <v>33916.239999999998</v>
          </cell>
          <cell r="F563">
            <v>92641.32</v>
          </cell>
          <cell r="G563">
            <v>130023.76</v>
          </cell>
          <cell r="H563">
            <v>167133.28</v>
          </cell>
          <cell r="I563">
            <v>205901.23</v>
          </cell>
          <cell r="J563">
            <v>245595.8</v>
          </cell>
          <cell r="K563">
            <v>294773.12</v>
          </cell>
          <cell r="L563">
            <v>345636.48</v>
          </cell>
          <cell r="M563">
            <v>416142.33</v>
          </cell>
          <cell r="N563">
            <v>510228.41</v>
          </cell>
        </row>
        <row r="564">
          <cell r="A564">
            <v>4122</v>
          </cell>
          <cell r="B564" t="str">
            <v>GASTOS DE OPERACIÓN</v>
          </cell>
          <cell r="C564">
            <v>100602.8</v>
          </cell>
          <cell r="D564">
            <v>567632.47</v>
          </cell>
          <cell r="E564">
            <v>1226960.8799999999</v>
          </cell>
          <cell r="F564">
            <v>1982297.45</v>
          </cell>
          <cell r="G564">
            <v>2620147.3199999998</v>
          </cell>
          <cell r="H564">
            <v>3237707.16</v>
          </cell>
          <cell r="I564">
            <v>4179529.71</v>
          </cell>
          <cell r="J564">
            <v>4873485.6100000003</v>
          </cell>
          <cell r="K564">
            <v>5758786.0499999998</v>
          </cell>
          <cell r="L564">
            <v>6433799.7599999998</v>
          </cell>
          <cell r="M564">
            <v>7244990.6100000003</v>
          </cell>
          <cell r="N564">
            <v>10078964.07</v>
          </cell>
        </row>
        <row r="565">
          <cell r="A565">
            <v>412205</v>
          </cell>
          <cell r="B565" t="str">
            <v>SERVICIOS</v>
          </cell>
          <cell r="C565">
            <v>69152.22</v>
          </cell>
          <cell r="D565">
            <v>462819.49</v>
          </cell>
          <cell r="E565">
            <v>975018.42</v>
          </cell>
          <cell r="F565">
            <v>1486694.1</v>
          </cell>
          <cell r="G565">
            <v>1915615.34</v>
          </cell>
          <cell r="H565">
            <v>2309439.75</v>
          </cell>
          <cell r="I565">
            <v>2973603.59</v>
          </cell>
          <cell r="J565">
            <v>3490797.8</v>
          </cell>
          <cell r="K565">
            <v>3926587.02</v>
          </cell>
          <cell r="L565">
            <v>4418464.66</v>
          </cell>
          <cell r="M565">
            <v>4865221.95</v>
          </cell>
          <cell r="N565">
            <v>6552628.0599999996</v>
          </cell>
        </row>
        <row r="566">
          <cell r="A566">
            <v>412210</v>
          </cell>
          <cell r="B566" t="str">
            <v>MANTENIMIENTO</v>
          </cell>
          <cell r="C566">
            <v>16026.22</v>
          </cell>
          <cell r="D566">
            <v>39342.800000000003</v>
          </cell>
          <cell r="E566">
            <v>134887.88</v>
          </cell>
          <cell r="F566">
            <v>309818.03000000003</v>
          </cell>
          <cell r="G566">
            <v>448637.18</v>
          </cell>
          <cell r="H566">
            <v>577869.01</v>
          </cell>
          <cell r="I566">
            <v>719411.58</v>
          </cell>
          <cell r="J566">
            <v>811388.87</v>
          </cell>
          <cell r="K566">
            <v>1188009.95</v>
          </cell>
          <cell r="L566">
            <v>1290919.94</v>
          </cell>
          <cell r="M566">
            <v>1567234.27</v>
          </cell>
          <cell r="N566">
            <v>2498276.46</v>
          </cell>
        </row>
        <row r="567">
          <cell r="A567">
            <v>412215</v>
          </cell>
          <cell r="B567" t="str">
            <v>SUMINISTROS Y MATERIALES</v>
          </cell>
          <cell r="C567">
            <v>12016.82</v>
          </cell>
          <cell r="D567">
            <v>27998.03</v>
          </cell>
          <cell r="E567">
            <v>38541.71</v>
          </cell>
          <cell r="F567">
            <v>74873.919999999998</v>
          </cell>
          <cell r="G567">
            <v>118156.73</v>
          </cell>
          <cell r="H567">
            <v>172150.96</v>
          </cell>
          <cell r="I567">
            <v>227528.77</v>
          </cell>
          <cell r="J567">
            <v>272516.67</v>
          </cell>
          <cell r="K567">
            <v>287613.40000000002</v>
          </cell>
          <cell r="L567">
            <v>313528.84999999998</v>
          </cell>
          <cell r="M567">
            <v>331493.26</v>
          </cell>
          <cell r="N567">
            <v>426569.23</v>
          </cell>
        </row>
        <row r="568">
          <cell r="A568">
            <v>412220</v>
          </cell>
          <cell r="B568" t="str">
            <v>ARRIENDOS</v>
          </cell>
          <cell r="C568">
            <v>3407.54</v>
          </cell>
          <cell r="D568">
            <v>32404.15</v>
          </cell>
          <cell r="E568">
            <v>69386.23</v>
          </cell>
          <cell r="F568">
            <v>101784.76</v>
          </cell>
          <cell r="G568">
            <v>128498.55</v>
          </cell>
          <cell r="H568">
            <v>167129.12</v>
          </cell>
          <cell r="I568">
            <v>244683.05</v>
          </cell>
          <cell r="J568">
            <v>282969.78999999998</v>
          </cell>
          <cell r="K568">
            <v>334005.40999999997</v>
          </cell>
          <cell r="L568">
            <v>377585.86</v>
          </cell>
          <cell r="M568">
            <v>439047.24</v>
          </cell>
          <cell r="N568">
            <v>537753.93000000005</v>
          </cell>
        </row>
        <row r="569">
          <cell r="A569">
            <v>412225</v>
          </cell>
          <cell r="B569" t="str">
            <v>EDICIÓN Y PRENSA</v>
          </cell>
          <cell r="C569">
            <v>0</v>
          </cell>
          <cell r="D569">
            <v>5068</v>
          </cell>
          <cell r="E569">
            <v>9126.64</v>
          </cell>
          <cell r="F569">
            <v>9126.64</v>
          </cell>
          <cell r="G569">
            <v>9239.52</v>
          </cell>
          <cell r="H569">
            <v>11118.32</v>
          </cell>
          <cell r="I569">
            <v>14302.72</v>
          </cell>
          <cell r="J569">
            <v>15812.48</v>
          </cell>
          <cell r="K569">
            <v>22570.27</v>
          </cell>
          <cell r="L569">
            <v>33300.449999999997</v>
          </cell>
          <cell r="M569">
            <v>41993.89</v>
          </cell>
          <cell r="N569">
            <v>63736.39</v>
          </cell>
        </row>
        <row r="570">
          <cell r="A570">
            <v>4123</v>
          </cell>
          <cell r="B570" t="str">
            <v>IMPUESTOS Y CONTRIBUCIONES</v>
          </cell>
          <cell r="C570">
            <v>3015690.01</v>
          </cell>
          <cell r="D570">
            <v>3031262.52</v>
          </cell>
          <cell r="E570">
            <v>3031262.52</v>
          </cell>
          <cell r="F570">
            <v>3033180.15</v>
          </cell>
          <cell r="G570">
            <v>3040209.2</v>
          </cell>
          <cell r="H570">
            <v>3059457.48</v>
          </cell>
          <cell r="I570">
            <v>6071846.96</v>
          </cell>
          <cell r="J570">
            <v>6072730.9100000001</v>
          </cell>
          <cell r="K570">
            <v>6076272.6399999997</v>
          </cell>
          <cell r="L570">
            <v>6076497.96</v>
          </cell>
          <cell r="M570">
            <v>6076497.96</v>
          </cell>
          <cell r="N570">
            <v>6080494.5599999996</v>
          </cell>
        </row>
        <row r="571">
          <cell r="A571">
            <v>412305</v>
          </cell>
          <cell r="B571" t="str">
            <v>REGISTRO MERCADO DE VALORES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18105</v>
          </cell>
          <cell r="I571">
            <v>18105</v>
          </cell>
          <cell r="J571">
            <v>18105</v>
          </cell>
          <cell r="K571">
            <v>18105</v>
          </cell>
          <cell r="L571">
            <v>18105</v>
          </cell>
          <cell r="M571">
            <v>18105</v>
          </cell>
          <cell r="N571">
            <v>18105</v>
          </cell>
        </row>
        <row r="572">
          <cell r="A572">
            <v>412310</v>
          </cell>
          <cell r="B572" t="str">
            <v>SUPERINTENDENCIA DE BANCOS</v>
          </cell>
          <cell r="C572">
            <v>2969655.01</v>
          </cell>
          <cell r="D572">
            <v>2969655.01</v>
          </cell>
          <cell r="E572">
            <v>2969655.01</v>
          </cell>
          <cell r="F572">
            <v>2969655.01</v>
          </cell>
          <cell r="G572">
            <v>2969655.01</v>
          </cell>
          <cell r="H572">
            <v>2969655.01</v>
          </cell>
          <cell r="I572">
            <v>5981866.0899999999</v>
          </cell>
          <cell r="J572">
            <v>5981866.0899999999</v>
          </cell>
          <cell r="K572">
            <v>5981866.0899999999</v>
          </cell>
          <cell r="L572">
            <v>5981866.0899999999</v>
          </cell>
          <cell r="M572">
            <v>5981866.0899999999</v>
          </cell>
          <cell r="N572">
            <v>5981866.0899999999</v>
          </cell>
        </row>
        <row r="573">
          <cell r="A573">
            <v>412315</v>
          </cell>
          <cell r="B573" t="str">
            <v>CEMLA</v>
          </cell>
          <cell r="C573">
            <v>46035</v>
          </cell>
          <cell r="D573">
            <v>46035</v>
          </cell>
          <cell r="E573">
            <v>46035</v>
          </cell>
          <cell r="F573">
            <v>46035</v>
          </cell>
          <cell r="G573">
            <v>46035</v>
          </cell>
          <cell r="H573">
            <v>46035</v>
          </cell>
          <cell r="I573">
            <v>46035</v>
          </cell>
          <cell r="J573">
            <v>46035</v>
          </cell>
          <cell r="K573">
            <v>46035</v>
          </cell>
          <cell r="L573">
            <v>46035</v>
          </cell>
          <cell r="M573">
            <v>46035</v>
          </cell>
          <cell r="N573">
            <v>46035</v>
          </cell>
        </row>
        <row r="574">
          <cell r="A574">
            <v>412320</v>
          </cell>
          <cell r="B574" t="str">
            <v>REMUNERACIONES AGD.</v>
          </cell>
          <cell r="C574" t="e">
            <v>#N/A</v>
          </cell>
          <cell r="D574" t="e">
            <v>#N/A</v>
          </cell>
          <cell r="E574" t="e">
            <v>#N/A</v>
          </cell>
          <cell r="F574" t="e">
            <v>#N/A</v>
          </cell>
          <cell r="G574" t="e">
            <v>#N/A</v>
          </cell>
          <cell r="H574" t="e">
            <v>#N/A</v>
          </cell>
          <cell r="I574" t="e">
            <v>#N/A</v>
          </cell>
          <cell r="J574" t="e">
            <v>#N/A</v>
          </cell>
          <cell r="K574" t="e">
            <v>#N/A</v>
          </cell>
          <cell r="L574" t="e">
            <v>#N/A</v>
          </cell>
          <cell r="M574" t="e">
            <v>#N/A</v>
          </cell>
          <cell r="N574" t="e">
            <v>#N/A</v>
          </cell>
        </row>
        <row r="575">
          <cell r="A575">
            <v>412390</v>
          </cell>
          <cell r="B575" t="str">
            <v>OTROS</v>
          </cell>
          <cell r="C575">
            <v>0</v>
          </cell>
          <cell r="D575">
            <v>15572.51</v>
          </cell>
          <cell r="E575">
            <v>15572.51</v>
          </cell>
          <cell r="F575">
            <v>17490.14</v>
          </cell>
          <cell r="G575">
            <v>24519.19</v>
          </cell>
          <cell r="H575">
            <v>25662.47</v>
          </cell>
          <cell r="I575">
            <v>25840.87</v>
          </cell>
          <cell r="J575">
            <v>26724.82</v>
          </cell>
          <cell r="K575">
            <v>30266.55</v>
          </cell>
          <cell r="L575">
            <v>30491.87</v>
          </cell>
          <cell r="M575">
            <v>30491.87</v>
          </cell>
          <cell r="N575">
            <v>34488.47</v>
          </cell>
        </row>
        <row r="576">
          <cell r="A576">
            <v>4124</v>
          </cell>
          <cell r="B576" t="str">
            <v>PROGRAMAS ESPECIALES</v>
          </cell>
          <cell r="C576">
            <v>42733.07</v>
          </cell>
          <cell r="D576">
            <v>105237.35</v>
          </cell>
          <cell r="E576">
            <v>134259.62</v>
          </cell>
          <cell r="F576">
            <v>246243.29</v>
          </cell>
          <cell r="G576">
            <v>286717.96999999997</v>
          </cell>
          <cell r="H576">
            <v>337785.71</v>
          </cell>
          <cell r="I576">
            <v>449665.58</v>
          </cell>
          <cell r="J576">
            <v>498164.58</v>
          </cell>
          <cell r="K576">
            <v>545011.32999999996</v>
          </cell>
          <cell r="L576">
            <v>646822.36</v>
          </cell>
          <cell r="M576">
            <v>739841.12</v>
          </cell>
          <cell r="N576">
            <v>838236.51</v>
          </cell>
        </row>
        <row r="577">
          <cell r="A577">
            <v>412405</v>
          </cell>
          <cell r="B577" t="str">
            <v>INVESTIGACIONES ECONÓMICAS</v>
          </cell>
          <cell r="C577">
            <v>13440</v>
          </cell>
          <cell r="D577">
            <v>26880</v>
          </cell>
          <cell r="E577">
            <v>26880</v>
          </cell>
          <cell r="F577">
            <v>108640</v>
          </cell>
          <cell r="G577">
            <v>122640</v>
          </cell>
          <cell r="H577">
            <v>136640</v>
          </cell>
          <cell r="I577">
            <v>177520</v>
          </cell>
          <cell r="J577">
            <v>191520</v>
          </cell>
          <cell r="K577">
            <v>205520</v>
          </cell>
          <cell r="L577">
            <v>246400</v>
          </cell>
          <cell r="M577">
            <v>260400</v>
          </cell>
          <cell r="N577">
            <v>274400</v>
          </cell>
        </row>
        <row r="578">
          <cell r="A578">
            <v>412410</v>
          </cell>
          <cell r="B578" t="str">
            <v>PROGRAMAS NUMISMÁTICOS</v>
          </cell>
          <cell r="C578">
            <v>0</v>
          </cell>
          <cell r="D578">
            <v>76.040000000000006</v>
          </cell>
          <cell r="E578">
            <v>76.040000000000006</v>
          </cell>
          <cell r="F578">
            <v>1819.98</v>
          </cell>
          <cell r="G578">
            <v>2491.98</v>
          </cell>
          <cell r="H578">
            <v>13166.82</v>
          </cell>
          <cell r="I578">
            <v>18990.82</v>
          </cell>
          <cell r="J578">
            <v>24590.82</v>
          </cell>
          <cell r="K578">
            <v>25262.82</v>
          </cell>
          <cell r="L578">
            <v>39598.82</v>
          </cell>
          <cell r="M578">
            <v>75158.820000000007</v>
          </cell>
          <cell r="N578">
            <v>94764.26</v>
          </cell>
        </row>
        <row r="579">
          <cell r="A579">
            <v>412415</v>
          </cell>
          <cell r="B579" t="str">
            <v>PROGRAMA DEL MUCHACHO TRABAJADOR</v>
          </cell>
          <cell r="C579" t="e">
            <v>#N/A</v>
          </cell>
          <cell r="D579" t="e">
            <v>#N/A</v>
          </cell>
          <cell r="E579" t="e">
            <v>#N/A</v>
          </cell>
          <cell r="F579" t="e">
            <v>#N/A</v>
          </cell>
          <cell r="G579" t="e">
            <v>#N/A</v>
          </cell>
          <cell r="H579" t="e">
            <v>#N/A</v>
          </cell>
          <cell r="I579" t="e">
            <v>#N/A</v>
          </cell>
          <cell r="J579" t="e">
            <v>#N/A</v>
          </cell>
          <cell r="K579" t="e">
            <v>#N/A</v>
          </cell>
          <cell r="L579" t="e">
            <v>#N/A</v>
          </cell>
          <cell r="M579" t="e">
            <v>#N/A</v>
          </cell>
          <cell r="N579" t="e">
            <v>#N/A</v>
          </cell>
        </row>
        <row r="580">
          <cell r="A580">
            <v>412420</v>
          </cell>
          <cell r="B580" t="str">
            <v>PROYECTOS ESPECIALES</v>
          </cell>
          <cell r="C580">
            <v>29293.07</v>
          </cell>
          <cell r="D580">
            <v>78281.31</v>
          </cell>
          <cell r="E580">
            <v>107303.58</v>
          </cell>
          <cell r="F580">
            <v>135783.31</v>
          </cell>
          <cell r="G580">
            <v>161585.99</v>
          </cell>
          <cell r="H580">
            <v>187978.89</v>
          </cell>
          <cell r="I580">
            <v>253154.76</v>
          </cell>
          <cell r="J580">
            <v>282053.76000000001</v>
          </cell>
          <cell r="K580">
            <v>314228.51</v>
          </cell>
          <cell r="L580">
            <v>360823.54</v>
          </cell>
          <cell r="M580">
            <v>404282.3</v>
          </cell>
          <cell r="N580">
            <v>469072.25</v>
          </cell>
        </row>
        <row r="581">
          <cell r="A581">
            <v>4125</v>
          </cell>
          <cell r="B581" t="str">
            <v>INVERSIÓN ACTIVOS FIJOS</v>
          </cell>
          <cell r="C581">
            <v>0</v>
          </cell>
          <cell r="D581">
            <v>0</v>
          </cell>
          <cell r="E581">
            <v>0</v>
          </cell>
          <cell r="F581">
            <v>10453.52</v>
          </cell>
          <cell r="G581">
            <v>180056.84</v>
          </cell>
          <cell r="H581">
            <v>180056.84</v>
          </cell>
          <cell r="I581">
            <v>225819.48</v>
          </cell>
          <cell r="J581">
            <v>226715.48</v>
          </cell>
          <cell r="K581">
            <v>310368.32</v>
          </cell>
          <cell r="L581">
            <v>310368.32</v>
          </cell>
          <cell r="M581">
            <v>688192.31</v>
          </cell>
          <cell r="N581">
            <v>1965618.3</v>
          </cell>
        </row>
        <row r="582">
          <cell r="A582">
            <v>419</v>
          </cell>
          <cell r="B582" t="str">
            <v>OTROS GASTOS ORDINARIOS</v>
          </cell>
          <cell r="C582">
            <v>0</v>
          </cell>
          <cell r="D582">
            <v>61261.599999999999</v>
          </cell>
          <cell r="E582">
            <v>61358.04</v>
          </cell>
          <cell r="F582">
            <v>69731.37</v>
          </cell>
          <cell r="G582">
            <v>69829.47</v>
          </cell>
          <cell r="H582">
            <v>69849.2</v>
          </cell>
          <cell r="I582">
            <v>278331.90999999997</v>
          </cell>
          <cell r="J582">
            <v>433579.22</v>
          </cell>
          <cell r="K582">
            <v>512801.85</v>
          </cell>
          <cell r="L582">
            <v>764744.96</v>
          </cell>
          <cell r="M582">
            <v>970218.18</v>
          </cell>
          <cell r="N582">
            <v>2065259.6</v>
          </cell>
        </row>
        <row r="583">
          <cell r="A583">
            <v>42</v>
          </cell>
          <cell r="B583" t="str">
            <v>GASTOS EXTRAORDINARIOS</v>
          </cell>
          <cell r="C583">
            <v>4611565.87</v>
          </cell>
          <cell r="D583">
            <v>6626301.9500000002</v>
          </cell>
          <cell r="E583">
            <v>22492580.109999999</v>
          </cell>
          <cell r="F583">
            <v>23948667.989999998</v>
          </cell>
          <cell r="G583">
            <v>24214172.82</v>
          </cell>
          <cell r="H583">
            <v>26460727.989999998</v>
          </cell>
          <cell r="I583">
            <v>26445797.84</v>
          </cell>
          <cell r="J583">
            <v>27233507.27</v>
          </cell>
          <cell r="K583">
            <v>28670605.379999999</v>
          </cell>
          <cell r="L583">
            <v>29926578.510000002</v>
          </cell>
          <cell r="M583">
            <v>30576583.98</v>
          </cell>
          <cell r="N583">
            <v>33886227.140000001</v>
          </cell>
        </row>
        <row r="584">
          <cell r="A584">
            <v>421</v>
          </cell>
          <cell r="B584" t="str">
            <v>LIQUIDACIÓN DEL PRESUPUESTO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423</v>
          </cell>
          <cell r="B585" t="str">
            <v>PÉRDIDA EN VENTA DE ACTIVOS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4231</v>
          </cell>
          <cell r="B586" t="str">
            <v>TÍTULOS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4232</v>
          </cell>
          <cell r="B587" t="str">
            <v>ACTIVOS FIJOS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4233</v>
          </cell>
          <cell r="B588" t="str">
            <v>BIENES EN DACIÓN EN PAGO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>
            <v>4239</v>
          </cell>
          <cell r="B589" t="str">
            <v>OTROS ACTIVOS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A590">
            <v>424</v>
          </cell>
          <cell r="B590" t="str">
            <v>PERDIDAS DEL EJERCICIO</v>
          </cell>
          <cell r="C590">
            <v>4611565.87</v>
          </cell>
          <cell r="D590">
            <v>6625418.75</v>
          </cell>
          <cell r="E590">
            <v>22491696.91</v>
          </cell>
          <cell r="F590">
            <v>23620657.859999999</v>
          </cell>
          <cell r="G590">
            <v>23884314.859999999</v>
          </cell>
          <cell r="H590">
            <v>25565570.030000001</v>
          </cell>
          <cell r="I590">
            <v>25547920.300000001</v>
          </cell>
          <cell r="J590">
            <v>26324015.100000001</v>
          </cell>
          <cell r="K590">
            <v>27760725.25</v>
          </cell>
          <cell r="L590">
            <v>29013463.059999999</v>
          </cell>
          <cell r="M590">
            <v>29024052.73</v>
          </cell>
          <cell r="N590">
            <v>29918816.579999998</v>
          </cell>
        </row>
        <row r="591">
          <cell r="A591">
            <v>425</v>
          </cell>
          <cell r="B591" t="str">
            <v>PÉRDIDAS EN EJERCICIOS ANTERIORES</v>
          </cell>
          <cell r="C591">
            <v>0</v>
          </cell>
          <cell r="D591">
            <v>883.2</v>
          </cell>
          <cell r="E591">
            <v>883.2</v>
          </cell>
          <cell r="F591">
            <v>327755.03999999998</v>
          </cell>
          <cell r="G591">
            <v>329602.87</v>
          </cell>
          <cell r="H591">
            <v>329602.87</v>
          </cell>
          <cell r="I591">
            <v>332322.45</v>
          </cell>
          <cell r="J591">
            <v>343637.08</v>
          </cell>
          <cell r="K591">
            <v>343725.04</v>
          </cell>
          <cell r="L591">
            <v>346960.36</v>
          </cell>
          <cell r="M591">
            <v>349527.36</v>
          </cell>
          <cell r="N591">
            <v>354137.98</v>
          </cell>
        </row>
        <row r="592">
          <cell r="A592">
            <v>426</v>
          </cell>
          <cell r="B592" t="str">
            <v>PROYECTOS ESPECIALES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A593">
            <v>429</v>
          </cell>
          <cell r="B593" t="str">
            <v>OTROS GASTOS EXTRAORDINARIOS</v>
          </cell>
          <cell r="C593">
            <v>0</v>
          </cell>
          <cell r="D593">
            <v>0</v>
          </cell>
          <cell r="E593">
            <v>0</v>
          </cell>
          <cell r="F593">
            <v>255.09</v>
          </cell>
          <cell r="G593">
            <v>255.09</v>
          </cell>
          <cell r="H593">
            <v>565555.09</v>
          </cell>
          <cell r="I593">
            <v>565555.09</v>
          </cell>
          <cell r="J593">
            <v>565855.09</v>
          </cell>
          <cell r="K593">
            <v>566155.09</v>
          </cell>
          <cell r="L593">
            <v>566155.09</v>
          </cell>
          <cell r="M593">
            <v>1203003.8899999999</v>
          </cell>
          <cell r="N593">
            <v>3613272.58</v>
          </cell>
        </row>
        <row r="594">
          <cell r="A594">
            <v>4291</v>
          </cell>
          <cell r="B594" t="str">
            <v>INDEMNIZACIÓN POR DESVINCULACIÓN DEL PERSONAL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217028.34</v>
          </cell>
          <cell r="N594">
            <v>501788.84</v>
          </cell>
        </row>
        <row r="595">
          <cell r="A595">
            <v>4292</v>
          </cell>
          <cell r="B595" t="str">
            <v>CAPITALIZACION FONDO DE PENSIONES</v>
          </cell>
          <cell r="C595" t="e">
            <v>#N/A</v>
          </cell>
          <cell r="D595" t="e">
            <v>#N/A</v>
          </cell>
          <cell r="E595" t="e">
            <v>#N/A</v>
          </cell>
          <cell r="F595" t="e">
            <v>#N/A</v>
          </cell>
          <cell r="G595" t="e">
            <v>#N/A</v>
          </cell>
          <cell r="H595" t="e">
            <v>#N/A</v>
          </cell>
          <cell r="I595" t="e">
            <v>#N/A</v>
          </cell>
          <cell r="J595" t="e">
            <v>#N/A</v>
          </cell>
          <cell r="K595" t="e">
            <v>#N/A</v>
          </cell>
          <cell r="L595" t="e">
            <v>#N/A</v>
          </cell>
          <cell r="M595" t="e">
            <v>#N/A</v>
          </cell>
          <cell r="N595" t="e">
            <v>#N/A</v>
          </cell>
        </row>
        <row r="596">
          <cell r="A596">
            <v>4299</v>
          </cell>
          <cell r="B596" t="str">
            <v>OTROS</v>
          </cell>
          <cell r="C596">
            <v>0</v>
          </cell>
          <cell r="D596">
            <v>0</v>
          </cell>
          <cell r="E596">
            <v>0</v>
          </cell>
          <cell r="F596">
            <v>255.09</v>
          </cell>
          <cell r="G596">
            <v>255.09</v>
          </cell>
          <cell r="H596">
            <v>565555.09</v>
          </cell>
          <cell r="I596">
            <v>565555.09</v>
          </cell>
          <cell r="J596">
            <v>565855.09</v>
          </cell>
          <cell r="K596">
            <v>566155.09</v>
          </cell>
          <cell r="L596">
            <v>566155.09</v>
          </cell>
          <cell r="M596">
            <v>985975.55</v>
          </cell>
          <cell r="N596">
            <v>3111483.74</v>
          </cell>
        </row>
        <row r="597">
          <cell r="A597">
            <v>43</v>
          </cell>
          <cell r="B597" t="str">
            <v>GASTOS DE POLÍTICA MONETARIA</v>
          </cell>
          <cell r="C597">
            <v>3124.98</v>
          </cell>
          <cell r="D597">
            <v>13689.4</v>
          </cell>
          <cell r="E597">
            <v>241710.78</v>
          </cell>
          <cell r="F597">
            <v>428199.15</v>
          </cell>
          <cell r="G597">
            <v>531086.13</v>
          </cell>
          <cell r="H597">
            <v>803308.6</v>
          </cell>
          <cell r="I597">
            <v>870455.08</v>
          </cell>
          <cell r="J597">
            <v>1049945.8700000001</v>
          </cell>
          <cell r="K597">
            <v>1068869.3799999999</v>
          </cell>
          <cell r="L597">
            <v>1383536.87</v>
          </cell>
          <cell r="M597">
            <v>1651515.72</v>
          </cell>
          <cell r="N597">
            <v>3181605.07</v>
          </cell>
        </row>
        <row r="598">
          <cell r="A598">
            <v>45</v>
          </cell>
          <cell r="B598" t="str">
            <v>DEPRECIACIONES, AMORTIZACIONES Y PROVISIONES</v>
          </cell>
          <cell r="C598">
            <v>20.329999999999998</v>
          </cell>
          <cell r="D598">
            <v>38.74</v>
          </cell>
          <cell r="E598">
            <v>58.23</v>
          </cell>
          <cell r="F598">
            <v>76.34</v>
          </cell>
          <cell r="G598">
            <v>95.11</v>
          </cell>
          <cell r="H598">
            <v>112.76</v>
          </cell>
          <cell r="I598">
            <v>130.35</v>
          </cell>
          <cell r="J598">
            <v>147.9</v>
          </cell>
          <cell r="K598">
            <v>164.19</v>
          </cell>
          <cell r="L598">
            <v>180.57</v>
          </cell>
          <cell r="M598">
            <v>196.28</v>
          </cell>
          <cell r="N598">
            <v>215.07</v>
          </cell>
        </row>
        <row r="599">
          <cell r="A599">
            <v>451</v>
          </cell>
          <cell r="B599" t="str">
            <v>DEPRECIACIONES</v>
          </cell>
          <cell r="C599">
            <v>20.329999999999998</v>
          </cell>
          <cell r="D599">
            <v>38.74</v>
          </cell>
          <cell r="E599">
            <v>58.23</v>
          </cell>
          <cell r="F599">
            <v>76.34</v>
          </cell>
          <cell r="G599">
            <v>95.11</v>
          </cell>
          <cell r="H599">
            <v>112.76</v>
          </cell>
          <cell r="I599">
            <v>130.35</v>
          </cell>
          <cell r="J599">
            <v>147.9</v>
          </cell>
          <cell r="K599">
            <v>164.19</v>
          </cell>
          <cell r="L599">
            <v>180.57</v>
          </cell>
          <cell r="M599">
            <v>196.28</v>
          </cell>
          <cell r="N599">
            <v>215.07</v>
          </cell>
        </row>
        <row r="600">
          <cell r="A600">
            <v>4511</v>
          </cell>
          <cell r="B600" t="str">
            <v>DEPRECIACIÓN DE EDIFICIOS Y OTROS LOCALES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>
            <v>4512</v>
          </cell>
          <cell r="B601" t="str">
            <v>DEPRECIACIÓN DE MOBILIARIO, EQUIPO Y VEHÍCULOS</v>
          </cell>
          <cell r="C601">
            <v>20.329999999999998</v>
          </cell>
          <cell r="D601">
            <v>38.74</v>
          </cell>
          <cell r="E601">
            <v>58.23</v>
          </cell>
          <cell r="F601">
            <v>76.34</v>
          </cell>
          <cell r="G601">
            <v>95.11</v>
          </cell>
          <cell r="H601">
            <v>112.76</v>
          </cell>
          <cell r="I601">
            <v>130.35</v>
          </cell>
          <cell r="J601">
            <v>147.9</v>
          </cell>
          <cell r="K601">
            <v>164.19</v>
          </cell>
          <cell r="L601">
            <v>180.57</v>
          </cell>
          <cell r="M601">
            <v>196.28</v>
          </cell>
          <cell r="N601">
            <v>215.07</v>
          </cell>
        </row>
        <row r="602">
          <cell r="A602">
            <v>452</v>
          </cell>
          <cell r="B602" t="str">
            <v>AMORTIZACIONES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>
            <v>4521</v>
          </cell>
          <cell r="B603" t="str">
            <v>AMORTIZACIÓN DE ACTIVOS INTANGIBLES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A604">
            <v>453</v>
          </cell>
          <cell r="B604" t="str">
            <v>PROVISIONES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A605">
            <v>4531</v>
          </cell>
          <cell r="B605" t="str">
            <v>CREDITOS INCOBRABLES</v>
          </cell>
          <cell r="C605" t="e">
            <v>#N/A</v>
          </cell>
          <cell r="D605" t="e">
            <v>#N/A</v>
          </cell>
          <cell r="E605" t="e">
            <v>#N/A</v>
          </cell>
          <cell r="F605" t="e">
            <v>#N/A</v>
          </cell>
          <cell r="G605" t="e">
            <v>#N/A</v>
          </cell>
          <cell r="H605" t="e">
            <v>#N/A</v>
          </cell>
          <cell r="I605" t="e">
            <v>#N/A</v>
          </cell>
          <cell r="J605" t="e">
            <v>#N/A</v>
          </cell>
          <cell r="K605" t="e">
            <v>#N/A</v>
          </cell>
          <cell r="L605" t="e">
            <v>#N/A</v>
          </cell>
          <cell r="M605" t="e">
            <v>#N/A</v>
          </cell>
          <cell r="N605" t="e">
            <v>#N/A</v>
          </cell>
        </row>
        <row r="606">
          <cell r="A606">
            <v>4532</v>
          </cell>
          <cell r="B606" t="str">
            <v>CUENTAS INCOBRABLES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4533</v>
          </cell>
          <cell r="B607" t="str">
            <v>BIENES ADJUDICADOS POR DACIÓN EN PAGO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A608">
            <v>4534</v>
          </cell>
          <cell r="B608" t="str">
            <v>APORTES EN ORGANISMOS FINANCIEROS INTERNACIONALES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A609">
            <v>4535</v>
          </cell>
          <cell r="B609" t="str">
            <v>PROVISIONES – INVERSIONES (DESHABILITADO)</v>
          </cell>
          <cell r="C609" t="e">
            <v>#N/A</v>
          </cell>
          <cell r="D609" t="e">
            <v>#N/A</v>
          </cell>
          <cell r="E609" t="e">
            <v>#N/A</v>
          </cell>
          <cell r="F609" t="e">
            <v>#N/A</v>
          </cell>
          <cell r="G609" t="e">
            <v>#N/A</v>
          </cell>
          <cell r="H609" t="e">
            <v>#N/A</v>
          </cell>
          <cell r="I609" t="e">
            <v>#N/A</v>
          </cell>
          <cell r="J609" t="e">
            <v>#N/A</v>
          </cell>
          <cell r="K609" t="e">
            <v>#N/A</v>
          </cell>
          <cell r="L609" t="e">
            <v>#N/A</v>
          </cell>
          <cell r="M609" t="e">
            <v>#N/A</v>
          </cell>
          <cell r="N609" t="e">
            <v>#N/A</v>
          </cell>
        </row>
        <row r="610">
          <cell r="A610">
            <v>4538</v>
          </cell>
          <cell r="B610" t="str">
            <v>OTRAS CUENTAS DEL ACTIVO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</row>
        <row r="611">
          <cell r="A611">
            <v>46</v>
          </cell>
          <cell r="B611" t="str">
            <v>RESULTADOS NO OPERATIVOS DEUDORES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>
            <v>461</v>
          </cell>
          <cell r="B612" t="str">
            <v>PERDIDAS POR EXPOSICION A LA INFLAC</v>
          </cell>
          <cell r="C612" t="e">
            <v>#N/A</v>
          </cell>
          <cell r="D612" t="e">
            <v>#N/A</v>
          </cell>
          <cell r="E612" t="e">
            <v>#N/A</v>
          </cell>
          <cell r="F612" t="e">
            <v>#N/A</v>
          </cell>
          <cell r="G612" t="e">
            <v>#N/A</v>
          </cell>
          <cell r="H612" t="e">
            <v>#N/A</v>
          </cell>
          <cell r="I612" t="e">
            <v>#N/A</v>
          </cell>
          <cell r="J612" t="e">
            <v>#N/A</v>
          </cell>
          <cell r="K612" t="e">
            <v>#N/A</v>
          </cell>
          <cell r="L612" t="e">
            <v>#N/A</v>
          </cell>
          <cell r="M612" t="e">
            <v>#N/A</v>
          </cell>
          <cell r="N612" t="e">
            <v>#N/A</v>
          </cell>
        </row>
        <row r="613">
          <cell r="A613">
            <v>4611</v>
          </cell>
          <cell r="B613" t="str">
            <v>PERDIDAS POR EXPO.DE PASIVOS NO MON</v>
          </cell>
          <cell r="C613" t="e">
            <v>#N/A</v>
          </cell>
          <cell r="D613" t="e">
            <v>#N/A</v>
          </cell>
          <cell r="E613" t="e">
            <v>#N/A</v>
          </cell>
          <cell r="F613" t="e">
            <v>#N/A</v>
          </cell>
          <cell r="G613" t="e">
            <v>#N/A</v>
          </cell>
          <cell r="H613" t="e">
            <v>#N/A</v>
          </cell>
          <cell r="I613" t="e">
            <v>#N/A</v>
          </cell>
          <cell r="J613" t="e">
            <v>#N/A</v>
          </cell>
          <cell r="K613" t="e">
            <v>#N/A</v>
          </cell>
          <cell r="L613" t="e">
            <v>#N/A</v>
          </cell>
          <cell r="M613" t="e">
            <v>#N/A</v>
          </cell>
          <cell r="N613" t="e">
            <v>#N/A</v>
          </cell>
        </row>
        <row r="614">
          <cell r="A614">
            <v>4612</v>
          </cell>
          <cell r="B614" t="str">
            <v>PERDIDAS POR EXPO.DEL PATRIMONIO</v>
          </cell>
          <cell r="C614" t="e">
            <v>#N/A</v>
          </cell>
          <cell r="D614" t="e">
            <v>#N/A</v>
          </cell>
          <cell r="E614" t="e">
            <v>#N/A</v>
          </cell>
          <cell r="F614" t="e">
            <v>#N/A</v>
          </cell>
          <cell r="G614" t="e">
            <v>#N/A</v>
          </cell>
          <cell r="H614" t="e">
            <v>#N/A</v>
          </cell>
          <cell r="I614" t="e">
            <v>#N/A</v>
          </cell>
          <cell r="J614" t="e">
            <v>#N/A</v>
          </cell>
          <cell r="K614" t="e">
            <v>#N/A</v>
          </cell>
          <cell r="L614" t="e">
            <v>#N/A</v>
          </cell>
          <cell r="M614" t="e">
            <v>#N/A</v>
          </cell>
          <cell r="N614" t="e">
            <v>#N/A</v>
          </cell>
        </row>
        <row r="615">
          <cell r="A615">
            <v>4613</v>
          </cell>
          <cell r="B615" t="str">
            <v>PERDIDAS EXPO.CTAS.RESULT.ACREEDORA</v>
          </cell>
          <cell r="C615" t="e">
            <v>#N/A</v>
          </cell>
          <cell r="D615" t="e">
            <v>#N/A</v>
          </cell>
          <cell r="E615" t="e">
            <v>#N/A</v>
          </cell>
          <cell r="F615" t="e">
            <v>#N/A</v>
          </cell>
          <cell r="G615" t="e">
            <v>#N/A</v>
          </cell>
          <cell r="H615" t="e">
            <v>#N/A</v>
          </cell>
          <cell r="I615" t="e">
            <v>#N/A</v>
          </cell>
          <cell r="J615" t="e">
            <v>#N/A</v>
          </cell>
          <cell r="K615" t="e">
            <v>#N/A</v>
          </cell>
          <cell r="L615" t="e">
            <v>#N/A</v>
          </cell>
          <cell r="M615" t="e">
            <v>#N/A</v>
          </cell>
          <cell r="N615" t="e">
            <v>#N/A</v>
          </cell>
        </row>
        <row r="616">
          <cell r="A616">
            <v>462</v>
          </cell>
          <cell r="B616" t="str">
            <v>PÉRDIDAS POR VALUACIÓN DE MONEDA EXTRANJERA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463</v>
          </cell>
          <cell r="B617" t="str">
            <v>PÉRDIDAS POR REAJUSTES PACTADOS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A618">
            <v>464</v>
          </cell>
          <cell r="B618" t="str">
            <v>PÉRDIDAS POR VALUACIÓN ORO Y PLATA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48</v>
          </cell>
          <cell r="B619" t="str">
            <v>IMPUESTO A CIRCULACION DE CAPITALES</v>
          </cell>
          <cell r="C619" t="e">
            <v>#N/A</v>
          </cell>
          <cell r="D619" t="e">
            <v>#N/A</v>
          </cell>
          <cell r="E619" t="e">
            <v>#N/A</v>
          </cell>
          <cell r="F619" t="e">
            <v>#N/A</v>
          </cell>
          <cell r="G619" t="e">
            <v>#N/A</v>
          </cell>
          <cell r="H619" t="e">
            <v>#N/A</v>
          </cell>
          <cell r="I619" t="e">
            <v>#N/A</v>
          </cell>
          <cell r="J619" t="e">
            <v>#N/A</v>
          </cell>
          <cell r="K619" t="e">
            <v>#N/A</v>
          </cell>
          <cell r="L619" t="e">
            <v>#N/A</v>
          </cell>
          <cell r="M619" t="e">
            <v>#N/A</v>
          </cell>
          <cell r="N619" t="e">
            <v>#N/A</v>
          </cell>
        </row>
        <row r="620">
          <cell r="A620">
            <v>49</v>
          </cell>
          <cell r="B620" t="str">
            <v>PÉRDIDAS Y GANANCIAS - PÉRDIDAS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A621">
            <v>5</v>
          </cell>
          <cell r="B621" t="str">
            <v>INGRESOS</v>
          </cell>
          <cell r="C621">
            <v>36278011.920000002</v>
          </cell>
          <cell r="D621">
            <v>59616075.049999997</v>
          </cell>
          <cell r="E621">
            <v>98206528.069999993</v>
          </cell>
          <cell r="F621">
            <v>121301257.23999999</v>
          </cell>
          <cell r="G621">
            <v>146858425.47999999</v>
          </cell>
          <cell r="H621">
            <v>170330909.83000001</v>
          </cell>
          <cell r="I621">
            <v>195598907.28</v>
          </cell>
          <cell r="J621">
            <v>218495337.02000001</v>
          </cell>
          <cell r="K621">
            <v>246821881.19999999</v>
          </cell>
          <cell r="L621">
            <v>271289150.81999999</v>
          </cell>
          <cell r="M621">
            <v>315277071.73000002</v>
          </cell>
          <cell r="N621">
            <v>337268063.58999997</v>
          </cell>
        </row>
        <row r="622">
          <cell r="A622">
            <v>51</v>
          </cell>
          <cell r="B622" t="str">
            <v>INGRESOS ORDINARIOS</v>
          </cell>
          <cell r="C622">
            <v>8081343.3899999997</v>
          </cell>
          <cell r="D622">
            <v>17670806.699999999</v>
          </cell>
          <cell r="E622">
            <v>28726538.530000001</v>
          </cell>
          <cell r="F622">
            <v>39171282.270000003</v>
          </cell>
          <cell r="G622">
            <v>53059188.810000002</v>
          </cell>
          <cell r="H622">
            <v>63506004.479999997</v>
          </cell>
          <cell r="I622">
            <v>77261981.040000007</v>
          </cell>
          <cell r="J622">
            <v>87712784.819999993</v>
          </cell>
          <cell r="K622">
            <v>96926321.040000007</v>
          </cell>
          <cell r="L622">
            <v>108700184.75</v>
          </cell>
          <cell r="M622">
            <v>141350787.75999999</v>
          </cell>
          <cell r="N622">
            <v>150769255.69999999</v>
          </cell>
        </row>
        <row r="623">
          <cell r="A623">
            <v>511</v>
          </cell>
          <cell r="B623" t="str">
            <v>INGRESOS FINANCIEROS</v>
          </cell>
          <cell r="C623">
            <v>8016009.2599999998</v>
          </cell>
          <cell r="D623">
            <v>17534095.859999999</v>
          </cell>
          <cell r="E623">
            <v>28536345.140000001</v>
          </cell>
          <cell r="F623">
            <v>38938597.210000001</v>
          </cell>
          <cell r="G623">
            <v>52763713.969999999</v>
          </cell>
          <cell r="H623">
            <v>63161906.030000001</v>
          </cell>
          <cell r="I623">
            <v>76860365.590000004</v>
          </cell>
          <cell r="J623">
            <v>87231761.099999994</v>
          </cell>
          <cell r="K623">
            <v>96374428.790000007</v>
          </cell>
          <cell r="L623">
            <v>108068166.59</v>
          </cell>
          <cell r="M623">
            <v>140663604.46000001</v>
          </cell>
          <cell r="N623">
            <v>150039170.56999999</v>
          </cell>
        </row>
        <row r="624">
          <cell r="A624">
            <v>5111</v>
          </cell>
          <cell r="B624" t="str">
            <v>INTERESES GANADOS</v>
          </cell>
          <cell r="C624">
            <v>5260412.26</v>
          </cell>
          <cell r="D624">
            <v>11351848.199999999</v>
          </cell>
          <cell r="E624">
            <v>18793348.940000001</v>
          </cell>
          <cell r="F624">
            <v>25138225.27</v>
          </cell>
          <cell r="G624">
            <v>31307112.309999999</v>
          </cell>
          <cell r="H624">
            <v>38063469.280000001</v>
          </cell>
          <cell r="I624">
            <v>44474066.869999997</v>
          </cell>
          <cell r="J624">
            <v>50938834</v>
          </cell>
          <cell r="K624">
            <v>56702353.5</v>
          </cell>
          <cell r="L624">
            <v>64033376.039999999</v>
          </cell>
          <cell r="M624">
            <v>69550195.200000003</v>
          </cell>
          <cell r="N624">
            <v>74558311.409999996</v>
          </cell>
        </row>
        <row r="625">
          <cell r="A625">
            <v>511105</v>
          </cell>
          <cell r="B625" t="str">
            <v>INVERSIONES</v>
          </cell>
          <cell r="C625">
            <v>5160797.55</v>
          </cell>
          <cell r="D625">
            <v>11038828.98</v>
          </cell>
          <cell r="E625">
            <v>17453717.870000001</v>
          </cell>
          <cell r="F625">
            <v>23714558.390000001</v>
          </cell>
          <cell r="G625">
            <v>29706018.539999999</v>
          </cell>
          <cell r="H625">
            <v>36372385.170000002</v>
          </cell>
          <cell r="I625">
            <v>43708300.479999997</v>
          </cell>
          <cell r="J625">
            <v>49960406.82</v>
          </cell>
          <cell r="K625">
            <v>55704486.43</v>
          </cell>
          <cell r="L625">
            <v>62962204.469999999</v>
          </cell>
          <cell r="M625">
            <v>68350865.640000001</v>
          </cell>
          <cell r="N625">
            <v>73310589.290000007</v>
          </cell>
        </row>
        <row r="626">
          <cell r="A626">
            <v>511110</v>
          </cell>
          <cell r="B626" t="str">
            <v>ACUERDOS DE PAGO Y CRÉDITOS RECÍPROCOS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949.97</v>
          </cell>
          <cell r="H626">
            <v>949.97</v>
          </cell>
          <cell r="I626">
            <v>949.97</v>
          </cell>
          <cell r="J626">
            <v>949.97</v>
          </cell>
          <cell r="K626">
            <v>1027.75</v>
          </cell>
          <cell r="L626">
            <v>1027.75</v>
          </cell>
          <cell r="M626">
            <v>1027.75</v>
          </cell>
          <cell r="N626">
            <v>1027.75</v>
          </cell>
        </row>
        <row r="627">
          <cell r="A627">
            <v>511115</v>
          </cell>
          <cell r="B627" t="str">
            <v>CARTERA REESTRUCTURADA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A628">
            <v>511120</v>
          </cell>
          <cell r="B628" t="str">
            <v>TÍTULOS NO RECOMPRADOS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511125</v>
          </cell>
          <cell r="B629" t="str">
            <v>TITULOS AGD.</v>
          </cell>
          <cell r="C629" t="e">
            <v>#N/A</v>
          </cell>
          <cell r="D629" t="e">
            <v>#N/A</v>
          </cell>
          <cell r="E629" t="e">
            <v>#N/A</v>
          </cell>
          <cell r="F629" t="e">
            <v>#N/A</v>
          </cell>
          <cell r="G629" t="e">
            <v>#N/A</v>
          </cell>
          <cell r="H629" t="e">
            <v>#N/A</v>
          </cell>
          <cell r="I629" t="e">
            <v>#N/A</v>
          </cell>
          <cell r="J629" t="e">
            <v>#N/A</v>
          </cell>
          <cell r="K629" t="e">
            <v>#N/A</v>
          </cell>
          <cell r="L629" t="e">
            <v>#N/A</v>
          </cell>
          <cell r="M629" t="e">
            <v>#N/A</v>
          </cell>
          <cell r="N629" t="e">
            <v>#N/A</v>
          </cell>
        </row>
        <row r="630">
          <cell r="A630">
            <v>511130</v>
          </cell>
          <cell r="B630" t="str">
            <v>TÍTULOS RECIBIDOS EN DACIÓN EN PAGO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>
            <v>511135</v>
          </cell>
          <cell r="B631" t="str">
            <v>ORGANISMOS INTERNACIONALES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A632">
            <v>511190</v>
          </cell>
          <cell r="B632" t="str">
            <v>OTROS INTERESES</v>
          </cell>
          <cell r="C632">
            <v>99614.71</v>
          </cell>
          <cell r="D632">
            <v>313019.21999999997</v>
          </cell>
          <cell r="E632">
            <v>1339631.07</v>
          </cell>
          <cell r="F632">
            <v>1423666.88</v>
          </cell>
          <cell r="G632">
            <v>1600143.8</v>
          </cell>
          <cell r="H632">
            <v>1690134.14</v>
          </cell>
          <cell r="I632">
            <v>764816.42</v>
          </cell>
          <cell r="J632">
            <v>977477.21</v>
          </cell>
          <cell r="K632">
            <v>996839.32</v>
          </cell>
          <cell r="L632">
            <v>1070143.82</v>
          </cell>
          <cell r="M632">
            <v>1198301.81</v>
          </cell>
          <cell r="N632">
            <v>1246694.3700000001</v>
          </cell>
        </row>
        <row r="633">
          <cell r="A633">
            <v>5112</v>
          </cell>
          <cell r="B633" t="str">
            <v>COMISIONES GANADAS</v>
          </cell>
          <cell r="C633">
            <v>2755597</v>
          </cell>
          <cell r="D633">
            <v>5874080.9900000002</v>
          </cell>
          <cell r="E633">
            <v>9069199.8699999992</v>
          </cell>
          <cell r="F633">
            <v>12363303.1</v>
          </cell>
          <cell r="G633">
            <v>15633800.1</v>
          </cell>
          <cell r="H633">
            <v>18698290.600000001</v>
          </cell>
          <cell r="I633">
            <v>22434096.600000001</v>
          </cell>
          <cell r="J633">
            <v>25809418.43</v>
          </cell>
          <cell r="K633">
            <v>29075447.579999998</v>
          </cell>
          <cell r="L633">
            <v>33017007.899999999</v>
          </cell>
          <cell r="M633">
            <v>36311555.25</v>
          </cell>
          <cell r="N633">
            <v>40674060.700000003</v>
          </cell>
        </row>
        <row r="634">
          <cell r="A634">
            <v>511205</v>
          </cell>
          <cell r="B634" t="str">
            <v>CONVENIOS DE PAGO Y CRÉDITOS RECÍPROCOS</v>
          </cell>
          <cell r="C634">
            <v>11522.57</v>
          </cell>
          <cell r="D634">
            <v>23901.919999999998</v>
          </cell>
          <cell r="E634">
            <v>24635.88</v>
          </cell>
          <cell r="F634">
            <v>25711.72</v>
          </cell>
          <cell r="G634">
            <v>33476.71</v>
          </cell>
          <cell r="H634">
            <v>33876.42</v>
          </cell>
          <cell r="I634">
            <v>34260.25</v>
          </cell>
          <cell r="J634">
            <v>43107.61</v>
          </cell>
          <cell r="K634">
            <v>43684.49</v>
          </cell>
          <cell r="L634">
            <v>48959.67</v>
          </cell>
          <cell r="M634">
            <v>56796.49</v>
          </cell>
          <cell r="N634">
            <v>56999.77</v>
          </cell>
        </row>
        <row r="635">
          <cell r="A635">
            <v>511210</v>
          </cell>
          <cell r="B635" t="str">
            <v>REGISTRO TARDÍO PRÉSTAMOS EXTERNOS</v>
          </cell>
          <cell r="C635">
            <v>22702.3</v>
          </cell>
          <cell r="D635">
            <v>34861.61</v>
          </cell>
          <cell r="E635">
            <v>65169.53</v>
          </cell>
          <cell r="F635">
            <v>82654.73</v>
          </cell>
          <cell r="G635">
            <v>116642.77</v>
          </cell>
          <cell r="H635">
            <v>130561.34</v>
          </cell>
          <cell r="I635">
            <v>704388.48</v>
          </cell>
          <cell r="J635">
            <v>726777.24</v>
          </cell>
          <cell r="K635">
            <v>826527.33</v>
          </cell>
          <cell r="L635">
            <v>857691.69</v>
          </cell>
          <cell r="M635">
            <v>885712.74</v>
          </cell>
          <cell r="N635">
            <v>911708.76</v>
          </cell>
        </row>
        <row r="636">
          <cell r="A636">
            <v>511215</v>
          </cell>
          <cell r="B636" t="str">
            <v>CARTAS CRÉDITO AL Y DEL EXTERIOR</v>
          </cell>
          <cell r="C636">
            <v>1232.99</v>
          </cell>
          <cell r="D636">
            <v>193386.4</v>
          </cell>
          <cell r="E636">
            <v>273755.64</v>
          </cell>
          <cell r="F636">
            <v>341904.69</v>
          </cell>
          <cell r="G636">
            <v>438890.58</v>
          </cell>
          <cell r="H636">
            <v>504342.35</v>
          </cell>
          <cell r="I636">
            <v>605496.86</v>
          </cell>
          <cell r="J636">
            <v>675747.98</v>
          </cell>
          <cell r="K636">
            <v>686393.89</v>
          </cell>
          <cell r="L636">
            <v>703389.91</v>
          </cell>
          <cell r="M636">
            <v>778806.23</v>
          </cell>
          <cell r="N636">
            <v>1010586.64</v>
          </cell>
        </row>
        <row r="637">
          <cell r="A637">
            <v>511220</v>
          </cell>
          <cell r="B637" t="str">
            <v>TRANSFERENCIAS AL Y DEL EXTERIOR</v>
          </cell>
          <cell r="C637">
            <v>54048</v>
          </cell>
          <cell r="D637">
            <v>116689.2</v>
          </cell>
          <cell r="E637">
            <v>170377.2</v>
          </cell>
          <cell r="F637">
            <v>249241.2</v>
          </cell>
          <cell r="G637">
            <v>290258.40000000002</v>
          </cell>
          <cell r="H637">
            <v>347762.4</v>
          </cell>
          <cell r="I637">
            <v>418514.4</v>
          </cell>
          <cell r="J637">
            <v>460322.4</v>
          </cell>
          <cell r="K637">
            <v>513770.4</v>
          </cell>
          <cell r="L637">
            <v>586850.4</v>
          </cell>
          <cell r="M637">
            <v>631346.4</v>
          </cell>
          <cell r="N637">
            <v>710594.4</v>
          </cell>
        </row>
        <row r="638">
          <cell r="A638">
            <v>511225</v>
          </cell>
          <cell r="B638" t="str">
            <v>FIDEICOMISOS</v>
          </cell>
          <cell r="C638">
            <v>680904.41</v>
          </cell>
          <cell r="D638">
            <v>1338015.22</v>
          </cell>
          <cell r="E638">
            <v>2098395.5</v>
          </cell>
          <cell r="F638">
            <v>2782121.22</v>
          </cell>
          <cell r="G638">
            <v>3568563.82</v>
          </cell>
          <cell r="H638">
            <v>4407302.24</v>
          </cell>
          <cell r="I638">
            <v>5266338.13</v>
          </cell>
          <cell r="J638">
            <v>5876878.0899999999</v>
          </cell>
          <cell r="K638">
            <v>6650925.8799999999</v>
          </cell>
          <cell r="L638">
            <v>7706553.7999999998</v>
          </cell>
          <cell r="M638">
            <v>8772067.4399999995</v>
          </cell>
          <cell r="N638">
            <v>9527028.6799999997</v>
          </cell>
        </row>
        <row r="639">
          <cell r="A639">
            <v>511230</v>
          </cell>
          <cell r="B639" t="str">
            <v>CUSTODIA</v>
          </cell>
          <cell r="C639">
            <v>415661.87</v>
          </cell>
          <cell r="D639">
            <v>628512.68999999994</v>
          </cell>
          <cell r="E639">
            <v>1056389.3799999999</v>
          </cell>
          <cell r="F639">
            <v>1205097.83</v>
          </cell>
          <cell r="G639">
            <v>1359944.88</v>
          </cell>
          <cell r="H639">
            <v>1623993.95</v>
          </cell>
          <cell r="I639">
            <v>1807895.68</v>
          </cell>
          <cell r="J639">
            <v>2140410.0699999998</v>
          </cell>
          <cell r="K639">
            <v>2543463.5699999998</v>
          </cell>
          <cell r="L639">
            <v>2907382.24</v>
          </cell>
          <cell r="M639">
            <v>3115665.08</v>
          </cell>
          <cell r="N639">
            <v>3575310.46</v>
          </cell>
        </row>
        <row r="640">
          <cell r="A640">
            <v>511235</v>
          </cell>
          <cell r="B640" t="str">
            <v>FONDOS RECIBIDOS EN ADMINISTRACIÓN</v>
          </cell>
          <cell r="C640">
            <v>591086.89</v>
          </cell>
          <cell r="D640">
            <v>1232925.2</v>
          </cell>
          <cell r="E640">
            <v>1901230.29</v>
          </cell>
          <cell r="F640">
            <v>2706084.19</v>
          </cell>
          <cell r="G640">
            <v>3429485.72</v>
          </cell>
          <cell r="H640">
            <v>4127912.9</v>
          </cell>
          <cell r="I640">
            <v>4758343.0599999996</v>
          </cell>
          <cell r="J640">
            <v>5496887.4000000004</v>
          </cell>
          <cell r="K640">
            <v>6251224.3600000003</v>
          </cell>
          <cell r="L640">
            <v>6937185.8700000001</v>
          </cell>
          <cell r="M640">
            <v>7482231.8399999999</v>
          </cell>
          <cell r="N640">
            <v>8010707.4400000004</v>
          </cell>
        </row>
        <row r="641">
          <cell r="A641">
            <v>511240</v>
          </cell>
          <cell r="B641" t="str">
            <v>EMISIÓN Y SERVICIOS DE TÍTULOS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511245</v>
          </cell>
          <cell r="B642" t="str">
            <v>TRANSFERENCIAS EN EL PAÍS</v>
          </cell>
          <cell r="C642">
            <v>2188.56</v>
          </cell>
          <cell r="D642">
            <v>3128.88</v>
          </cell>
          <cell r="E642">
            <v>3920.88</v>
          </cell>
          <cell r="F642">
            <v>4709.5200000000004</v>
          </cell>
          <cell r="G642">
            <v>5435.28</v>
          </cell>
          <cell r="H642">
            <v>5846.16</v>
          </cell>
          <cell r="I642">
            <v>6676.32</v>
          </cell>
          <cell r="J642">
            <v>7265.28</v>
          </cell>
          <cell r="K642">
            <v>7856.4</v>
          </cell>
          <cell r="L642">
            <v>8502.24</v>
          </cell>
          <cell r="M642">
            <v>9210.24</v>
          </cell>
          <cell r="N642">
            <v>9819.84</v>
          </cell>
        </row>
        <row r="643">
          <cell r="A643">
            <v>511250</v>
          </cell>
          <cell r="B643" t="str">
            <v>REMESAS EN ESPECIES MONETARIAS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>
            <v>511255</v>
          </cell>
          <cell r="B644" t="str">
            <v>ESTADOS CUENTAS CORRIENTES</v>
          </cell>
          <cell r="C644">
            <v>506.4</v>
          </cell>
          <cell r="D644">
            <v>21043.200000000001</v>
          </cell>
          <cell r="E644">
            <v>41576.400000000001</v>
          </cell>
          <cell r="F644">
            <v>62379.6</v>
          </cell>
          <cell r="G644">
            <v>83812.800000000003</v>
          </cell>
          <cell r="H644">
            <v>104799.6</v>
          </cell>
          <cell r="I644">
            <v>125433.60000000001</v>
          </cell>
          <cell r="J644">
            <v>146096.4</v>
          </cell>
          <cell r="K644">
            <v>166858.1</v>
          </cell>
          <cell r="L644">
            <v>187715.20000000001</v>
          </cell>
          <cell r="M644">
            <v>208815</v>
          </cell>
          <cell r="N644">
            <v>249239.6</v>
          </cell>
        </row>
        <row r="645">
          <cell r="A645">
            <v>511260</v>
          </cell>
          <cell r="B645" t="str">
            <v>DEVOLUCION CHEQUES</v>
          </cell>
          <cell r="C645" t="e">
            <v>#N/A</v>
          </cell>
          <cell r="D645" t="e">
            <v>#N/A</v>
          </cell>
          <cell r="E645" t="e">
            <v>#N/A</v>
          </cell>
          <cell r="F645" t="e">
            <v>#N/A</v>
          </cell>
          <cell r="G645" t="e">
            <v>#N/A</v>
          </cell>
          <cell r="H645" t="e">
            <v>#N/A</v>
          </cell>
          <cell r="I645" t="e">
            <v>#N/A</v>
          </cell>
          <cell r="J645" t="e">
            <v>#N/A</v>
          </cell>
          <cell r="K645" t="e">
            <v>#N/A</v>
          </cell>
          <cell r="L645" t="e">
            <v>#N/A</v>
          </cell>
          <cell r="M645" t="e">
            <v>#N/A</v>
          </cell>
          <cell r="N645" t="e">
            <v>#N/A</v>
          </cell>
        </row>
        <row r="646">
          <cell r="A646">
            <v>511265</v>
          </cell>
          <cell r="B646" t="str">
            <v>REVOCATORIA DE CHEQUES</v>
          </cell>
          <cell r="C646" t="e">
            <v>#N/A</v>
          </cell>
          <cell r="D646" t="e">
            <v>#N/A</v>
          </cell>
          <cell r="E646" t="e">
            <v>#N/A</v>
          </cell>
          <cell r="F646" t="e">
            <v>#N/A</v>
          </cell>
          <cell r="G646" t="e">
            <v>#N/A</v>
          </cell>
          <cell r="H646" t="e">
            <v>#N/A</v>
          </cell>
          <cell r="I646" t="e">
            <v>#N/A</v>
          </cell>
          <cell r="J646" t="e">
            <v>#N/A</v>
          </cell>
          <cell r="K646" t="e">
            <v>#N/A</v>
          </cell>
          <cell r="L646" t="e">
            <v>#N/A</v>
          </cell>
          <cell r="M646" t="e">
            <v>#N/A</v>
          </cell>
          <cell r="N646" t="e">
            <v>#N/A</v>
          </cell>
        </row>
        <row r="647">
          <cell r="A647">
            <v>511270</v>
          </cell>
          <cell r="B647" t="str">
            <v>CERTIFICACIONES</v>
          </cell>
          <cell r="C647" t="e">
            <v>#N/A</v>
          </cell>
          <cell r="D647" t="e">
            <v>#N/A</v>
          </cell>
          <cell r="E647" t="e">
            <v>#N/A</v>
          </cell>
          <cell r="F647" t="e">
            <v>#N/A</v>
          </cell>
          <cell r="G647" t="e">
            <v>#N/A</v>
          </cell>
          <cell r="H647" t="e">
            <v>#N/A</v>
          </cell>
          <cell r="I647" t="e">
            <v>#N/A</v>
          </cell>
          <cell r="J647" t="e">
            <v>#N/A</v>
          </cell>
          <cell r="K647" t="e">
            <v>#N/A</v>
          </cell>
          <cell r="L647" t="e">
            <v>#N/A</v>
          </cell>
          <cell r="M647" t="e">
            <v>#N/A</v>
          </cell>
          <cell r="N647" t="e">
            <v>#N/A</v>
          </cell>
        </row>
        <row r="648">
          <cell r="A648">
            <v>511275</v>
          </cell>
          <cell r="B648" t="str">
            <v>ORDENES DE PAGO</v>
          </cell>
          <cell r="C648">
            <v>899.99</v>
          </cell>
          <cell r="D648">
            <v>2015.99</v>
          </cell>
          <cell r="E648">
            <v>3350.39</v>
          </cell>
          <cell r="F648">
            <v>4424.3900000000003</v>
          </cell>
          <cell r="G648">
            <v>5897.99</v>
          </cell>
          <cell r="H648">
            <v>6985.2</v>
          </cell>
          <cell r="I648">
            <v>8188.8</v>
          </cell>
          <cell r="J648">
            <v>9742.7999999999993</v>
          </cell>
          <cell r="K648">
            <v>11148</v>
          </cell>
          <cell r="L648">
            <v>12391.2</v>
          </cell>
          <cell r="M648">
            <v>13861.2</v>
          </cell>
          <cell r="N648">
            <v>15368.4</v>
          </cell>
        </row>
        <row r="649">
          <cell r="A649">
            <v>511280</v>
          </cell>
          <cell r="B649" t="str">
            <v>CÁMARA DE COMPENSACIÓN</v>
          </cell>
          <cell r="C649">
            <v>53516.2</v>
          </cell>
          <cell r="D649">
            <v>99227.86</v>
          </cell>
          <cell r="E649">
            <v>145347.92000000001</v>
          </cell>
          <cell r="F649">
            <v>195396.82</v>
          </cell>
          <cell r="G649">
            <v>246221.16</v>
          </cell>
          <cell r="H649">
            <v>292495.58</v>
          </cell>
          <cell r="I649">
            <v>347799.72</v>
          </cell>
          <cell r="J649">
            <v>395876.34</v>
          </cell>
          <cell r="K649">
            <v>443810.73</v>
          </cell>
          <cell r="L649">
            <v>492070.03</v>
          </cell>
          <cell r="M649">
            <v>537073.69999999995</v>
          </cell>
          <cell r="N649">
            <v>584996.16</v>
          </cell>
        </row>
        <row r="650">
          <cell r="A650">
            <v>511285</v>
          </cell>
          <cell r="B650" t="str">
            <v>SISTEMA NACIONAL DE PAGOS</v>
          </cell>
          <cell r="C650">
            <v>578239.06999999995</v>
          </cell>
          <cell r="D650">
            <v>1191251.8999999999</v>
          </cell>
          <cell r="E650">
            <v>1795401.28</v>
          </cell>
          <cell r="F650">
            <v>2489709.7799999998</v>
          </cell>
          <cell r="G650">
            <v>3138148.67</v>
          </cell>
          <cell r="H650">
            <v>3720495.3</v>
          </cell>
          <cell r="I650">
            <v>4405278.3600000003</v>
          </cell>
          <cell r="J650">
            <v>5051693.95</v>
          </cell>
          <cell r="K650">
            <v>5684423.3700000001</v>
          </cell>
          <cell r="L650">
            <v>6406985.8099999996</v>
          </cell>
          <cell r="M650">
            <v>6992781.1600000001</v>
          </cell>
          <cell r="N650">
            <v>7813982.9900000002</v>
          </cell>
        </row>
        <row r="651">
          <cell r="A651">
            <v>511295</v>
          </cell>
          <cell r="B651" t="str">
            <v>OTRAS COMISIONES</v>
          </cell>
          <cell r="C651">
            <v>343087.75</v>
          </cell>
          <cell r="D651">
            <v>989120.92</v>
          </cell>
          <cell r="E651">
            <v>1489649.58</v>
          </cell>
          <cell r="F651">
            <v>2213867.41</v>
          </cell>
          <cell r="G651">
            <v>2917021.32</v>
          </cell>
          <cell r="H651">
            <v>3391917.16</v>
          </cell>
          <cell r="I651">
            <v>3945482.94</v>
          </cell>
          <cell r="J651">
            <v>4778612.87</v>
          </cell>
          <cell r="K651">
            <v>5245361.0599999996</v>
          </cell>
          <cell r="L651">
            <v>6161329.8399999999</v>
          </cell>
          <cell r="M651">
            <v>6827187.7300000004</v>
          </cell>
          <cell r="N651">
            <v>8197717.5599999996</v>
          </cell>
        </row>
        <row r="652">
          <cell r="A652">
            <v>5113</v>
          </cell>
          <cell r="B652" t="str">
            <v>RENTA EN NEGOCIACIÓN VALORES MOBILIARIOS</v>
          </cell>
          <cell r="C652">
            <v>0</v>
          </cell>
          <cell r="D652">
            <v>308166.67</v>
          </cell>
          <cell r="E652">
            <v>507777.78</v>
          </cell>
          <cell r="F652">
            <v>1271050.29</v>
          </cell>
          <cell r="G652">
            <v>1955307.12</v>
          </cell>
          <cell r="H652">
            <v>2532651.71</v>
          </cell>
          <cell r="I652">
            <v>3047260.42</v>
          </cell>
          <cell r="J652">
            <v>3412548.42</v>
          </cell>
          <cell r="K652">
            <v>3525667.46</v>
          </cell>
          <cell r="L652">
            <v>3946822.4</v>
          </cell>
          <cell r="M652">
            <v>4325682.22</v>
          </cell>
          <cell r="N652">
            <v>4330626.67</v>
          </cell>
        </row>
        <row r="653">
          <cell r="A653">
            <v>511305</v>
          </cell>
          <cell r="B653" t="str">
            <v>RENDIMIENTO INVERSIONES R.I.</v>
          </cell>
          <cell r="C653">
            <v>0</v>
          </cell>
          <cell r="D653">
            <v>308166.67</v>
          </cell>
          <cell r="E653">
            <v>507777.78</v>
          </cell>
          <cell r="F653">
            <v>1271050.29</v>
          </cell>
          <cell r="G653">
            <v>1955307.12</v>
          </cell>
          <cell r="H653">
            <v>2532651.71</v>
          </cell>
          <cell r="I653">
            <v>3047260.42</v>
          </cell>
          <cell r="J653">
            <v>3412548.42</v>
          </cell>
          <cell r="K653">
            <v>3525667.46</v>
          </cell>
          <cell r="L653">
            <v>3946822.4</v>
          </cell>
          <cell r="M653">
            <v>4325682.22</v>
          </cell>
          <cell r="N653">
            <v>4330626.67</v>
          </cell>
        </row>
        <row r="654">
          <cell r="A654">
            <v>511310</v>
          </cell>
          <cell r="B654" t="str">
            <v>RENDIMIENTO INVERSIONES PAÍS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>
            <v>5114</v>
          </cell>
          <cell r="B655" t="str">
            <v>DIVIDENDOS</v>
          </cell>
          <cell r="C655">
            <v>0</v>
          </cell>
          <cell r="D655">
            <v>0</v>
          </cell>
          <cell r="E655">
            <v>166018.54999999999</v>
          </cell>
          <cell r="F655">
            <v>166018.54999999999</v>
          </cell>
          <cell r="G655">
            <v>3867494.44</v>
          </cell>
          <cell r="H655">
            <v>3867494.44</v>
          </cell>
          <cell r="I655">
            <v>6904941.7000000002</v>
          </cell>
          <cell r="J655">
            <v>7070960.25</v>
          </cell>
          <cell r="K655">
            <v>7070960.25</v>
          </cell>
          <cell r="L655">
            <v>7070960.25</v>
          </cell>
          <cell r="M655">
            <v>30476171.789999999</v>
          </cell>
          <cell r="N655">
            <v>30476171.789999999</v>
          </cell>
        </row>
        <row r="656">
          <cell r="A656">
            <v>511405</v>
          </cell>
          <cell r="B656" t="str">
            <v>PARTICIPACIÓN EN ORGANISMOS INTERNACIONALES</v>
          </cell>
          <cell r="C656">
            <v>0</v>
          </cell>
          <cell r="D656">
            <v>0</v>
          </cell>
          <cell r="E656">
            <v>166018.54999999999</v>
          </cell>
          <cell r="F656">
            <v>166018.54999999999</v>
          </cell>
          <cell r="G656">
            <v>3867494.44</v>
          </cell>
          <cell r="H656">
            <v>3867494.44</v>
          </cell>
          <cell r="I656">
            <v>6904941.7000000002</v>
          </cell>
          <cell r="J656">
            <v>7070960.25</v>
          </cell>
          <cell r="K656">
            <v>7070960.25</v>
          </cell>
          <cell r="L656">
            <v>7070960.25</v>
          </cell>
          <cell r="M656">
            <v>7236978.7999999998</v>
          </cell>
          <cell r="N656">
            <v>7236978.7999999998</v>
          </cell>
        </row>
        <row r="657">
          <cell r="A657">
            <v>511490</v>
          </cell>
          <cell r="B657" t="str">
            <v>OTROS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23239192.989999998</v>
          </cell>
          <cell r="N657">
            <v>23239192.989999998</v>
          </cell>
        </row>
        <row r="658">
          <cell r="A658">
            <v>5119</v>
          </cell>
          <cell r="B658" t="str">
            <v>OTROS INGRESOS FINANCIEROS (DESHABILITADO)</v>
          </cell>
          <cell r="C658" t="e">
            <v>#N/A</v>
          </cell>
          <cell r="D658" t="e">
            <v>#N/A</v>
          </cell>
          <cell r="E658" t="e">
            <v>#N/A</v>
          </cell>
          <cell r="F658" t="e">
            <v>#N/A</v>
          </cell>
          <cell r="G658" t="e">
            <v>#N/A</v>
          </cell>
          <cell r="H658" t="e">
            <v>#N/A</v>
          </cell>
          <cell r="I658" t="e">
            <v>#N/A</v>
          </cell>
          <cell r="J658" t="e">
            <v>#N/A</v>
          </cell>
          <cell r="K658" t="e">
            <v>#N/A</v>
          </cell>
          <cell r="L658" t="e">
            <v>#N/A</v>
          </cell>
          <cell r="M658" t="e">
            <v>#N/A</v>
          </cell>
          <cell r="N658" t="e">
            <v>#N/A</v>
          </cell>
        </row>
        <row r="659">
          <cell r="A659">
            <v>519</v>
          </cell>
          <cell r="B659" t="str">
            <v>OTROS INGRESOS ORDINARIOS</v>
          </cell>
          <cell r="C659">
            <v>65334.13</v>
          </cell>
          <cell r="D659">
            <v>136710.84</v>
          </cell>
          <cell r="E659">
            <v>190193.39</v>
          </cell>
          <cell r="F659">
            <v>232685.06</v>
          </cell>
          <cell r="G659">
            <v>295474.84000000003</v>
          </cell>
          <cell r="H659">
            <v>344098.45</v>
          </cell>
          <cell r="I659">
            <v>401615.45</v>
          </cell>
          <cell r="J659">
            <v>481023.72</v>
          </cell>
          <cell r="K659">
            <v>551892.25</v>
          </cell>
          <cell r="L659">
            <v>632018.16</v>
          </cell>
          <cell r="M659">
            <v>687183.3</v>
          </cell>
          <cell r="N659">
            <v>730085.13</v>
          </cell>
        </row>
        <row r="660">
          <cell r="A660">
            <v>5191</v>
          </cell>
          <cell r="B660" t="str">
            <v>TASAS POR SERVICIOS</v>
          </cell>
          <cell r="C660">
            <v>65334.13</v>
          </cell>
          <cell r="D660">
            <v>136710.84</v>
          </cell>
          <cell r="E660">
            <v>190193.39</v>
          </cell>
          <cell r="F660">
            <v>232685.06</v>
          </cell>
          <cell r="G660">
            <v>295474.84000000003</v>
          </cell>
          <cell r="H660">
            <v>344098.45</v>
          </cell>
          <cell r="I660">
            <v>401615.45</v>
          </cell>
          <cell r="J660">
            <v>481023.72</v>
          </cell>
          <cell r="K660">
            <v>551892.25</v>
          </cell>
          <cell r="L660">
            <v>632018.16</v>
          </cell>
          <cell r="M660">
            <v>687183.3</v>
          </cell>
          <cell r="N660">
            <v>730085.13</v>
          </cell>
        </row>
        <row r="661">
          <cell r="A661">
            <v>519105</v>
          </cell>
          <cell r="B661" t="str">
            <v>BANCARIOS</v>
          </cell>
          <cell r="C661">
            <v>64256.4</v>
          </cell>
          <cell r="D661">
            <v>134986.12</v>
          </cell>
          <cell r="E661">
            <v>187567.09</v>
          </cell>
          <cell r="F661">
            <v>228399.3</v>
          </cell>
          <cell r="G661">
            <v>289927.43</v>
          </cell>
          <cell r="H661">
            <v>337360.7</v>
          </cell>
          <cell r="I661">
            <v>391461.03</v>
          </cell>
          <cell r="J661">
            <v>469876.21</v>
          </cell>
          <cell r="K661">
            <v>526689.86</v>
          </cell>
          <cell r="L661">
            <v>605357.17000000004</v>
          </cell>
          <cell r="M661">
            <v>657028.37</v>
          </cell>
          <cell r="N661">
            <v>699220.54</v>
          </cell>
        </row>
        <row r="662">
          <cell r="A662">
            <v>519110</v>
          </cell>
          <cell r="B662" t="str">
            <v>ADMINISTRATIVOS</v>
          </cell>
          <cell r="C662">
            <v>1077.73</v>
          </cell>
          <cell r="D662">
            <v>1724.72</v>
          </cell>
          <cell r="E662">
            <v>2626.3</v>
          </cell>
          <cell r="F662">
            <v>4285.76</v>
          </cell>
          <cell r="G662">
            <v>5547.41</v>
          </cell>
          <cell r="H662">
            <v>6737.75</v>
          </cell>
          <cell r="I662">
            <v>10154.42</v>
          </cell>
          <cell r="J662">
            <v>11147.51</v>
          </cell>
          <cell r="K662">
            <v>25202.39</v>
          </cell>
          <cell r="L662">
            <v>26660.99</v>
          </cell>
          <cell r="M662">
            <v>30154.93</v>
          </cell>
          <cell r="N662">
            <v>30864.59</v>
          </cell>
        </row>
        <row r="663">
          <cell r="A663">
            <v>519115</v>
          </cell>
          <cell r="B663" t="str">
            <v>CULTURAL Y SOCIAL</v>
          </cell>
          <cell r="C663" t="e">
            <v>#N/A</v>
          </cell>
          <cell r="D663" t="e">
            <v>#N/A</v>
          </cell>
          <cell r="E663" t="e">
            <v>#N/A</v>
          </cell>
          <cell r="F663" t="e">
            <v>#N/A</v>
          </cell>
          <cell r="G663" t="e">
            <v>#N/A</v>
          </cell>
          <cell r="H663" t="e">
            <v>#N/A</v>
          </cell>
          <cell r="I663" t="e">
            <v>#N/A</v>
          </cell>
          <cell r="J663" t="e">
            <v>#N/A</v>
          </cell>
          <cell r="K663" t="e">
            <v>#N/A</v>
          </cell>
          <cell r="L663" t="e">
            <v>#N/A</v>
          </cell>
          <cell r="M663" t="e">
            <v>#N/A</v>
          </cell>
          <cell r="N663" t="e">
            <v>#N/A</v>
          </cell>
        </row>
        <row r="664">
          <cell r="A664">
            <v>52</v>
          </cell>
          <cell r="B664" t="str">
            <v>INGRESOS EXTRAORDINARIOS</v>
          </cell>
          <cell r="C664">
            <v>16967702.98</v>
          </cell>
          <cell r="D664">
            <v>19487337.219999999</v>
          </cell>
          <cell r="E664">
            <v>35793092.829999998</v>
          </cell>
          <cell r="F664">
            <v>37214112.710000001</v>
          </cell>
          <cell r="G664">
            <v>37654408.850000001</v>
          </cell>
          <cell r="H664">
            <v>39451111.979999997</v>
          </cell>
          <cell r="I664">
            <v>39734167.280000001</v>
          </cell>
          <cell r="J664">
            <v>40950827.68</v>
          </cell>
          <cell r="K664">
            <v>48834870.07</v>
          </cell>
          <cell r="L664">
            <v>50299310.420000002</v>
          </cell>
          <cell r="M664">
            <v>50407662.759999998</v>
          </cell>
          <cell r="N664">
            <v>51751221.119999997</v>
          </cell>
        </row>
        <row r="665">
          <cell r="A665">
            <v>521</v>
          </cell>
          <cell r="B665" t="str">
            <v>LIQUIDACIÓN DEL PRESUPUESTO</v>
          </cell>
          <cell r="C665">
            <v>1500</v>
          </cell>
          <cell r="D665">
            <v>163794.04</v>
          </cell>
          <cell r="E665">
            <v>275378.75</v>
          </cell>
          <cell r="F665">
            <v>275538.56</v>
          </cell>
          <cell r="G665">
            <v>275538.56</v>
          </cell>
          <cell r="H665">
            <v>275538.56</v>
          </cell>
          <cell r="I665">
            <v>275538.56</v>
          </cell>
          <cell r="J665">
            <v>275538.56</v>
          </cell>
          <cell r="K665">
            <v>275538.56</v>
          </cell>
          <cell r="L665">
            <v>277722.56</v>
          </cell>
          <cell r="M665">
            <v>277722.56</v>
          </cell>
          <cell r="N665">
            <v>277722.56</v>
          </cell>
        </row>
        <row r="666">
          <cell r="A666">
            <v>522</v>
          </cell>
          <cell r="B666" t="str">
            <v>ARRIENDOS</v>
          </cell>
          <cell r="C666">
            <v>0</v>
          </cell>
          <cell r="D666">
            <v>0</v>
          </cell>
          <cell r="E666">
            <v>3245.67</v>
          </cell>
          <cell r="F666">
            <v>3245.67</v>
          </cell>
          <cell r="G666">
            <v>5409.45</v>
          </cell>
          <cell r="H666">
            <v>6491.34</v>
          </cell>
          <cell r="I666">
            <v>7573.23</v>
          </cell>
          <cell r="J666">
            <v>8655.1200000000008</v>
          </cell>
          <cell r="K666">
            <v>9767.5</v>
          </cell>
          <cell r="L666">
            <v>10859.02</v>
          </cell>
          <cell r="M666">
            <v>11950.54</v>
          </cell>
          <cell r="N666">
            <v>13042.06</v>
          </cell>
        </row>
        <row r="667">
          <cell r="A667">
            <v>523</v>
          </cell>
          <cell r="B667" t="str">
            <v>UTILIDAD EN VENTA DE ACTIVOS</v>
          </cell>
          <cell r="C667">
            <v>87340.6</v>
          </cell>
          <cell r="D667">
            <v>372423.49</v>
          </cell>
          <cell r="E667">
            <v>518033.89</v>
          </cell>
          <cell r="F667">
            <v>675325.77</v>
          </cell>
          <cell r="G667">
            <v>715721.72</v>
          </cell>
          <cell r="H667">
            <v>734760.93</v>
          </cell>
          <cell r="I667">
            <v>784138.55</v>
          </cell>
          <cell r="J667">
            <v>967239.52</v>
          </cell>
          <cell r="K667">
            <v>1068220.55</v>
          </cell>
          <cell r="L667">
            <v>1131371.29</v>
          </cell>
          <cell r="M667">
            <v>1162912.33</v>
          </cell>
          <cell r="N667">
            <v>1224116.8400000001</v>
          </cell>
        </row>
        <row r="668">
          <cell r="A668">
            <v>5231</v>
          </cell>
          <cell r="B668" t="str">
            <v>TÍTULOS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A669">
            <v>5232</v>
          </cell>
          <cell r="B669" t="str">
            <v>ACTIVOS FIJOS</v>
          </cell>
          <cell r="C669">
            <v>5523</v>
          </cell>
          <cell r="D669">
            <v>11046</v>
          </cell>
          <cell r="E669">
            <v>16569</v>
          </cell>
          <cell r="F669">
            <v>124757.7</v>
          </cell>
          <cell r="G669">
            <v>124757.7</v>
          </cell>
          <cell r="H669">
            <v>124757.7</v>
          </cell>
          <cell r="I669">
            <v>124757.7</v>
          </cell>
          <cell r="J669">
            <v>124757.7</v>
          </cell>
          <cell r="K669">
            <v>124757.7</v>
          </cell>
          <cell r="L669">
            <v>124757.7</v>
          </cell>
          <cell r="M669">
            <v>124757.7</v>
          </cell>
          <cell r="N669">
            <v>124757.7</v>
          </cell>
        </row>
        <row r="670">
          <cell r="A670">
            <v>5233</v>
          </cell>
          <cell r="B670" t="str">
            <v>BIENES EN DACIÓN DE PAGO</v>
          </cell>
          <cell r="C670">
            <v>81817.600000000006</v>
          </cell>
          <cell r="D670">
            <v>361377.49</v>
          </cell>
          <cell r="E670">
            <v>501464.89</v>
          </cell>
          <cell r="F670">
            <v>550568.06999999995</v>
          </cell>
          <cell r="G670">
            <v>590964.02</v>
          </cell>
          <cell r="H670">
            <v>610003.23</v>
          </cell>
          <cell r="I670">
            <v>659380.85</v>
          </cell>
          <cell r="J670">
            <v>842481.82</v>
          </cell>
          <cell r="K670">
            <v>943462.85</v>
          </cell>
          <cell r="L670">
            <v>1006613.59</v>
          </cell>
          <cell r="M670">
            <v>1038154.63</v>
          </cell>
          <cell r="N670">
            <v>1099359.1399999999</v>
          </cell>
        </row>
        <row r="671">
          <cell r="A671">
            <v>5239</v>
          </cell>
          <cell r="B671" t="str">
            <v>OTROS ACTIVOS (DESHABILITADO)</v>
          </cell>
          <cell r="C671" t="e">
            <v>#N/A</v>
          </cell>
          <cell r="D671" t="e">
            <v>#N/A</v>
          </cell>
          <cell r="E671" t="e">
            <v>#N/A</v>
          </cell>
          <cell r="F671" t="e">
            <v>#N/A</v>
          </cell>
          <cell r="G671" t="e">
            <v>#N/A</v>
          </cell>
          <cell r="H671" t="e">
            <v>#N/A</v>
          </cell>
          <cell r="I671" t="e">
            <v>#N/A</v>
          </cell>
          <cell r="J671" t="e">
            <v>#N/A</v>
          </cell>
          <cell r="K671" t="e">
            <v>#N/A</v>
          </cell>
          <cell r="L671" t="e">
            <v>#N/A</v>
          </cell>
          <cell r="M671" t="e">
            <v>#N/A</v>
          </cell>
          <cell r="N671" t="e">
            <v>#N/A</v>
          </cell>
        </row>
        <row r="672">
          <cell r="A672">
            <v>524</v>
          </cell>
          <cell r="B672" t="str">
            <v>INGRESOS DEL EJERCICIO</v>
          </cell>
          <cell r="C672">
            <v>4855602.1900000004</v>
          </cell>
          <cell r="D672">
            <v>6913727.6299999999</v>
          </cell>
          <cell r="E672">
            <v>22876822.120000001</v>
          </cell>
          <cell r="F672">
            <v>24125238.129999999</v>
          </cell>
          <cell r="G672">
            <v>24504335.989999998</v>
          </cell>
          <cell r="H672">
            <v>26270410.920000002</v>
          </cell>
          <cell r="I672">
            <v>26421905.050000001</v>
          </cell>
          <cell r="J672">
            <v>27432547.050000001</v>
          </cell>
          <cell r="K672">
            <v>28972951.780000001</v>
          </cell>
          <cell r="L672">
            <v>30307305.120000001</v>
          </cell>
          <cell r="M672">
            <v>30370390.989999998</v>
          </cell>
          <cell r="N672">
            <v>31619469.280000001</v>
          </cell>
        </row>
        <row r="673">
          <cell r="A673">
            <v>525</v>
          </cell>
          <cell r="B673" t="str">
            <v>INGRESOS EJERCICIOS ANTERIORES</v>
          </cell>
          <cell r="C673">
            <v>12009684.08</v>
          </cell>
          <cell r="D673">
            <v>12012514.51</v>
          </cell>
          <cell r="E673">
            <v>12081459.92</v>
          </cell>
          <cell r="F673">
            <v>12087154.48</v>
          </cell>
          <cell r="G673">
            <v>12093614.189999999</v>
          </cell>
          <cell r="H673">
            <v>12094071.1</v>
          </cell>
          <cell r="I673">
            <v>12161232.15</v>
          </cell>
          <cell r="J673">
            <v>12170548.91</v>
          </cell>
          <cell r="K673">
            <v>18401425.949999999</v>
          </cell>
          <cell r="L673">
            <v>18455333.879999999</v>
          </cell>
          <cell r="M673">
            <v>18454567.25</v>
          </cell>
          <cell r="N673">
            <v>18477168.449999999</v>
          </cell>
        </row>
        <row r="674">
          <cell r="A674">
            <v>529</v>
          </cell>
          <cell r="B674" t="str">
            <v>OTROS INGRESOS EXTRAORDINARIOS</v>
          </cell>
          <cell r="C674">
            <v>13576.11</v>
          </cell>
          <cell r="D674">
            <v>24877.55</v>
          </cell>
          <cell r="E674">
            <v>38152.480000000003</v>
          </cell>
          <cell r="F674">
            <v>47610.1</v>
          </cell>
          <cell r="G674">
            <v>59788.94</v>
          </cell>
          <cell r="H674">
            <v>69839.13</v>
          </cell>
          <cell r="I674">
            <v>83779.740000000005</v>
          </cell>
          <cell r="J674">
            <v>96298.52</v>
          </cell>
          <cell r="K674">
            <v>106965.73</v>
          </cell>
          <cell r="L674">
            <v>116718.55</v>
          </cell>
          <cell r="M674">
            <v>130119.09</v>
          </cell>
          <cell r="N674">
            <v>139701.93</v>
          </cell>
        </row>
        <row r="675">
          <cell r="A675">
            <v>53</v>
          </cell>
          <cell r="B675" t="str">
            <v>INGRESOS DE POLÍTICA MONETARIA</v>
          </cell>
          <cell r="C675">
            <v>11228965.550000001</v>
          </cell>
          <cell r="D675">
            <v>22457931.129999999</v>
          </cell>
          <cell r="E675">
            <v>33686896.710000001</v>
          </cell>
          <cell r="F675">
            <v>44915862.259999998</v>
          </cell>
          <cell r="G675">
            <v>56144827.82</v>
          </cell>
          <cell r="H675">
            <v>67373793.370000005</v>
          </cell>
          <cell r="I675">
            <v>78602758.959999993</v>
          </cell>
          <cell r="J675">
            <v>89831724.519999996</v>
          </cell>
          <cell r="K675">
            <v>101060690.09</v>
          </cell>
          <cell r="L675">
            <v>112289655.65000001</v>
          </cell>
          <cell r="M675">
            <v>123518621.20999999</v>
          </cell>
          <cell r="N675">
            <v>134747586.77000001</v>
          </cell>
        </row>
        <row r="676">
          <cell r="A676">
            <v>54</v>
          </cell>
          <cell r="B676" t="str">
            <v>INGRESOS VARIOS</v>
          </cell>
          <cell r="C676" t="e">
            <v>#N/A</v>
          </cell>
          <cell r="D676" t="e">
            <v>#N/A</v>
          </cell>
          <cell r="E676" t="e">
            <v>#N/A</v>
          </cell>
          <cell r="F676" t="e">
            <v>#N/A</v>
          </cell>
          <cell r="G676" t="e">
            <v>#N/A</v>
          </cell>
          <cell r="H676" t="e">
            <v>#N/A</v>
          </cell>
          <cell r="I676" t="e">
            <v>#N/A</v>
          </cell>
          <cell r="J676" t="e">
            <v>#N/A</v>
          </cell>
          <cell r="K676" t="e">
            <v>#N/A</v>
          </cell>
          <cell r="L676" t="e">
            <v>#N/A</v>
          </cell>
          <cell r="M676" t="e">
            <v>#N/A</v>
          </cell>
          <cell r="N676" t="e">
            <v>#N/A</v>
          </cell>
        </row>
        <row r="677">
          <cell r="A677">
            <v>56</v>
          </cell>
          <cell r="B677" t="str">
            <v>RESULTADOS NO OPERATIVOS ACREEDORES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>
            <v>561</v>
          </cell>
          <cell r="B678" t="str">
            <v>UTILIDADES POR EXPO.A LA INFLACION</v>
          </cell>
          <cell r="C678" t="e">
            <v>#N/A</v>
          </cell>
          <cell r="D678" t="e">
            <v>#N/A</v>
          </cell>
          <cell r="E678" t="e">
            <v>#N/A</v>
          </cell>
          <cell r="F678" t="e">
            <v>#N/A</v>
          </cell>
          <cell r="G678" t="e">
            <v>#N/A</v>
          </cell>
          <cell r="H678" t="e">
            <v>#N/A</v>
          </cell>
          <cell r="I678" t="e">
            <v>#N/A</v>
          </cell>
          <cell r="J678" t="e">
            <v>#N/A</v>
          </cell>
          <cell r="K678" t="e">
            <v>#N/A</v>
          </cell>
          <cell r="L678" t="e">
            <v>#N/A</v>
          </cell>
          <cell r="M678" t="e">
            <v>#N/A</v>
          </cell>
          <cell r="N678" t="e">
            <v>#N/A</v>
          </cell>
        </row>
        <row r="679">
          <cell r="A679">
            <v>5611</v>
          </cell>
          <cell r="B679" t="str">
            <v>UTILIDADES EXPO.DE ACT.NO MONETARIO</v>
          </cell>
          <cell r="C679" t="e">
            <v>#N/A</v>
          </cell>
          <cell r="D679" t="e">
            <v>#N/A</v>
          </cell>
          <cell r="E679" t="e">
            <v>#N/A</v>
          </cell>
          <cell r="F679" t="e">
            <v>#N/A</v>
          </cell>
          <cell r="G679" t="e">
            <v>#N/A</v>
          </cell>
          <cell r="H679" t="e">
            <v>#N/A</v>
          </cell>
          <cell r="I679" t="e">
            <v>#N/A</v>
          </cell>
          <cell r="J679" t="e">
            <v>#N/A</v>
          </cell>
          <cell r="K679" t="e">
            <v>#N/A</v>
          </cell>
          <cell r="L679" t="e">
            <v>#N/A</v>
          </cell>
          <cell r="M679" t="e">
            <v>#N/A</v>
          </cell>
          <cell r="N679" t="e">
            <v>#N/A</v>
          </cell>
        </row>
        <row r="680">
          <cell r="A680">
            <v>5613</v>
          </cell>
          <cell r="B680" t="str">
            <v>UTILIDADES EXPO.CTAS.RESULT.DEUDORA</v>
          </cell>
          <cell r="C680" t="e">
            <v>#N/A</v>
          </cell>
          <cell r="D680" t="e">
            <v>#N/A</v>
          </cell>
          <cell r="E680" t="e">
            <v>#N/A</v>
          </cell>
          <cell r="F680" t="e">
            <v>#N/A</v>
          </cell>
          <cell r="G680" t="e">
            <v>#N/A</v>
          </cell>
          <cell r="H680" t="e">
            <v>#N/A</v>
          </cell>
          <cell r="I680" t="e">
            <v>#N/A</v>
          </cell>
          <cell r="J680" t="e">
            <v>#N/A</v>
          </cell>
          <cell r="K680" t="e">
            <v>#N/A</v>
          </cell>
          <cell r="L680" t="e">
            <v>#N/A</v>
          </cell>
          <cell r="M680" t="e">
            <v>#N/A</v>
          </cell>
          <cell r="N680" t="e">
            <v>#N/A</v>
          </cell>
        </row>
        <row r="681">
          <cell r="A681">
            <v>562</v>
          </cell>
          <cell r="B681" t="str">
            <v>UTILIDADES POR VALUACIÓN DE MONEDA EXTRANJERA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563</v>
          </cell>
          <cell r="B682" t="str">
            <v>UTILIDADES POR REAJUSTES PACTADOS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>
            <v>564</v>
          </cell>
          <cell r="B683" t="str">
            <v>UTILIDAD VALUACIÓN ORO Y PLATA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A684">
            <v>59</v>
          </cell>
          <cell r="B684" t="str">
            <v>PÉRDIDAS Y GANANCIAS – GANANCIAS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247223305.38</v>
          </cell>
        </row>
        <row r="685">
          <cell r="A685">
            <v>6</v>
          </cell>
          <cell r="B685" t="str">
            <v>CUENTAS CONTINGENTES</v>
          </cell>
          <cell r="C685">
            <v>2728452914.0999999</v>
          </cell>
          <cell r="D685">
            <v>2572730565.1599998</v>
          </cell>
          <cell r="E685">
            <v>2667348241.9000001</v>
          </cell>
          <cell r="F685">
            <v>2946088619.02</v>
          </cell>
          <cell r="G685">
            <v>2961962363.9400001</v>
          </cell>
          <cell r="H685">
            <v>2939008710.2800002</v>
          </cell>
          <cell r="I685">
            <v>2850444321.0599999</v>
          </cell>
          <cell r="J685">
            <v>2860972594.2600002</v>
          </cell>
          <cell r="K685">
            <v>2742946067.8200002</v>
          </cell>
          <cell r="L685">
            <v>2856112391.1199999</v>
          </cell>
          <cell r="M685">
            <v>2517364921.48</v>
          </cell>
          <cell r="N685">
            <v>2562423314.96</v>
          </cell>
        </row>
        <row r="686">
          <cell r="A686">
            <v>61</v>
          </cell>
          <cell r="B686" t="str">
            <v>DEUDORAS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>
            <v>62</v>
          </cell>
          <cell r="B687" t="str">
            <v>DEUDORAS POR CONTRA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63</v>
          </cell>
          <cell r="B688" t="str">
            <v>ACREEDORAS</v>
          </cell>
          <cell r="C688">
            <v>1364226457.05</v>
          </cell>
          <cell r="D688">
            <v>1286365282.5799999</v>
          </cell>
          <cell r="E688">
            <v>1333674120.95</v>
          </cell>
          <cell r="F688">
            <v>1473044309.51</v>
          </cell>
          <cell r="G688">
            <v>1480981181.97</v>
          </cell>
          <cell r="H688">
            <v>1469504355.1400001</v>
          </cell>
          <cell r="I688">
            <v>1425222160.53</v>
          </cell>
          <cell r="J688">
            <v>1430486297.1300001</v>
          </cell>
          <cell r="K688">
            <v>1371473033.9100001</v>
          </cell>
          <cell r="L688">
            <v>1428056195.5599999</v>
          </cell>
          <cell r="M688">
            <v>1258682460.74</v>
          </cell>
          <cell r="N688">
            <v>1281211657.48</v>
          </cell>
        </row>
        <row r="689">
          <cell r="A689">
            <v>631</v>
          </cell>
          <cell r="B689" t="str">
            <v>COMPROMISOS GOBIERNO CENTRAL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>
            <v>632</v>
          </cell>
          <cell r="B690" t="str">
            <v>COMPROMISOS CARTAS DE CRÉDITO</v>
          </cell>
          <cell r="C690">
            <v>1179506794.1700001</v>
          </cell>
          <cell r="D690">
            <v>1109559865.8099999</v>
          </cell>
          <cell r="E690">
            <v>1157049163.21</v>
          </cell>
          <cell r="F690">
            <v>1296765103.6700001</v>
          </cell>
          <cell r="G690">
            <v>1311619516.98</v>
          </cell>
          <cell r="H690">
            <v>1301071095.4100001</v>
          </cell>
          <cell r="I690">
            <v>1256912390.1300001</v>
          </cell>
          <cell r="J690">
            <v>1269618051.0999999</v>
          </cell>
          <cell r="K690">
            <v>1210647902.1800001</v>
          </cell>
          <cell r="L690">
            <v>1265381539.4400001</v>
          </cell>
          <cell r="M690">
            <v>1102556865.71</v>
          </cell>
          <cell r="N690">
            <v>1125488843.1500001</v>
          </cell>
        </row>
        <row r="691">
          <cell r="A691">
            <v>633</v>
          </cell>
          <cell r="B691" t="str">
            <v>ACUERDOS DE PAGO Y CRÉDITOS RECÍPROCOS</v>
          </cell>
          <cell r="C691">
            <v>128739976.87</v>
          </cell>
          <cell r="D691">
            <v>120825730.76000001</v>
          </cell>
          <cell r="E691">
            <v>120645271.73</v>
          </cell>
          <cell r="F691">
            <v>120299519.83</v>
          </cell>
          <cell r="G691">
            <v>113381978.98</v>
          </cell>
          <cell r="H691">
            <v>112747991.12</v>
          </cell>
          <cell r="I691">
            <v>112624501.79000001</v>
          </cell>
          <cell r="J691">
            <v>105182977.42</v>
          </cell>
          <cell r="K691">
            <v>105139863.12</v>
          </cell>
          <cell r="L691">
            <v>106989387.51000001</v>
          </cell>
          <cell r="M691">
            <v>100440326.42</v>
          </cell>
          <cell r="N691">
            <v>100037545.72</v>
          </cell>
        </row>
        <row r="692">
          <cell r="A692">
            <v>634</v>
          </cell>
          <cell r="B692" t="str">
            <v>COMPROMISOS ADQUIRIDOS NO DESEMBOLSADOS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A693">
            <v>639</v>
          </cell>
          <cell r="B693" t="str">
            <v>OTRAS CUENTAS CONTINGENTES ACREEDORAS</v>
          </cell>
          <cell r="C693">
            <v>55979686.009999998</v>
          </cell>
          <cell r="D693">
            <v>55979686.009999998</v>
          </cell>
          <cell r="E693">
            <v>55979686.009999998</v>
          </cell>
          <cell r="F693">
            <v>55979686.009999998</v>
          </cell>
          <cell r="G693">
            <v>55979686.009999998</v>
          </cell>
          <cell r="H693">
            <v>55685268.609999999</v>
          </cell>
          <cell r="I693">
            <v>55685268.609999999</v>
          </cell>
          <cell r="J693">
            <v>55685268.609999999</v>
          </cell>
          <cell r="K693">
            <v>55685268.609999999</v>
          </cell>
          <cell r="L693">
            <v>55685268.609999999</v>
          </cell>
          <cell r="M693">
            <v>55685268.609999999</v>
          </cell>
          <cell r="N693">
            <v>55685268.609999999</v>
          </cell>
        </row>
        <row r="694">
          <cell r="A694">
            <v>64</v>
          </cell>
          <cell r="B694" t="str">
            <v>ACREEDORAS POR CONTRA</v>
          </cell>
          <cell r="C694">
            <v>1364226457.05</v>
          </cell>
          <cell r="D694">
            <v>1286365282.5799999</v>
          </cell>
          <cell r="E694">
            <v>1333674120.95</v>
          </cell>
          <cell r="F694">
            <v>1473044309.51</v>
          </cell>
          <cell r="G694">
            <v>1480981181.97</v>
          </cell>
          <cell r="H694">
            <v>1469504355.1400001</v>
          </cell>
          <cell r="I694">
            <v>1425222160.53</v>
          </cell>
          <cell r="J694">
            <v>1430486297.1300001</v>
          </cell>
          <cell r="K694">
            <v>1371473033.9100001</v>
          </cell>
          <cell r="L694">
            <v>1428056195.5599999</v>
          </cell>
          <cell r="M694">
            <v>1258682460.74</v>
          </cell>
          <cell r="N694">
            <v>1281211657.48</v>
          </cell>
        </row>
        <row r="695">
          <cell r="A695">
            <v>641</v>
          </cell>
          <cell r="B695" t="str">
            <v>COMPROMISOS GOBIERNO CENTRAL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>
            <v>642</v>
          </cell>
          <cell r="B696" t="str">
            <v>COMPROMISOS CARTAS DE CRÉDITO</v>
          </cell>
          <cell r="C696">
            <v>1179506794.1700001</v>
          </cell>
          <cell r="D696">
            <v>1109559865.8099999</v>
          </cell>
          <cell r="E696">
            <v>1157049163.21</v>
          </cell>
          <cell r="F696">
            <v>1296765103.6700001</v>
          </cell>
          <cell r="G696">
            <v>1311619516.98</v>
          </cell>
          <cell r="H696">
            <v>1301071095.4100001</v>
          </cell>
          <cell r="I696">
            <v>1256912390.1300001</v>
          </cell>
          <cell r="J696">
            <v>1269618051.0999999</v>
          </cell>
          <cell r="K696">
            <v>1210647902.1800001</v>
          </cell>
          <cell r="L696">
            <v>1265381539.4400001</v>
          </cell>
          <cell r="M696">
            <v>1102556865.71</v>
          </cell>
          <cell r="N696">
            <v>1125488843.1500001</v>
          </cell>
        </row>
        <row r="697">
          <cell r="A697">
            <v>643</v>
          </cell>
          <cell r="B697" t="str">
            <v>ACUERDOS DE PAGO Y CRÉDITOS RECÍPROCOS</v>
          </cell>
          <cell r="C697">
            <v>128739976.87</v>
          </cell>
          <cell r="D697">
            <v>120825730.76000001</v>
          </cell>
          <cell r="E697">
            <v>120645271.73</v>
          </cell>
          <cell r="F697">
            <v>120299519.83</v>
          </cell>
          <cell r="G697">
            <v>113381978.98</v>
          </cell>
          <cell r="H697">
            <v>112747991.12</v>
          </cell>
          <cell r="I697">
            <v>112624501.79000001</v>
          </cell>
          <cell r="J697">
            <v>105182977.42</v>
          </cell>
          <cell r="K697">
            <v>105139863.12</v>
          </cell>
          <cell r="L697">
            <v>106989387.51000001</v>
          </cell>
          <cell r="M697">
            <v>100440326.42</v>
          </cell>
          <cell r="N697">
            <v>100037545.72</v>
          </cell>
        </row>
        <row r="698">
          <cell r="A698">
            <v>644</v>
          </cell>
          <cell r="B698" t="str">
            <v>COMPROMISOS ADQUIRIDOS NO DESEMBOLSADOS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A699">
            <v>649</v>
          </cell>
          <cell r="B699" t="str">
            <v>OTRAS CUENTAS CONTINGENTES ACREEDORAS</v>
          </cell>
          <cell r="C699">
            <v>55979686.009999998</v>
          </cell>
          <cell r="D699">
            <v>55979686.009999998</v>
          </cell>
          <cell r="E699">
            <v>55979686.009999998</v>
          </cell>
          <cell r="F699">
            <v>55979686.009999998</v>
          </cell>
          <cell r="G699">
            <v>55979686.009999998</v>
          </cell>
          <cell r="H699">
            <v>55685268.609999999</v>
          </cell>
          <cell r="I699">
            <v>55685268.609999999</v>
          </cell>
          <cell r="J699">
            <v>55685268.609999999</v>
          </cell>
          <cell r="K699">
            <v>55685268.609999999</v>
          </cell>
          <cell r="L699">
            <v>55685268.609999999</v>
          </cell>
          <cell r="M699">
            <v>55685268.609999999</v>
          </cell>
          <cell r="N699">
            <v>55685268.609999999</v>
          </cell>
        </row>
        <row r="700">
          <cell r="A700">
            <v>7</v>
          </cell>
          <cell r="B700" t="str">
            <v>CUENTAS DE ORDEN</v>
          </cell>
          <cell r="C700">
            <v>64680344427.959999</v>
          </cell>
          <cell r="D700">
            <v>64885573601.339996</v>
          </cell>
          <cell r="E700">
            <v>66596648880.099998</v>
          </cell>
          <cell r="F700">
            <v>66210418549.190002</v>
          </cell>
          <cell r="G700">
            <v>65985903068.050003</v>
          </cell>
          <cell r="H700">
            <v>66303807649.470001</v>
          </cell>
          <cell r="I700">
            <v>66861760107.040001</v>
          </cell>
          <cell r="J700">
            <v>67772721114.019997</v>
          </cell>
          <cell r="K700">
            <v>68370854542.849998</v>
          </cell>
          <cell r="L700">
            <v>67617110111.099998</v>
          </cell>
          <cell r="M700">
            <v>67416451817.699997</v>
          </cell>
          <cell r="N700">
            <v>71353050668.479996</v>
          </cell>
        </row>
        <row r="701">
          <cell r="A701">
            <v>71</v>
          </cell>
          <cell r="B701" t="str">
            <v>DEUDORAS</v>
          </cell>
          <cell r="C701">
            <v>23534410650.77</v>
          </cell>
          <cell r="D701">
            <v>23534352372.009998</v>
          </cell>
          <cell r="E701">
            <v>23597580972.950001</v>
          </cell>
          <cell r="F701">
            <v>23637456936.529999</v>
          </cell>
          <cell r="G701">
            <v>23612247383.790001</v>
          </cell>
          <cell r="H701">
            <v>23641754101.57</v>
          </cell>
          <cell r="I701">
            <v>23686786543.400002</v>
          </cell>
          <cell r="J701">
            <v>23716676111.09</v>
          </cell>
          <cell r="K701">
            <v>23898189438.369999</v>
          </cell>
          <cell r="L701">
            <v>23476561211.119999</v>
          </cell>
          <cell r="M701">
            <v>23470052711.779999</v>
          </cell>
          <cell r="N701">
            <v>23321729787.09</v>
          </cell>
        </row>
        <row r="702">
          <cell r="A702">
            <v>711</v>
          </cell>
          <cell r="B702" t="str">
            <v>ESPECIES MONETARIAS</v>
          </cell>
          <cell r="C702">
            <v>2214481.89</v>
          </cell>
          <cell r="D702">
            <v>2214481.89</v>
          </cell>
          <cell r="E702">
            <v>2214481.89</v>
          </cell>
          <cell r="F702">
            <v>2214481.89</v>
          </cell>
          <cell r="G702">
            <v>2214481.89</v>
          </cell>
          <cell r="H702">
            <v>2214481.89</v>
          </cell>
          <cell r="I702">
            <v>2214481.89</v>
          </cell>
          <cell r="J702">
            <v>2214481.89</v>
          </cell>
          <cell r="K702">
            <v>2214481.89</v>
          </cell>
          <cell r="L702">
            <v>2214481.89</v>
          </cell>
          <cell r="M702">
            <v>2214481.89</v>
          </cell>
          <cell r="N702">
            <v>2214481.89</v>
          </cell>
        </row>
        <row r="703">
          <cell r="A703">
            <v>7111</v>
          </cell>
          <cell r="B703" t="str">
            <v>BILLETES Y MONEDAS NO EMITIDOS</v>
          </cell>
          <cell r="C703">
            <v>2113.86</v>
          </cell>
          <cell r="D703">
            <v>2113.86</v>
          </cell>
          <cell r="E703">
            <v>2113.86</v>
          </cell>
          <cell r="F703">
            <v>2113.86</v>
          </cell>
          <cell r="G703">
            <v>2113.86</v>
          </cell>
          <cell r="H703">
            <v>2113.86</v>
          </cell>
          <cell r="I703">
            <v>2113.86</v>
          </cell>
          <cell r="J703">
            <v>2113.86</v>
          </cell>
          <cell r="K703">
            <v>2113.86</v>
          </cell>
          <cell r="L703">
            <v>2113.86</v>
          </cell>
          <cell r="M703">
            <v>2113.86</v>
          </cell>
          <cell r="N703">
            <v>2113.86</v>
          </cell>
        </row>
        <row r="704">
          <cell r="A704">
            <v>7112</v>
          </cell>
          <cell r="B704" t="str">
            <v>BILLETES Y MONEDAS DESMONETIZADOS</v>
          </cell>
          <cell r="C704">
            <v>29869.27</v>
          </cell>
          <cell r="D704">
            <v>29869.27</v>
          </cell>
          <cell r="E704">
            <v>29869.27</v>
          </cell>
          <cell r="F704">
            <v>29869.27</v>
          </cell>
          <cell r="G704">
            <v>29869.27</v>
          </cell>
          <cell r="H704">
            <v>29869.27</v>
          </cell>
          <cell r="I704">
            <v>29869.27</v>
          </cell>
          <cell r="J704">
            <v>29869.27</v>
          </cell>
          <cell r="K704">
            <v>29869.27</v>
          </cell>
          <cell r="L704">
            <v>29869.27</v>
          </cell>
          <cell r="M704">
            <v>29869.27</v>
          </cell>
          <cell r="N704">
            <v>29869.27</v>
          </cell>
        </row>
        <row r="705">
          <cell r="A705">
            <v>7113</v>
          </cell>
          <cell r="B705" t="str">
            <v>BILLETES Y MONEDAS EN CUSTODIA</v>
          </cell>
          <cell r="C705">
            <v>2182498.7599999998</v>
          </cell>
          <cell r="D705">
            <v>2182498.7599999998</v>
          </cell>
          <cell r="E705">
            <v>2182498.7599999998</v>
          </cell>
          <cell r="F705">
            <v>2182498.7599999998</v>
          </cell>
          <cell r="G705">
            <v>2182498.7599999998</v>
          </cell>
          <cell r="H705">
            <v>2182498.7599999998</v>
          </cell>
          <cell r="I705">
            <v>2182498.7599999998</v>
          </cell>
          <cell r="J705">
            <v>2182498.7599999998</v>
          </cell>
          <cell r="K705">
            <v>2182498.7599999998</v>
          </cell>
          <cell r="L705">
            <v>2182498.7599999998</v>
          </cell>
          <cell r="M705">
            <v>2182498.7599999998</v>
          </cell>
          <cell r="N705">
            <v>2182498.7599999998</v>
          </cell>
        </row>
        <row r="706">
          <cell r="A706">
            <v>712</v>
          </cell>
          <cell r="B706" t="str">
            <v>TÍTULOS Y FORMULARIOS</v>
          </cell>
          <cell r="C706">
            <v>9649529489.8999996</v>
          </cell>
          <cell r="D706">
            <v>9645477036.3500004</v>
          </cell>
          <cell r="E706">
            <v>9687189584</v>
          </cell>
          <cell r="F706">
            <v>9722030315.3199997</v>
          </cell>
          <cell r="G706">
            <v>9718581235.5599995</v>
          </cell>
          <cell r="H706">
            <v>9741883197.2900009</v>
          </cell>
          <cell r="I706">
            <v>9781149655.7700005</v>
          </cell>
          <cell r="J706">
            <v>9809916100.8999996</v>
          </cell>
          <cell r="K706">
            <v>9982875419.2399998</v>
          </cell>
          <cell r="L706">
            <v>9595280443.4400005</v>
          </cell>
          <cell r="M706">
            <v>9585056468.2099991</v>
          </cell>
          <cell r="N706">
            <v>9635377444.2600002</v>
          </cell>
        </row>
        <row r="707">
          <cell r="A707">
            <v>7121</v>
          </cell>
          <cell r="B707" t="str">
            <v>TÍTULOS</v>
          </cell>
          <cell r="C707">
            <v>9649529489.8999996</v>
          </cell>
          <cell r="D707">
            <v>9645477036.3500004</v>
          </cell>
          <cell r="E707">
            <v>9687189584</v>
          </cell>
          <cell r="F707">
            <v>9722030315.3199997</v>
          </cell>
          <cell r="G707">
            <v>9718581235.5599995</v>
          </cell>
          <cell r="H707">
            <v>9741883197.2900009</v>
          </cell>
          <cell r="I707">
            <v>9781149655.7700005</v>
          </cell>
          <cell r="J707">
            <v>9809916100.8999996</v>
          </cell>
          <cell r="K707">
            <v>9982875419.2399998</v>
          </cell>
          <cell r="L707">
            <v>9595280443.4400005</v>
          </cell>
          <cell r="M707">
            <v>9585056468.2099991</v>
          </cell>
          <cell r="N707">
            <v>9635377444.2600002</v>
          </cell>
        </row>
        <row r="708">
          <cell r="A708">
            <v>712101</v>
          </cell>
          <cell r="B708" t="str">
            <v>TÍTULOS PROPIOS REDIMIDOS POR INCINERAR</v>
          </cell>
          <cell r="C708">
            <v>75.36</v>
          </cell>
          <cell r="D708">
            <v>75.36</v>
          </cell>
          <cell r="E708">
            <v>75.36</v>
          </cell>
          <cell r="F708">
            <v>75.36</v>
          </cell>
          <cell r="G708">
            <v>75.36</v>
          </cell>
          <cell r="H708">
            <v>75.36</v>
          </cell>
          <cell r="I708">
            <v>75.36</v>
          </cell>
          <cell r="J708">
            <v>75.36</v>
          </cell>
          <cell r="K708">
            <v>75.36</v>
          </cell>
          <cell r="L708">
            <v>75.36</v>
          </cell>
          <cell r="M708">
            <v>75.36</v>
          </cell>
          <cell r="N708">
            <v>75.36</v>
          </cell>
        </row>
        <row r="709">
          <cell r="A709">
            <v>712102</v>
          </cell>
          <cell r="B709" t="str">
            <v>TÍTULOS EN CUSTODIA</v>
          </cell>
          <cell r="C709">
            <v>9649529414.5400009</v>
          </cell>
          <cell r="D709">
            <v>9645476960.9899998</v>
          </cell>
          <cell r="E709">
            <v>9687189508.6399994</v>
          </cell>
          <cell r="F709">
            <v>9722030239.9599991</v>
          </cell>
          <cell r="G709">
            <v>9718581160.2000008</v>
          </cell>
          <cell r="H709">
            <v>9741883121.9300003</v>
          </cell>
          <cell r="I709">
            <v>9781149580.4099998</v>
          </cell>
          <cell r="J709">
            <v>9809916025.5400009</v>
          </cell>
          <cell r="K709">
            <v>9982875343.8799992</v>
          </cell>
          <cell r="L709">
            <v>9595280368.0799999</v>
          </cell>
          <cell r="M709">
            <v>9585056392.8500004</v>
          </cell>
          <cell r="N709">
            <v>9635377368.8999996</v>
          </cell>
        </row>
        <row r="710">
          <cell r="A710">
            <v>712103</v>
          </cell>
          <cell r="B710" t="str">
            <v>TÍTULOS EMITIDOS NO VENDIDOS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A711">
            <v>712105</v>
          </cell>
          <cell r="B711" t="str">
            <v>TÍTULOS EMITIDOS RECOMPRADOS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>
            <v>7122</v>
          </cell>
          <cell r="B712" t="str">
            <v>FORMULARIOS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>
            <v>712201</v>
          </cell>
          <cell r="B713" t="str">
            <v>FORMULARIOS DE TÍTULOS PROPIOS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>
            <v>713</v>
          </cell>
          <cell r="B714" t="str">
            <v>BIENES Y VALORES ENTREGADOS</v>
          </cell>
          <cell r="C714">
            <v>183764777.53</v>
          </cell>
          <cell r="D714">
            <v>187693768.30000001</v>
          </cell>
          <cell r="E714">
            <v>192951930.65000001</v>
          </cell>
          <cell r="F714">
            <v>197925329.62</v>
          </cell>
          <cell r="G714">
            <v>206241524.37</v>
          </cell>
          <cell r="H714">
            <v>213505417.93000001</v>
          </cell>
          <cell r="I714">
            <v>219207104.16999999</v>
          </cell>
          <cell r="J714">
            <v>220422012.56</v>
          </cell>
          <cell r="K714">
            <v>224505439.52000001</v>
          </cell>
          <cell r="L714">
            <v>230336400.12</v>
          </cell>
          <cell r="M714">
            <v>233970624.47999999</v>
          </cell>
          <cell r="N714">
            <v>35020205.689999998</v>
          </cell>
        </row>
        <row r="715">
          <cell r="A715">
            <v>7131</v>
          </cell>
          <cell r="B715" t="str">
            <v>EN ADMINISTRACIÓN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713105</v>
          </cell>
          <cell r="B716" t="str">
            <v>EN EL PAÍS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A717">
            <v>713110</v>
          </cell>
          <cell r="B717" t="str">
            <v>EN EL EXTERIOR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A718">
            <v>7132</v>
          </cell>
          <cell r="B718" t="str">
            <v>EN COMODATO</v>
          </cell>
          <cell r="C718">
            <v>12378095.52</v>
          </cell>
          <cell r="D718">
            <v>12396944.810000001</v>
          </cell>
          <cell r="E718">
            <v>12391405.789999999</v>
          </cell>
          <cell r="F718">
            <v>12391405.789999999</v>
          </cell>
          <cell r="G718">
            <v>12424581.75</v>
          </cell>
          <cell r="H718">
            <v>12424581.75</v>
          </cell>
          <cell r="I718">
            <v>12424212.33</v>
          </cell>
          <cell r="J718">
            <v>12469280.939999999</v>
          </cell>
          <cell r="K718">
            <v>12382931.439999999</v>
          </cell>
          <cell r="L718">
            <v>12287023.369999999</v>
          </cell>
          <cell r="M718">
            <v>13157185.82</v>
          </cell>
          <cell r="N718">
            <v>13157185.82</v>
          </cell>
        </row>
        <row r="719">
          <cell r="A719">
            <v>713205</v>
          </cell>
          <cell r="B719" t="str">
            <v>EN EL PAÍS</v>
          </cell>
          <cell r="C719">
            <v>12378095.52</v>
          </cell>
          <cell r="D719">
            <v>12396944.810000001</v>
          </cell>
          <cell r="E719">
            <v>12391405.789999999</v>
          </cell>
          <cell r="F719">
            <v>12391405.789999999</v>
          </cell>
          <cell r="G719">
            <v>12424581.75</v>
          </cell>
          <cell r="H719">
            <v>12424581.75</v>
          </cell>
          <cell r="I719">
            <v>12424212.33</v>
          </cell>
          <cell r="J719">
            <v>12469280.939999999</v>
          </cell>
          <cell r="K719">
            <v>12382931.439999999</v>
          </cell>
          <cell r="L719">
            <v>12287023.369999999</v>
          </cell>
          <cell r="M719">
            <v>13157185.82</v>
          </cell>
          <cell r="N719">
            <v>13157185.82</v>
          </cell>
        </row>
        <row r="720">
          <cell r="A720">
            <v>713210</v>
          </cell>
          <cell r="B720" t="str">
            <v>EN EL EXTERIOR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>
            <v>7133</v>
          </cell>
          <cell r="B721" t="str">
            <v>EN GARANTÍA</v>
          </cell>
          <cell r="C721">
            <v>7170.1</v>
          </cell>
          <cell r="D721">
            <v>7170.1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>
            <v>713305</v>
          </cell>
          <cell r="B722" t="str">
            <v>EN EL PAÍS</v>
          </cell>
          <cell r="C722">
            <v>7170.1</v>
          </cell>
          <cell r="D722">
            <v>7170.1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>
            <v>713310</v>
          </cell>
          <cell r="B723" t="str">
            <v>EN EL EXTERIOR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>
            <v>7134</v>
          </cell>
          <cell r="B724" t="str">
            <v>EN CUSTODIA</v>
          </cell>
          <cell r="C724">
            <v>171379511.91</v>
          </cell>
          <cell r="D724">
            <v>175289653.38999999</v>
          </cell>
          <cell r="E724">
            <v>180560524.86000001</v>
          </cell>
          <cell r="F724">
            <v>185533923.83000001</v>
          </cell>
          <cell r="G724">
            <v>193816942.62</v>
          </cell>
          <cell r="H724">
            <v>201080836.18000001</v>
          </cell>
          <cell r="I724">
            <v>206782891.84</v>
          </cell>
          <cell r="J724">
            <v>207952731.62</v>
          </cell>
          <cell r="K724">
            <v>212122508.08000001</v>
          </cell>
          <cell r="L724">
            <v>218049376.75</v>
          </cell>
          <cell r="M724">
            <v>220813438.66</v>
          </cell>
          <cell r="N724">
            <v>21863019.870000001</v>
          </cell>
        </row>
        <row r="725">
          <cell r="A725">
            <v>713405</v>
          </cell>
          <cell r="B725" t="str">
            <v>EN EL PAÍS</v>
          </cell>
          <cell r="C725">
            <v>171379511.91</v>
          </cell>
          <cell r="D725">
            <v>175289653.38999999</v>
          </cell>
          <cell r="E725">
            <v>180560524.86000001</v>
          </cell>
          <cell r="F725">
            <v>185533923.83000001</v>
          </cell>
          <cell r="G725">
            <v>193816942.62</v>
          </cell>
          <cell r="H725">
            <v>201080836.18000001</v>
          </cell>
          <cell r="I725">
            <v>206782891.84</v>
          </cell>
          <cell r="J725">
            <v>207952731.62</v>
          </cell>
          <cell r="K725">
            <v>212122508.08000001</v>
          </cell>
          <cell r="L725">
            <v>218049376.75</v>
          </cell>
          <cell r="M725">
            <v>17026905.170000002</v>
          </cell>
          <cell r="N725">
            <v>21863019.870000001</v>
          </cell>
        </row>
        <row r="726">
          <cell r="A726">
            <v>713410</v>
          </cell>
          <cell r="B726" t="str">
            <v>EN EL EXTERIOR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203786533.49000001</v>
          </cell>
          <cell r="N726">
            <v>0</v>
          </cell>
        </row>
        <row r="727">
          <cell r="A727">
            <v>7136</v>
          </cell>
          <cell r="B727" t="str">
            <v>EN ARRENDAMIENTO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714</v>
          </cell>
          <cell r="B728" t="str">
            <v>INTERESES POR COBRAR EN SUSPENSO</v>
          </cell>
          <cell r="C728">
            <v>46568633.5</v>
          </cell>
          <cell r="D728">
            <v>46568295.43</v>
          </cell>
          <cell r="E728">
            <v>46569350.960000001</v>
          </cell>
          <cell r="F728">
            <v>46571286.490000002</v>
          </cell>
          <cell r="G728">
            <v>46571736.329999998</v>
          </cell>
          <cell r="H728">
            <v>46573517.759999998</v>
          </cell>
          <cell r="I728">
            <v>46572619.990000002</v>
          </cell>
          <cell r="J728">
            <v>46573804.850000001</v>
          </cell>
          <cell r="K728">
            <v>46574795.270000003</v>
          </cell>
          <cell r="L728">
            <v>46577164.939999998</v>
          </cell>
          <cell r="M728">
            <v>46578267.829999998</v>
          </cell>
          <cell r="N728">
            <v>46579587.689999998</v>
          </cell>
        </row>
        <row r="729">
          <cell r="A729">
            <v>7141</v>
          </cell>
          <cell r="B729" t="str">
            <v>INTERESES POR VENCER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>
            <v>7142</v>
          </cell>
          <cell r="B730" t="str">
            <v>INTERESES VENCIDOS</v>
          </cell>
          <cell r="C730">
            <v>13900785.51</v>
          </cell>
          <cell r="D730">
            <v>13900447.439999999</v>
          </cell>
          <cell r="E730">
            <v>13901502.970000001</v>
          </cell>
          <cell r="F730">
            <v>13903438.5</v>
          </cell>
          <cell r="G730">
            <v>13903888.34</v>
          </cell>
          <cell r="H730">
            <v>13905669.77</v>
          </cell>
          <cell r="I730">
            <v>13904772</v>
          </cell>
          <cell r="J730">
            <v>13905956.859999999</v>
          </cell>
          <cell r="K730">
            <v>13906947.279999999</v>
          </cell>
          <cell r="L730">
            <v>13909316.949999999</v>
          </cell>
          <cell r="M730">
            <v>13910419.84</v>
          </cell>
          <cell r="N730">
            <v>13911739.699999999</v>
          </cell>
        </row>
        <row r="731">
          <cell r="A731">
            <v>7143</v>
          </cell>
          <cell r="B731" t="str">
            <v>INTERESES EN MORA</v>
          </cell>
          <cell r="C731">
            <v>32667847.989999998</v>
          </cell>
          <cell r="D731">
            <v>32667847.989999998</v>
          </cell>
          <cell r="E731">
            <v>32667847.989999998</v>
          </cell>
          <cell r="F731">
            <v>32667847.989999998</v>
          </cell>
          <cell r="G731">
            <v>32667847.989999998</v>
          </cell>
          <cell r="H731">
            <v>32667847.989999998</v>
          </cell>
          <cell r="I731">
            <v>32667847.989999998</v>
          </cell>
          <cell r="J731">
            <v>32667847.989999998</v>
          </cell>
          <cell r="K731">
            <v>32667847.989999998</v>
          </cell>
          <cell r="L731">
            <v>32667847.989999998</v>
          </cell>
          <cell r="M731">
            <v>32667847.989999998</v>
          </cell>
          <cell r="N731">
            <v>32667847.989999998</v>
          </cell>
        </row>
        <row r="732">
          <cell r="A732">
            <v>715</v>
          </cell>
          <cell r="B732" t="str">
            <v>ACTIVOS CASTIGADOS</v>
          </cell>
          <cell r="C732">
            <v>72315832.819999993</v>
          </cell>
          <cell r="D732">
            <v>72315801.989999995</v>
          </cell>
          <cell r="E732">
            <v>72317932.310000002</v>
          </cell>
          <cell r="F732">
            <v>72317932.310000002</v>
          </cell>
          <cell r="G732">
            <v>72317910.510000005</v>
          </cell>
          <cell r="H732">
            <v>72317910.510000005</v>
          </cell>
          <cell r="I732">
            <v>72317657.159999996</v>
          </cell>
          <cell r="J732">
            <v>72317657.159999996</v>
          </cell>
          <cell r="K732">
            <v>72317657.159999996</v>
          </cell>
          <cell r="L732">
            <v>72317657.159999996</v>
          </cell>
          <cell r="M732">
            <v>72317657.159999996</v>
          </cell>
          <cell r="N732">
            <v>72317657.159999996</v>
          </cell>
        </row>
        <row r="733">
          <cell r="A733">
            <v>7151</v>
          </cell>
          <cell r="B733" t="str">
            <v>OPERACIONES DE CRÉDITO</v>
          </cell>
          <cell r="C733">
            <v>13239108.439999999</v>
          </cell>
          <cell r="D733">
            <v>13239108.439999999</v>
          </cell>
          <cell r="E733">
            <v>13239108.439999999</v>
          </cell>
          <cell r="F733">
            <v>13239108.439999999</v>
          </cell>
          <cell r="G733">
            <v>13239108.439999999</v>
          </cell>
          <cell r="H733">
            <v>13239108.439999999</v>
          </cell>
          <cell r="I733">
            <v>13239108.439999999</v>
          </cell>
          <cell r="J733">
            <v>13239108.439999999</v>
          </cell>
          <cell r="K733">
            <v>13239108.439999999</v>
          </cell>
          <cell r="L733">
            <v>13239108.439999999</v>
          </cell>
          <cell r="M733">
            <v>13239108.439999999</v>
          </cell>
          <cell r="N733">
            <v>13239108.439999999</v>
          </cell>
        </row>
        <row r="734">
          <cell r="A734">
            <v>7152</v>
          </cell>
          <cell r="B734" t="str">
            <v>CUENTAS POR COBRAR</v>
          </cell>
          <cell r="C734">
            <v>59076724.380000003</v>
          </cell>
          <cell r="D734">
            <v>59076693.549999997</v>
          </cell>
          <cell r="E734">
            <v>59078823.869999997</v>
          </cell>
          <cell r="F734">
            <v>59078823.869999997</v>
          </cell>
          <cell r="G734">
            <v>59078802.07</v>
          </cell>
          <cell r="H734">
            <v>59078802.07</v>
          </cell>
          <cell r="I734">
            <v>59078548.719999999</v>
          </cell>
          <cell r="J734">
            <v>59078548.719999999</v>
          </cell>
          <cell r="K734">
            <v>59078548.719999999</v>
          </cell>
          <cell r="L734">
            <v>59078548.719999999</v>
          </cell>
          <cell r="M734">
            <v>59078548.719999999</v>
          </cell>
          <cell r="N734">
            <v>59078548.719999999</v>
          </cell>
        </row>
        <row r="735">
          <cell r="A735">
            <v>716</v>
          </cell>
          <cell r="B735" t="str">
            <v>COBRANZAS</v>
          </cell>
          <cell r="C735">
            <v>8968.3700000000008</v>
          </cell>
          <cell r="D735">
            <v>8968.3700000000008</v>
          </cell>
          <cell r="E735">
            <v>8968.3700000000008</v>
          </cell>
          <cell r="F735">
            <v>8968.3700000000008</v>
          </cell>
          <cell r="G735">
            <v>8968.3700000000008</v>
          </cell>
          <cell r="H735">
            <v>8968.3700000000008</v>
          </cell>
          <cell r="I735">
            <v>8968.3700000000008</v>
          </cell>
          <cell r="J735">
            <v>8968.3700000000008</v>
          </cell>
          <cell r="K735">
            <v>8968.3700000000008</v>
          </cell>
          <cell r="L735">
            <v>8968.3700000000008</v>
          </cell>
          <cell r="M735">
            <v>8968.3700000000008</v>
          </cell>
          <cell r="N735">
            <v>8968.3700000000008</v>
          </cell>
        </row>
        <row r="736">
          <cell r="A736">
            <v>7161</v>
          </cell>
          <cell r="B736" t="str">
            <v>COBRANZAS AL EXTERIOR</v>
          </cell>
          <cell r="C736">
            <v>8968.3700000000008</v>
          </cell>
          <cell r="D736">
            <v>8968.3700000000008</v>
          </cell>
          <cell r="E736">
            <v>8968.3700000000008</v>
          </cell>
          <cell r="F736">
            <v>8968.3700000000008</v>
          </cell>
          <cell r="G736">
            <v>8968.3700000000008</v>
          </cell>
          <cell r="H736">
            <v>8968.3700000000008</v>
          </cell>
          <cell r="I736">
            <v>8968.3700000000008</v>
          </cell>
          <cell r="J736">
            <v>8968.3700000000008</v>
          </cell>
          <cell r="K736">
            <v>8968.3700000000008</v>
          </cell>
          <cell r="L736">
            <v>8968.3700000000008</v>
          </cell>
          <cell r="M736">
            <v>8968.3700000000008</v>
          </cell>
          <cell r="N736">
            <v>8968.3700000000008</v>
          </cell>
        </row>
        <row r="737">
          <cell r="A737">
            <v>717</v>
          </cell>
          <cell r="B737" t="str">
            <v>ACTIVOS TRANSFERIDOS CASTIGADOS BANCA CERRADA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>
            <v>7171</v>
          </cell>
          <cell r="B738" t="str">
            <v>INVERSIONES CASTIGADAS IFIS CERRADAS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>
            <v>7172</v>
          </cell>
          <cell r="B739" t="str">
            <v>CARTERA DE CRÉDITO CASTIGADA IFIS CERRADAS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7173</v>
          </cell>
          <cell r="B740" t="str">
            <v>CUENTAS POR COBRAR CASTIGADAS IFIS CERRADAS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>
            <v>7176</v>
          </cell>
          <cell r="B741" t="str">
            <v>INVERSIONES CASTIGADAS EX UGEDEP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7177</v>
          </cell>
          <cell r="B742" t="str">
            <v>CUENTAS POR COBRAR CASTIGADAS  EX UGEDEP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7178</v>
          </cell>
          <cell r="B743" t="str">
            <v>OTROS ACTIVOS CASTIGADOS  EX UGEDEP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>
            <v>7179</v>
          </cell>
          <cell r="B744" t="str">
            <v>OTROS ACTIVOS CASTIGADOS IFIS CERRADAS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A745">
            <v>718</v>
          </cell>
          <cell r="B745" t="str">
            <v>JUICIOS COACTIVOS ACTIVOS BANCA CERRADA</v>
          </cell>
          <cell r="C745">
            <v>5422184758.8000002</v>
          </cell>
          <cell r="D745">
            <v>5422184758.8000002</v>
          </cell>
          <cell r="E745">
            <v>5422184758.8000002</v>
          </cell>
          <cell r="F745">
            <v>5422184758.8000002</v>
          </cell>
          <cell r="G745">
            <v>5422184758.8000002</v>
          </cell>
          <cell r="H745">
            <v>5422184758.8000002</v>
          </cell>
          <cell r="I745">
            <v>5422184758.8000002</v>
          </cell>
          <cell r="J745">
            <v>5422184758.8000002</v>
          </cell>
          <cell r="K745">
            <v>5422184758.8000002</v>
          </cell>
          <cell r="L745">
            <v>5422184758.8000002</v>
          </cell>
          <cell r="M745">
            <v>5422179425.5500002</v>
          </cell>
          <cell r="N745">
            <v>5422179425.5500002</v>
          </cell>
        </row>
        <row r="746">
          <cell r="A746">
            <v>7181</v>
          </cell>
          <cell r="B746" t="str">
            <v>TRANSFERIDOS DE LAS IFIS CERRADAS</v>
          </cell>
          <cell r="C746">
            <v>579618860.48000002</v>
          </cell>
          <cell r="D746">
            <v>579618860.48000002</v>
          </cell>
          <cell r="E746">
            <v>579618860.48000002</v>
          </cell>
          <cell r="F746">
            <v>579618860.48000002</v>
          </cell>
          <cell r="G746">
            <v>579618860.48000002</v>
          </cell>
          <cell r="H746">
            <v>579618860.48000002</v>
          </cell>
          <cell r="I746">
            <v>579618860.48000002</v>
          </cell>
          <cell r="J746">
            <v>579618860.48000002</v>
          </cell>
          <cell r="K746">
            <v>579618860.48000002</v>
          </cell>
          <cell r="L746">
            <v>579618860.48000002</v>
          </cell>
          <cell r="M746">
            <v>579618860.48000002</v>
          </cell>
          <cell r="N746">
            <v>579618860.48000002</v>
          </cell>
        </row>
        <row r="747">
          <cell r="A747">
            <v>7182</v>
          </cell>
          <cell r="B747" t="str">
            <v>INICIADOS POR EL BANCO CENTRAL DEL ECUADOR IFIS CERRADAS</v>
          </cell>
          <cell r="C747">
            <v>23883567.559999999</v>
          </cell>
          <cell r="D747">
            <v>23883567.559999999</v>
          </cell>
          <cell r="E747">
            <v>23883567.559999999</v>
          </cell>
          <cell r="F747">
            <v>23883567.559999999</v>
          </cell>
          <cell r="G747">
            <v>23883567.559999999</v>
          </cell>
          <cell r="H747">
            <v>23883567.559999999</v>
          </cell>
          <cell r="I747">
            <v>23883567.559999999</v>
          </cell>
          <cell r="J747">
            <v>23883567.559999999</v>
          </cell>
          <cell r="K747">
            <v>23883567.559999999</v>
          </cell>
          <cell r="L747">
            <v>23883567.559999999</v>
          </cell>
          <cell r="M747">
            <v>23878234.309999999</v>
          </cell>
          <cell r="N747">
            <v>23878234.309999999</v>
          </cell>
        </row>
        <row r="748">
          <cell r="A748">
            <v>7186</v>
          </cell>
          <cell r="B748" t="str">
            <v>TRANSFERIDOS DE LA EX UGEDEP</v>
          </cell>
          <cell r="C748">
            <v>4818682330.7600002</v>
          </cell>
          <cell r="D748">
            <v>4818682330.7600002</v>
          </cell>
          <cell r="E748">
            <v>4818682330.7600002</v>
          </cell>
          <cell r="F748">
            <v>4818682330.7600002</v>
          </cell>
          <cell r="G748">
            <v>4818682330.7600002</v>
          </cell>
          <cell r="H748">
            <v>4818682330.7600002</v>
          </cell>
          <cell r="I748">
            <v>4818682330.7600002</v>
          </cell>
          <cell r="J748">
            <v>4818682330.7600002</v>
          </cell>
          <cell r="K748">
            <v>4818682330.7600002</v>
          </cell>
          <cell r="L748">
            <v>4818682330.7600002</v>
          </cell>
          <cell r="M748">
            <v>4818682330.7600002</v>
          </cell>
          <cell r="N748">
            <v>4818682330.7600002</v>
          </cell>
        </row>
        <row r="749">
          <cell r="A749">
            <v>7187</v>
          </cell>
          <cell r="B749" t="str">
            <v>INICIADOS POR EL BANCO CENTRAL DEL ECUADOR  EX UGEDEP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719</v>
          </cell>
          <cell r="B750" t="str">
            <v>OTRAS CUENTAS DEUDORAS</v>
          </cell>
          <cell r="C750">
            <v>8157823707.96</v>
          </cell>
          <cell r="D750">
            <v>8157889260.8800001</v>
          </cell>
          <cell r="E750">
            <v>8174143965.9700003</v>
          </cell>
          <cell r="F750">
            <v>8174203863.7299995</v>
          </cell>
          <cell r="G750">
            <v>8144126767.96</v>
          </cell>
          <cell r="H750">
            <v>8143065849.0200005</v>
          </cell>
          <cell r="I750">
            <v>8143131297.25</v>
          </cell>
          <cell r="J750">
            <v>8143038326.5600004</v>
          </cell>
          <cell r="K750">
            <v>8147507918.1199999</v>
          </cell>
          <cell r="L750">
            <v>8107641336.3999996</v>
          </cell>
          <cell r="M750">
            <v>8107726818.29</v>
          </cell>
          <cell r="N750">
            <v>8108032016.4799995</v>
          </cell>
        </row>
        <row r="751">
          <cell r="A751">
            <v>7191</v>
          </cell>
          <cell r="B751" t="str">
            <v>CONTRATOS SUSCRITOS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>
            <v>7192</v>
          </cell>
          <cell r="B752" t="str">
            <v>DÉFICIT PATRIMONIAL ENTIDADES CERRADAS</v>
          </cell>
          <cell r="C752">
            <v>540049306.99000001</v>
          </cell>
          <cell r="D752">
            <v>540016790.49000001</v>
          </cell>
          <cell r="E752">
            <v>539991981.49000001</v>
          </cell>
          <cell r="F752">
            <v>540001945.30999994</v>
          </cell>
          <cell r="G752">
            <v>539992881.30999994</v>
          </cell>
          <cell r="H752">
            <v>538924239.75999999</v>
          </cell>
          <cell r="I752">
            <v>538910721.30999994</v>
          </cell>
          <cell r="J752">
            <v>538930902.33000004</v>
          </cell>
          <cell r="K752">
            <v>538938715.95000005</v>
          </cell>
          <cell r="L752">
            <v>538932555.35000002</v>
          </cell>
          <cell r="M752">
            <v>538987089.71000004</v>
          </cell>
          <cell r="N752">
            <v>539090103.04999995</v>
          </cell>
        </row>
        <row r="753">
          <cell r="A753">
            <v>7193</v>
          </cell>
          <cell r="B753" t="str">
            <v>OTRAS CUENTAS DE ORDEN BANCA CERRADA</v>
          </cell>
          <cell r="C753">
            <v>7260779067.1499996</v>
          </cell>
          <cell r="D753">
            <v>7260779067.1499996</v>
          </cell>
          <cell r="E753">
            <v>7277201961.3100004</v>
          </cell>
          <cell r="F753">
            <v>7277201961.3100004</v>
          </cell>
          <cell r="G753">
            <v>7277201961.3100004</v>
          </cell>
          <cell r="H753">
            <v>7277201961.3100004</v>
          </cell>
          <cell r="I753">
            <v>7277185920.4099998</v>
          </cell>
          <cell r="J753">
            <v>7277185920.4099998</v>
          </cell>
          <cell r="K753">
            <v>7281456341.3199997</v>
          </cell>
          <cell r="L753">
            <v>7281670009.29</v>
          </cell>
          <cell r="M753">
            <v>7281670009.29</v>
          </cell>
          <cell r="N753">
            <v>7281726940.8400002</v>
          </cell>
        </row>
        <row r="754">
          <cell r="A754">
            <v>719305</v>
          </cell>
          <cell r="B754" t="str">
            <v>OTRAS CUENTAS DE ORDEN IFIS CERRADAS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>
            <v>719310</v>
          </cell>
          <cell r="B755" t="str">
            <v>OTRAS CUENTAS DE ORDEN EX UGEDEP</v>
          </cell>
          <cell r="C755">
            <v>7260779067.1499996</v>
          </cell>
          <cell r="D755">
            <v>7260779067.1499996</v>
          </cell>
          <cell r="E755">
            <v>7277201961.3100004</v>
          </cell>
          <cell r="F755">
            <v>7277201961.3100004</v>
          </cell>
          <cell r="G755">
            <v>7277201961.3100004</v>
          </cell>
          <cell r="H755">
            <v>7277201961.3100004</v>
          </cell>
          <cell r="I755">
            <v>7277185920.4099998</v>
          </cell>
          <cell r="J755">
            <v>7277185920.4099998</v>
          </cell>
          <cell r="K755">
            <v>7281456341.3199997</v>
          </cell>
          <cell r="L755">
            <v>7281670009.29</v>
          </cell>
          <cell r="M755">
            <v>7281670009.29</v>
          </cell>
          <cell r="N755">
            <v>7281726940.8400002</v>
          </cell>
        </row>
        <row r="756">
          <cell r="A756">
            <v>7198</v>
          </cell>
          <cell r="B756" t="str">
            <v>VARIAS</v>
          </cell>
          <cell r="C756">
            <v>356995333.81999999</v>
          </cell>
          <cell r="D756">
            <v>357093403.24000001</v>
          </cell>
          <cell r="E756">
            <v>356950023.17000002</v>
          </cell>
          <cell r="F756">
            <v>356999957.11000001</v>
          </cell>
          <cell r="G756">
            <v>326931925.33999997</v>
          </cell>
          <cell r="H756">
            <v>326939647.94999999</v>
          </cell>
          <cell r="I756">
            <v>327034655.52999997</v>
          </cell>
          <cell r="J756">
            <v>326921503.81999999</v>
          </cell>
          <cell r="K756">
            <v>327112860.85000002</v>
          </cell>
          <cell r="L756">
            <v>287038771.75999999</v>
          </cell>
          <cell r="M756">
            <v>287069719.29000002</v>
          </cell>
          <cell r="N756">
            <v>287214972.58999997</v>
          </cell>
        </row>
        <row r="757">
          <cell r="A757">
            <v>72</v>
          </cell>
          <cell r="B757" t="str">
            <v>DEUDORAS POR CONTRA</v>
          </cell>
          <cell r="C757" t="e">
            <v>#N/A</v>
          </cell>
          <cell r="D757" t="e">
            <v>#N/A</v>
          </cell>
          <cell r="E757" t="e">
            <v>#N/A</v>
          </cell>
          <cell r="F757" t="e">
            <v>#N/A</v>
          </cell>
          <cell r="G757" t="e">
            <v>#N/A</v>
          </cell>
          <cell r="H757" t="e">
            <v>#N/A</v>
          </cell>
          <cell r="I757" t="e">
            <v>#N/A</v>
          </cell>
          <cell r="J757" t="e">
            <v>#N/A</v>
          </cell>
          <cell r="K757" t="e">
            <v>#N/A</v>
          </cell>
          <cell r="L757" t="e">
            <v>#N/A</v>
          </cell>
          <cell r="M757" t="e">
            <v>#N/A</v>
          </cell>
          <cell r="N757">
            <v>0</v>
          </cell>
        </row>
        <row r="758">
          <cell r="A758">
            <v>721</v>
          </cell>
          <cell r="B758" t="str">
            <v>ESPECIES MONETARIAS</v>
          </cell>
          <cell r="C758" t="e">
            <v>#N/A</v>
          </cell>
          <cell r="D758" t="e">
            <v>#N/A</v>
          </cell>
          <cell r="E758" t="e">
            <v>#N/A</v>
          </cell>
          <cell r="F758" t="e">
            <v>#N/A</v>
          </cell>
          <cell r="G758" t="e">
            <v>#N/A</v>
          </cell>
          <cell r="H758" t="e">
            <v>#N/A</v>
          </cell>
          <cell r="I758" t="e">
            <v>#N/A</v>
          </cell>
          <cell r="J758" t="e">
            <v>#N/A</v>
          </cell>
          <cell r="K758" t="e">
            <v>#N/A</v>
          </cell>
          <cell r="L758" t="e">
            <v>#N/A</v>
          </cell>
          <cell r="M758" t="e">
            <v>#N/A</v>
          </cell>
          <cell r="N758">
            <v>0</v>
          </cell>
        </row>
        <row r="759">
          <cell r="A759">
            <v>7211</v>
          </cell>
          <cell r="B759" t="str">
            <v>BILLETES Y MONEDAS NO EMITIDOS</v>
          </cell>
          <cell r="C759" t="e">
            <v>#N/A</v>
          </cell>
          <cell r="D759" t="e">
            <v>#N/A</v>
          </cell>
          <cell r="E759" t="e">
            <v>#N/A</v>
          </cell>
          <cell r="F759" t="e">
            <v>#N/A</v>
          </cell>
          <cell r="G759" t="e">
            <v>#N/A</v>
          </cell>
          <cell r="H759" t="e">
            <v>#N/A</v>
          </cell>
          <cell r="I759" t="e">
            <v>#N/A</v>
          </cell>
          <cell r="J759" t="e">
            <v>#N/A</v>
          </cell>
          <cell r="K759" t="e">
            <v>#N/A</v>
          </cell>
          <cell r="L759" t="e">
            <v>#N/A</v>
          </cell>
          <cell r="M759" t="e">
            <v>#N/A</v>
          </cell>
          <cell r="N759">
            <v>0</v>
          </cell>
        </row>
        <row r="760">
          <cell r="A760">
            <v>7212</v>
          </cell>
          <cell r="B760" t="str">
            <v>BILLETES Y MONEDAS DESMONETIZADOS</v>
          </cell>
          <cell r="C760" t="e">
            <v>#N/A</v>
          </cell>
          <cell r="D760" t="e">
            <v>#N/A</v>
          </cell>
          <cell r="E760" t="e">
            <v>#N/A</v>
          </cell>
          <cell r="F760" t="e">
            <v>#N/A</v>
          </cell>
          <cell r="G760" t="e">
            <v>#N/A</v>
          </cell>
          <cell r="H760" t="e">
            <v>#N/A</v>
          </cell>
          <cell r="I760" t="e">
            <v>#N/A</v>
          </cell>
          <cell r="J760" t="e">
            <v>#N/A</v>
          </cell>
          <cell r="K760" t="e">
            <v>#N/A</v>
          </cell>
          <cell r="L760" t="e">
            <v>#N/A</v>
          </cell>
          <cell r="M760" t="e">
            <v>#N/A</v>
          </cell>
          <cell r="N760">
            <v>0</v>
          </cell>
        </row>
        <row r="761">
          <cell r="A761">
            <v>7213</v>
          </cell>
          <cell r="B761" t="str">
            <v>BILLETES Y MONEDAS EN CUSTODIA</v>
          </cell>
          <cell r="C761" t="e">
            <v>#N/A</v>
          </cell>
          <cell r="D761" t="e">
            <v>#N/A</v>
          </cell>
          <cell r="E761" t="e">
            <v>#N/A</v>
          </cell>
          <cell r="F761" t="e">
            <v>#N/A</v>
          </cell>
          <cell r="G761" t="e">
            <v>#N/A</v>
          </cell>
          <cell r="H761" t="e">
            <v>#N/A</v>
          </cell>
          <cell r="I761" t="e">
            <v>#N/A</v>
          </cell>
          <cell r="J761" t="e">
            <v>#N/A</v>
          </cell>
          <cell r="K761" t="e">
            <v>#N/A</v>
          </cell>
          <cell r="L761" t="e">
            <v>#N/A</v>
          </cell>
          <cell r="M761" t="e">
            <v>#N/A</v>
          </cell>
          <cell r="N761">
            <v>0</v>
          </cell>
        </row>
        <row r="762">
          <cell r="A762">
            <v>722</v>
          </cell>
          <cell r="B762" t="str">
            <v>TÍTULOS Y FORMULARIOS</v>
          </cell>
          <cell r="C762" t="e">
            <v>#N/A</v>
          </cell>
          <cell r="D762" t="e">
            <v>#N/A</v>
          </cell>
          <cell r="E762" t="e">
            <v>#N/A</v>
          </cell>
          <cell r="F762" t="e">
            <v>#N/A</v>
          </cell>
          <cell r="G762" t="e">
            <v>#N/A</v>
          </cell>
          <cell r="H762" t="e">
            <v>#N/A</v>
          </cell>
          <cell r="I762" t="e">
            <v>#N/A</v>
          </cell>
          <cell r="J762" t="e">
            <v>#N/A</v>
          </cell>
          <cell r="K762" t="e">
            <v>#N/A</v>
          </cell>
          <cell r="L762" t="e">
            <v>#N/A</v>
          </cell>
          <cell r="M762" t="e">
            <v>#N/A</v>
          </cell>
          <cell r="N762">
            <v>0</v>
          </cell>
        </row>
        <row r="763">
          <cell r="A763">
            <v>7221</v>
          </cell>
          <cell r="B763" t="str">
            <v>TÍTULOS</v>
          </cell>
          <cell r="C763" t="e">
            <v>#N/A</v>
          </cell>
          <cell r="D763" t="e">
            <v>#N/A</v>
          </cell>
          <cell r="E763" t="e">
            <v>#N/A</v>
          </cell>
          <cell r="F763" t="e">
            <v>#N/A</v>
          </cell>
          <cell r="G763" t="e">
            <v>#N/A</v>
          </cell>
          <cell r="H763" t="e">
            <v>#N/A</v>
          </cell>
          <cell r="I763" t="e">
            <v>#N/A</v>
          </cell>
          <cell r="J763" t="e">
            <v>#N/A</v>
          </cell>
          <cell r="K763" t="e">
            <v>#N/A</v>
          </cell>
          <cell r="L763" t="e">
            <v>#N/A</v>
          </cell>
          <cell r="M763" t="e">
            <v>#N/A</v>
          </cell>
          <cell r="N763">
            <v>0</v>
          </cell>
        </row>
        <row r="764">
          <cell r="A764">
            <v>722101</v>
          </cell>
          <cell r="B764" t="str">
            <v>TÍTULOS PROPIOS REDIMIDOS POR INCINERAR</v>
          </cell>
          <cell r="C764" t="e">
            <v>#N/A</v>
          </cell>
          <cell r="D764" t="e">
            <v>#N/A</v>
          </cell>
          <cell r="E764" t="e">
            <v>#N/A</v>
          </cell>
          <cell r="F764" t="e">
            <v>#N/A</v>
          </cell>
          <cell r="G764" t="e">
            <v>#N/A</v>
          </cell>
          <cell r="H764" t="e">
            <v>#N/A</v>
          </cell>
          <cell r="I764" t="e">
            <v>#N/A</v>
          </cell>
          <cell r="J764" t="e">
            <v>#N/A</v>
          </cell>
          <cell r="K764" t="e">
            <v>#N/A</v>
          </cell>
          <cell r="L764" t="e">
            <v>#N/A</v>
          </cell>
          <cell r="M764" t="e">
            <v>#N/A</v>
          </cell>
          <cell r="N764">
            <v>0</v>
          </cell>
        </row>
        <row r="765">
          <cell r="A765">
            <v>722102</v>
          </cell>
          <cell r="B765" t="str">
            <v>TÍTULOS EN CUSTODIA</v>
          </cell>
          <cell r="C765" t="e">
            <v>#N/A</v>
          </cell>
          <cell r="D765" t="e">
            <v>#N/A</v>
          </cell>
          <cell r="E765" t="e">
            <v>#N/A</v>
          </cell>
          <cell r="F765" t="e">
            <v>#N/A</v>
          </cell>
          <cell r="G765" t="e">
            <v>#N/A</v>
          </cell>
          <cell r="H765" t="e">
            <v>#N/A</v>
          </cell>
          <cell r="I765" t="e">
            <v>#N/A</v>
          </cell>
          <cell r="J765" t="e">
            <v>#N/A</v>
          </cell>
          <cell r="K765" t="e">
            <v>#N/A</v>
          </cell>
          <cell r="L765" t="e">
            <v>#N/A</v>
          </cell>
          <cell r="M765" t="e">
            <v>#N/A</v>
          </cell>
          <cell r="N765">
            <v>0</v>
          </cell>
        </row>
        <row r="766">
          <cell r="A766">
            <v>722103</v>
          </cell>
          <cell r="B766" t="str">
            <v>TÍTULOS EMITIDOS NO VENDIDOS</v>
          </cell>
          <cell r="C766" t="e">
            <v>#N/A</v>
          </cell>
          <cell r="D766" t="e">
            <v>#N/A</v>
          </cell>
          <cell r="E766" t="e">
            <v>#N/A</v>
          </cell>
          <cell r="F766" t="e">
            <v>#N/A</v>
          </cell>
          <cell r="G766" t="e">
            <v>#N/A</v>
          </cell>
          <cell r="H766" t="e">
            <v>#N/A</v>
          </cell>
          <cell r="I766" t="e">
            <v>#N/A</v>
          </cell>
          <cell r="J766" t="e">
            <v>#N/A</v>
          </cell>
          <cell r="K766" t="e">
            <v>#N/A</v>
          </cell>
          <cell r="L766" t="e">
            <v>#N/A</v>
          </cell>
          <cell r="M766" t="e">
            <v>#N/A</v>
          </cell>
          <cell r="N766">
            <v>0</v>
          </cell>
        </row>
        <row r="767">
          <cell r="A767">
            <v>722105</v>
          </cell>
          <cell r="B767" t="str">
            <v>TÍTULOS EMITIDOS RECOMPRADOS</v>
          </cell>
          <cell r="C767" t="e">
            <v>#N/A</v>
          </cell>
          <cell r="D767" t="e">
            <v>#N/A</v>
          </cell>
          <cell r="E767" t="e">
            <v>#N/A</v>
          </cell>
          <cell r="F767" t="e">
            <v>#N/A</v>
          </cell>
          <cell r="G767" t="e">
            <v>#N/A</v>
          </cell>
          <cell r="H767" t="e">
            <v>#N/A</v>
          </cell>
          <cell r="I767" t="e">
            <v>#N/A</v>
          </cell>
          <cell r="J767" t="e">
            <v>#N/A</v>
          </cell>
          <cell r="K767" t="e">
            <v>#N/A</v>
          </cell>
          <cell r="L767" t="e">
            <v>#N/A</v>
          </cell>
          <cell r="M767" t="e">
            <v>#N/A</v>
          </cell>
          <cell r="N767">
            <v>0</v>
          </cell>
        </row>
        <row r="768">
          <cell r="A768">
            <v>7222</v>
          </cell>
          <cell r="B768" t="str">
            <v>FORMULARIOS</v>
          </cell>
          <cell r="C768" t="e">
            <v>#N/A</v>
          </cell>
          <cell r="D768" t="e">
            <v>#N/A</v>
          </cell>
          <cell r="E768" t="e">
            <v>#N/A</v>
          </cell>
          <cell r="F768" t="e">
            <v>#N/A</v>
          </cell>
          <cell r="G768" t="e">
            <v>#N/A</v>
          </cell>
          <cell r="H768" t="e">
            <v>#N/A</v>
          </cell>
          <cell r="I768" t="e">
            <v>#N/A</v>
          </cell>
          <cell r="J768" t="e">
            <v>#N/A</v>
          </cell>
          <cell r="K768" t="e">
            <v>#N/A</v>
          </cell>
          <cell r="L768" t="e">
            <v>#N/A</v>
          </cell>
          <cell r="M768" t="e">
            <v>#N/A</v>
          </cell>
          <cell r="N768">
            <v>0</v>
          </cell>
        </row>
        <row r="769">
          <cell r="A769">
            <v>722201</v>
          </cell>
          <cell r="B769" t="str">
            <v>FORMULARIOS DE TÍTULOS PROPIOS</v>
          </cell>
          <cell r="C769" t="e">
            <v>#N/A</v>
          </cell>
          <cell r="D769" t="e">
            <v>#N/A</v>
          </cell>
          <cell r="E769" t="e">
            <v>#N/A</v>
          </cell>
          <cell r="F769" t="e">
            <v>#N/A</v>
          </cell>
          <cell r="G769" t="e">
            <v>#N/A</v>
          </cell>
          <cell r="H769" t="e">
            <v>#N/A</v>
          </cell>
          <cell r="I769" t="e">
            <v>#N/A</v>
          </cell>
          <cell r="J769" t="e">
            <v>#N/A</v>
          </cell>
          <cell r="K769" t="e">
            <v>#N/A</v>
          </cell>
          <cell r="L769" t="e">
            <v>#N/A</v>
          </cell>
          <cell r="M769" t="e">
            <v>#N/A</v>
          </cell>
          <cell r="N769">
            <v>0</v>
          </cell>
        </row>
        <row r="770">
          <cell r="A770">
            <v>723</v>
          </cell>
          <cell r="B770" t="str">
            <v>BIENES Y VALORES ENTREGADOS</v>
          </cell>
          <cell r="C770" t="e">
            <v>#N/A</v>
          </cell>
          <cell r="D770" t="e">
            <v>#N/A</v>
          </cell>
          <cell r="E770" t="e">
            <v>#N/A</v>
          </cell>
          <cell r="F770" t="e">
            <v>#N/A</v>
          </cell>
          <cell r="G770" t="e">
            <v>#N/A</v>
          </cell>
          <cell r="H770" t="e">
            <v>#N/A</v>
          </cell>
          <cell r="I770" t="e">
            <v>#N/A</v>
          </cell>
          <cell r="J770" t="e">
            <v>#N/A</v>
          </cell>
          <cell r="K770" t="e">
            <v>#N/A</v>
          </cell>
          <cell r="L770" t="e">
            <v>#N/A</v>
          </cell>
          <cell r="M770" t="e">
            <v>#N/A</v>
          </cell>
          <cell r="N770">
            <v>0</v>
          </cell>
        </row>
        <row r="771">
          <cell r="A771">
            <v>7231</v>
          </cell>
          <cell r="B771" t="str">
            <v>EN ADMINISTRACIÓN</v>
          </cell>
          <cell r="C771" t="e">
            <v>#N/A</v>
          </cell>
          <cell r="D771" t="e">
            <v>#N/A</v>
          </cell>
          <cell r="E771" t="e">
            <v>#N/A</v>
          </cell>
          <cell r="F771" t="e">
            <v>#N/A</v>
          </cell>
          <cell r="G771" t="e">
            <v>#N/A</v>
          </cell>
          <cell r="H771" t="e">
            <v>#N/A</v>
          </cell>
          <cell r="I771" t="e">
            <v>#N/A</v>
          </cell>
          <cell r="J771" t="e">
            <v>#N/A</v>
          </cell>
          <cell r="K771" t="e">
            <v>#N/A</v>
          </cell>
          <cell r="L771" t="e">
            <v>#N/A</v>
          </cell>
          <cell r="M771" t="e">
            <v>#N/A</v>
          </cell>
          <cell r="N771">
            <v>0</v>
          </cell>
        </row>
        <row r="772">
          <cell r="A772">
            <v>723105</v>
          </cell>
          <cell r="B772" t="str">
            <v>EN EL PAÍS</v>
          </cell>
          <cell r="C772" t="e">
            <v>#N/A</v>
          </cell>
          <cell r="D772" t="e">
            <v>#N/A</v>
          </cell>
          <cell r="E772" t="e">
            <v>#N/A</v>
          </cell>
          <cell r="F772" t="e">
            <v>#N/A</v>
          </cell>
          <cell r="G772" t="e">
            <v>#N/A</v>
          </cell>
          <cell r="H772" t="e">
            <v>#N/A</v>
          </cell>
          <cell r="I772" t="e">
            <v>#N/A</v>
          </cell>
          <cell r="J772" t="e">
            <v>#N/A</v>
          </cell>
          <cell r="K772" t="e">
            <v>#N/A</v>
          </cell>
          <cell r="L772" t="e">
            <v>#N/A</v>
          </cell>
          <cell r="M772" t="e">
            <v>#N/A</v>
          </cell>
          <cell r="N772">
            <v>0</v>
          </cell>
        </row>
        <row r="773">
          <cell r="A773">
            <v>723110</v>
          </cell>
          <cell r="B773" t="str">
            <v>EN EL EXTERIOR</v>
          </cell>
          <cell r="C773" t="e">
            <v>#N/A</v>
          </cell>
          <cell r="D773" t="e">
            <v>#N/A</v>
          </cell>
          <cell r="E773" t="e">
            <v>#N/A</v>
          </cell>
          <cell r="F773" t="e">
            <v>#N/A</v>
          </cell>
          <cell r="G773" t="e">
            <v>#N/A</v>
          </cell>
          <cell r="H773" t="e">
            <v>#N/A</v>
          </cell>
          <cell r="I773" t="e">
            <v>#N/A</v>
          </cell>
          <cell r="J773" t="e">
            <v>#N/A</v>
          </cell>
          <cell r="K773" t="e">
            <v>#N/A</v>
          </cell>
          <cell r="L773" t="e">
            <v>#N/A</v>
          </cell>
          <cell r="M773" t="e">
            <v>#N/A</v>
          </cell>
          <cell r="N773">
            <v>0</v>
          </cell>
        </row>
        <row r="774">
          <cell r="A774">
            <v>7232</v>
          </cell>
          <cell r="B774" t="str">
            <v>EN COMODATO</v>
          </cell>
          <cell r="C774" t="e">
            <v>#N/A</v>
          </cell>
          <cell r="D774" t="e">
            <v>#N/A</v>
          </cell>
          <cell r="E774" t="e">
            <v>#N/A</v>
          </cell>
          <cell r="F774" t="e">
            <v>#N/A</v>
          </cell>
          <cell r="G774" t="e">
            <v>#N/A</v>
          </cell>
          <cell r="H774" t="e">
            <v>#N/A</v>
          </cell>
          <cell r="I774" t="e">
            <v>#N/A</v>
          </cell>
          <cell r="J774" t="e">
            <v>#N/A</v>
          </cell>
          <cell r="K774" t="e">
            <v>#N/A</v>
          </cell>
          <cell r="L774" t="e">
            <v>#N/A</v>
          </cell>
          <cell r="M774" t="e">
            <v>#N/A</v>
          </cell>
          <cell r="N774">
            <v>0</v>
          </cell>
        </row>
        <row r="775">
          <cell r="A775">
            <v>723205</v>
          </cell>
          <cell r="B775" t="str">
            <v>EN EL PAÍS</v>
          </cell>
          <cell r="C775" t="e">
            <v>#N/A</v>
          </cell>
          <cell r="D775" t="e">
            <v>#N/A</v>
          </cell>
          <cell r="E775" t="e">
            <v>#N/A</v>
          </cell>
          <cell r="F775" t="e">
            <v>#N/A</v>
          </cell>
          <cell r="G775" t="e">
            <v>#N/A</v>
          </cell>
          <cell r="H775" t="e">
            <v>#N/A</v>
          </cell>
          <cell r="I775" t="e">
            <v>#N/A</v>
          </cell>
          <cell r="J775" t="e">
            <v>#N/A</v>
          </cell>
          <cell r="K775" t="e">
            <v>#N/A</v>
          </cell>
          <cell r="L775" t="e">
            <v>#N/A</v>
          </cell>
          <cell r="M775" t="e">
            <v>#N/A</v>
          </cell>
          <cell r="N775">
            <v>0</v>
          </cell>
        </row>
        <row r="776">
          <cell r="A776">
            <v>723210</v>
          </cell>
          <cell r="B776" t="str">
            <v>EN EL EXTERIOR</v>
          </cell>
          <cell r="C776" t="e">
            <v>#N/A</v>
          </cell>
          <cell r="D776" t="e">
            <v>#N/A</v>
          </cell>
          <cell r="E776" t="e">
            <v>#N/A</v>
          </cell>
          <cell r="F776" t="e">
            <v>#N/A</v>
          </cell>
          <cell r="G776" t="e">
            <v>#N/A</v>
          </cell>
          <cell r="H776" t="e">
            <v>#N/A</v>
          </cell>
          <cell r="I776" t="e">
            <v>#N/A</v>
          </cell>
          <cell r="J776" t="e">
            <v>#N/A</v>
          </cell>
          <cell r="K776" t="e">
            <v>#N/A</v>
          </cell>
          <cell r="L776" t="e">
            <v>#N/A</v>
          </cell>
          <cell r="M776" t="e">
            <v>#N/A</v>
          </cell>
          <cell r="N776">
            <v>0</v>
          </cell>
        </row>
        <row r="777">
          <cell r="A777">
            <v>7233</v>
          </cell>
          <cell r="B777" t="str">
            <v>EN GARANTÍA</v>
          </cell>
          <cell r="C777" t="e">
            <v>#N/A</v>
          </cell>
          <cell r="D777" t="e">
            <v>#N/A</v>
          </cell>
          <cell r="E777" t="e">
            <v>#N/A</v>
          </cell>
          <cell r="F777" t="e">
            <v>#N/A</v>
          </cell>
          <cell r="G777" t="e">
            <v>#N/A</v>
          </cell>
          <cell r="H777" t="e">
            <v>#N/A</v>
          </cell>
          <cell r="I777" t="e">
            <v>#N/A</v>
          </cell>
          <cell r="J777" t="e">
            <v>#N/A</v>
          </cell>
          <cell r="K777" t="e">
            <v>#N/A</v>
          </cell>
          <cell r="L777" t="e">
            <v>#N/A</v>
          </cell>
          <cell r="M777" t="e">
            <v>#N/A</v>
          </cell>
          <cell r="N777">
            <v>0</v>
          </cell>
        </row>
        <row r="778">
          <cell r="A778">
            <v>723305</v>
          </cell>
          <cell r="B778" t="str">
            <v>EN EL PAÍS</v>
          </cell>
          <cell r="C778" t="e">
            <v>#N/A</v>
          </cell>
          <cell r="D778" t="e">
            <v>#N/A</v>
          </cell>
          <cell r="E778" t="e">
            <v>#N/A</v>
          </cell>
          <cell r="F778" t="e">
            <v>#N/A</v>
          </cell>
          <cell r="G778" t="e">
            <v>#N/A</v>
          </cell>
          <cell r="H778" t="e">
            <v>#N/A</v>
          </cell>
          <cell r="I778" t="e">
            <v>#N/A</v>
          </cell>
          <cell r="J778" t="e">
            <v>#N/A</v>
          </cell>
          <cell r="K778" t="e">
            <v>#N/A</v>
          </cell>
          <cell r="L778" t="e">
            <v>#N/A</v>
          </cell>
          <cell r="M778" t="e">
            <v>#N/A</v>
          </cell>
          <cell r="N778">
            <v>0</v>
          </cell>
        </row>
        <row r="779">
          <cell r="A779">
            <v>723310</v>
          </cell>
          <cell r="B779" t="str">
            <v>EN EL EXTERIOR</v>
          </cell>
          <cell r="C779" t="e">
            <v>#N/A</v>
          </cell>
          <cell r="D779" t="e">
            <v>#N/A</v>
          </cell>
          <cell r="E779" t="e">
            <v>#N/A</v>
          </cell>
          <cell r="F779" t="e">
            <v>#N/A</v>
          </cell>
          <cell r="G779" t="e">
            <v>#N/A</v>
          </cell>
          <cell r="H779" t="e">
            <v>#N/A</v>
          </cell>
          <cell r="I779" t="e">
            <v>#N/A</v>
          </cell>
          <cell r="J779" t="e">
            <v>#N/A</v>
          </cell>
          <cell r="K779" t="e">
            <v>#N/A</v>
          </cell>
          <cell r="L779" t="e">
            <v>#N/A</v>
          </cell>
          <cell r="M779" t="e">
            <v>#N/A</v>
          </cell>
          <cell r="N779">
            <v>0</v>
          </cell>
        </row>
        <row r="780">
          <cell r="A780">
            <v>7234</v>
          </cell>
          <cell r="B780" t="str">
            <v>EN CUSTODIA</v>
          </cell>
          <cell r="C780" t="e">
            <v>#N/A</v>
          </cell>
          <cell r="D780" t="e">
            <v>#N/A</v>
          </cell>
          <cell r="E780" t="e">
            <v>#N/A</v>
          </cell>
          <cell r="F780" t="e">
            <v>#N/A</v>
          </cell>
          <cell r="G780" t="e">
            <v>#N/A</v>
          </cell>
          <cell r="H780" t="e">
            <v>#N/A</v>
          </cell>
          <cell r="I780" t="e">
            <v>#N/A</v>
          </cell>
          <cell r="J780" t="e">
            <v>#N/A</v>
          </cell>
          <cell r="K780" t="e">
            <v>#N/A</v>
          </cell>
          <cell r="L780" t="e">
            <v>#N/A</v>
          </cell>
          <cell r="M780" t="e">
            <v>#N/A</v>
          </cell>
          <cell r="N780">
            <v>0</v>
          </cell>
        </row>
        <row r="781">
          <cell r="A781">
            <v>723405</v>
          </cell>
          <cell r="B781" t="str">
            <v>EN EL PAÍS</v>
          </cell>
          <cell r="C781" t="e">
            <v>#N/A</v>
          </cell>
          <cell r="D781" t="e">
            <v>#N/A</v>
          </cell>
          <cell r="E781" t="e">
            <v>#N/A</v>
          </cell>
          <cell r="F781" t="e">
            <v>#N/A</v>
          </cell>
          <cell r="G781" t="e">
            <v>#N/A</v>
          </cell>
          <cell r="H781" t="e">
            <v>#N/A</v>
          </cell>
          <cell r="I781" t="e">
            <v>#N/A</v>
          </cell>
          <cell r="J781" t="e">
            <v>#N/A</v>
          </cell>
          <cell r="K781" t="e">
            <v>#N/A</v>
          </cell>
          <cell r="L781" t="e">
            <v>#N/A</v>
          </cell>
          <cell r="M781" t="e">
            <v>#N/A</v>
          </cell>
          <cell r="N781">
            <v>0</v>
          </cell>
        </row>
        <row r="782">
          <cell r="A782">
            <v>723410</v>
          </cell>
          <cell r="B782" t="str">
            <v>EN EL EXTERIOR</v>
          </cell>
          <cell r="C782" t="e">
            <v>#N/A</v>
          </cell>
          <cell r="D782" t="e">
            <v>#N/A</v>
          </cell>
          <cell r="E782" t="e">
            <v>#N/A</v>
          </cell>
          <cell r="F782" t="e">
            <v>#N/A</v>
          </cell>
          <cell r="G782" t="e">
            <v>#N/A</v>
          </cell>
          <cell r="H782" t="e">
            <v>#N/A</v>
          </cell>
          <cell r="I782" t="e">
            <v>#N/A</v>
          </cell>
          <cell r="J782" t="e">
            <v>#N/A</v>
          </cell>
          <cell r="K782" t="e">
            <v>#N/A</v>
          </cell>
          <cell r="L782" t="e">
            <v>#N/A</v>
          </cell>
          <cell r="M782" t="e">
            <v>#N/A</v>
          </cell>
          <cell r="N782">
            <v>0</v>
          </cell>
        </row>
        <row r="783">
          <cell r="A783">
            <v>7236</v>
          </cell>
          <cell r="B783" t="str">
            <v>EN ARRENDAMIENTO</v>
          </cell>
          <cell r="C783" t="e">
            <v>#N/A</v>
          </cell>
          <cell r="D783" t="e">
            <v>#N/A</v>
          </cell>
          <cell r="E783" t="e">
            <v>#N/A</v>
          </cell>
          <cell r="F783" t="e">
            <v>#N/A</v>
          </cell>
          <cell r="G783" t="e">
            <v>#N/A</v>
          </cell>
          <cell r="H783" t="e">
            <v>#N/A</v>
          </cell>
          <cell r="I783" t="e">
            <v>#N/A</v>
          </cell>
          <cell r="J783" t="e">
            <v>#N/A</v>
          </cell>
          <cell r="K783" t="e">
            <v>#N/A</v>
          </cell>
          <cell r="L783" t="e">
            <v>#N/A</v>
          </cell>
          <cell r="M783" t="e">
            <v>#N/A</v>
          </cell>
          <cell r="N783">
            <v>0</v>
          </cell>
        </row>
        <row r="784">
          <cell r="A784">
            <v>724</v>
          </cell>
          <cell r="B784" t="str">
            <v>INTERESES POR COBRAR EN SUSPENSO</v>
          </cell>
          <cell r="C784" t="e">
            <v>#N/A</v>
          </cell>
          <cell r="D784" t="e">
            <v>#N/A</v>
          </cell>
          <cell r="E784" t="e">
            <v>#N/A</v>
          </cell>
          <cell r="F784" t="e">
            <v>#N/A</v>
          </cell>
          <cell r="G784" t="e">
            <v>#N/A</v>
          </cell>
          <cell r="H784" t="e">
            <v>#N/A</v>
          </cell>
          <cell r="I784" t="e">
            <v>#N/A</v>
          </cell>
          <cell r="J784" t="e">
            <v>#N/A</v>
          </cell>
          <cell r="K784" t="e">
            <v>#N/A</v>
          </cell>
          <cell r="L784" t="e">
            <v>#N/A</v>
          </cell>
          <cell r="M784" t="e">
            <v>#N/A</v>
          </cell>
          <cell r="N784">
            <v>0</v>
          </cell>
        </row>
        <row r="785">
          <cell r="A785">
            <v>7241</v>
          </cell>
          <cell r="B785" t="str">
            <v>INTERESES POR VENCER</v>
          </cell>
          <cell r="C785" t="e">
            <v>#N/A</v>
          </cell>
          <cell r="D785" t="e">
            <v>#N/A</v>
          </cell>
          <cell r="E785" t="e">
            <v>#N/A</v>
          </cell>
          <cell r="F785" t="e">
            <v>#N/A</v>
          </cell>
          <cell r="G785" t="e">
            <v>#N/A</v>
          </cell>
          <cell r="H785" t="e">
            <v>#N/A</v>
          </cell>
          <cell r="I785" t="e">
            <v>#N/A</v>
          </cell>
          <cell r="J785" t="e">
            <v>#N/A</v>
          </cell>
          <cell r="K785" t="e">
            <v>#N/A</v>
          </cell>
          <cell r="L785" t="e">
            <v>#N/A</v>
          </cell>
          <cell r="M785" t="e">
            <v>#N/A</v>
          </cell>
          <cell r="N785">
            <v>0</v>
          </cell>
        </row>
        <row r="786">
          <cell r="A786">
            <v>7242</v>
          </cell>
          <cell r="B786" t="str">
            <v>INTERESES VENCIDOS</v>
          </cell>
          <cell r="C786" t="e">
            <v>#N/A</v>
          </cell>
          <cell r="D786" t="e">
            <v>#N/A</v>
          </cell>
          <cell r="E786" t="e">
            <v>#N/A</v>
          </cell>
          <cell r="F786" t="e">
            <v>#N/A</v>
          </cell>
          <cell r="G786" t="e">
            <v>#N/A</v>
          </cell>
          <cell r="H786" t="e">
            <v>#N/A</v>
          </cell>
          <cell r="I786" t="e">
            <v>#N/A</v>
          </cell>
          <cell r="J786" t="e">
            <v>#N/A</v>
          </cell>
          <cell r="K786" t="e">
            <v>#N/A</v>
          </cell>
          <cell r="L786" t="e">
            <v>#N/A</v>
          </cell>
          <cell r="M786" t="e">
            <v>#N/A</v>
          </cell>
          <cell r="N786">
            <v>0</v>
          </cell>
        </row>
        <row r="787">
          <cell r="A787">
            <v>7243</v>
          </cell>
          <cell r="B787" t="str">
            <v>INTERESES EN MORA</v>
          </cell>
          <cell r="C787" t="e">
            <v>#N/A</v>
          </cell>
          <cell r="D787" t="e">
            <v>#N/A</v>
          </cell>
          <cell r="E787" t="e">
            <v>#N/A</v>
          </cell>
          <cell r="F787" t="e">
            <v>#N/A</v>
          </cell>
          <cell r="G787" t="e">
            <v>#N/A</v>
          </cell>
          <cell r="H787" t="e">
            <v>#N/A</v>
          </cell>
          <cell r="I787" t="e">
            <v>#N/A</v>
          </cell>
          <cell r="J787" t="e">
            <v>#N/A</v>
          </cell>
          <cell r="K787" t="e">
            <v>#N/A</v>
          </cell>
          <cell r="L787" t="e">
            <v>#N/A</v>
          </cell>
          <cell r="M787" t="e">
            <v>#N/A</v>
          </cell>
          <cell r="N787">
            <v>0</v>
          </cell>
        </row>
        <row r="788">
          <cell r="A788">
            <v>725</v>
          </cell>
          <cell r="B788" t="str">
            <v>ACTIVOS CASTIGADOS</v>
          </cell>
          <cell r="C788" t="e">
            <v>#N/A</v>
          </cell>
          <cell r="D788" t="e">
            <v>#N/A</v>
          </cell>
          <cell r="E788" t="e">
            <v>#N/A</v>
          </cell>
          <cell r="F788" t="e">
            <v>#N/A</v>
          </cell>
          <cell r="G788" t="e">
            <v>#N/A</v>
          </cell>
          <cell r="H788" t="e">
            <v>#N/A</v>
          </cell>
          <cell r="I788" t="e">
            <v>#N/A</v>
          </cell>
          <cell r="J788" t="e">
            <v>#N/A</v>
          </cell>
          <cell r="K788" t="e">
            <v>#N/A</v>
          </cell>
          <cell r="L788" t="e">
            <v>#N/A</v>
          </cell>
          <cell r="M788" t="e">
            <v>#N/A</v>
          </cell>
          <cell r="N788">
            <v>0</v>
          </cell>
        </row>
        <row r="789">
          <cell r="A789">
            <v>7251</v>
          </cell>
          <cell r="B789" t="str">
            <v>OPERACIONES DE CRÉDITO</v>
          </cell>
          <cell r="C789" t="e">
            <v>#N/A</v>
          </cell>
          <cell r="D789" t="e">
            <v>#N/A</v>
          </cell>
          <cell r="E789" t="e">
            <v>#N/A</v>
          </cell>
          <cell r="F789" t="e">
            <v>#N/A</v>
          </cell>
          <cell r="G789" t="e">
            <v>#N/A</v>
          </cell>
          <cell r="H789" t="e">
            <v>#N/A</v>
          </cell>
          <cell r="I789" t="e">
            <v>#N/A</v>
          </cell>
          <cell r="J789" t="e">
            <v>#N/A</v>
          </cell>
          <cell r="K789" t="e">
            <v>#N/A</v>
          </cell>
          <cell r="L789" t="e">
            <v>#N/A</v>
          </cell>
          <cell r="M789" t="e">
            <v>#N/A</v>
          </cell>
          <cell r="N789">
            <v>0</v>
          </cell>
        </row>
        <row r="790">
          <cell r="A790">
            <v>7252</v>
          </cell>
          <cell r="B790" t="str">
            <v>CUENTAS POR COBRAR</v>
          </cell>
          <cell r="C790" t="e">
            <v>#N/A</v>
          </cell>
          <cell r="D790" t="e">
            <v>#N/A</v>
          </cell>
          <cell r="E790" t="e">
            <v>#N/A</v>
          </cell>
          <cell r="F790" t="e">
            <v>#N/A</v>
          </cell>
          <cell r="G790" t="e">
            <v>#N/A</v>
          </cell>
          <cell r="H790" t="e">
            <v>#N/A</v>
          </cell>
          <cell r="I790" t="e">
            <v>#N/A</v>
          </cell>
          <cell r="J790" t="e">
            <v>#N/A</v>
          </cell>
          <cell r="K790" t="e">
            <v>#N/A</v>
          </cell>
          <cell r="L790" t="e">
            <v>#N/A</v>
          </cell>
          <cell r="M790" t="e">
            <v>#N/A</v>
          </cell>
          <cell r="N790">
            <v>0</v>
          </cell>
        </row>
        <row r="791">
          <cell r="A791">
            <v>726</v>
          </cell>
          <cell r="B791" t="str">
            <v>COBRANZAS</v>
          </cell>
          <cell r="C791" t="e">
            <v>#N/A</v>
          </cell>
          <cell r="D791" t="e">
            <v>#N/A</v>
          </cell>
          <cell r="E791" t="e">
            <v>#N/A</v>
          </cell>
          <cell r="F791" t="e">
            <v>#N/A</v>
          </cell>
          <cell r="G791" t="e">
            <v>#N/A</v>
          </cell>
          <cell r="H791" t="e">
            <v>#N/A</v>
          </cell>
          <cell r="I791" t="e">
            <v>#N/A</v>
          </cell>
          <cell r="J791" t="e">
            <v>#N/A</v>
          </cell>
          <cell r="K791" t="e">
            <v>#N/A</v>
          </cell>
          <cell r="L791" t="e">
            <v>#N/A</v>
          </cell>
          <cell r="M791" t="e">
            <v>#N/A</v>
          </cell>
          <cell r="N791">
            <v>0</v>
          </cell>
        </row>
        <row r="792">
          <cell r="A792">
            <v>7261</v>
          </cell>
          <cell r="B792" t="str">
            <v>COBRANZAS AL EXTERIOR</v>
          </cell>
          <cell r="C792" t="e">
            <v>#N/A</v>
          </cell>
          <cell r="D792" t="e">
            <v>#N/A</v>
          </cell>
          <cell r="E792" t="e">
            <v>#N/A</v>
          </cell>
          <cell r="F792" t="e">
            <v>#N/A</v>
          </cell>
          <cell r="G792" t="e">
            <v>#N/A</v>
          </cell>
          <cell r="H792" t="e">
            <v>#N/A</v>
          </cell>
          <cell r="I792" t="e">
            <v>#N/A</v>
          </cell>
          <cell r="J792" t="e">
            <v>#N/A</v>
          </cell>
          <cell r="K792" t="e">
            <v>#N/A</v>
          </cell>
          <cell r="L792" t="e">
            <v>#N/A</v>
          </cell>
          <cell r="M792" t="e">
            <v>#N/A</v>
          </cell>
          <cell r="N792">
            <v>0</v>
          </cell>
        </row>
        <row r="793">
          <cell r="A793">
            <v>727</v>
          </cell>
          <cell r="B793" t="str">
            <v>ACTIVOS TRANSFERIDOS CASTIGADOS BANCA CERRADA</v>
          </cell>
          <cell r="C793" t="e">
            <v>#N/A</v>
          </cell>
          <cell r="D793" t="e">
            <v>#N/A</v>
          </cell>
          <cell r="E793" t="e">
            <v>#N/A</v>
          </cell>
          <cell r="F793" t="e">
            <v>#N/A</v>
          </cell>
          <cell r="G793" t="e">
            <v>#N/A</v>
          </cell>
          <cell r="H793" t="e">
            <v>#N/A</v>
          </cell>
          <cell r="I793" t="e">
            <v>#N/A</v>
          </cell>
          <cell r="J793" t="e">
            <v>#N/A</v>
          </cell>
          <cell r="K793" t="e">
            <v>#N/A</v>
          </cell>
          <cell r="L793" t="e">
            <v>#N/A</v>
          </cell>
          <cell r="M793" t="e">
            <v>#N/A</v>
          </cell>
          <cell r="N793">
            <v>0</v>
          </cell>
        </row>
        <row r="794">
          <cell r="A794">
            <v>7271</v>
          </cell>
          <cell r="B794" t="str">
            <v>INVERSIONES CASTIGADAS IFIS CERRADAS</v>
          </cell>
          <cell r="C794" t="e">
            <v>#N/A</v>
          </cell>
          <cell r="D794" t="e">
            <v>#N/A</v>
          </cell>
          <cell r="E794" t="e">
            <v>#N/A</v>
          </cell>
          <cell r="F794" t="e">
            <v>#N/A</v>
          </cell>
          <cell r="G794" t="e">
            <v>#N/A</v>
          </cell>
          <cell r="H794" t="e">
            <v>#N/A</v>
          </cell>
          <cell r="I794" t="e">
            <v>#N/A</v>
          </cell>
          <cell r="J794" t="e">
            <v>#N/A</v>
          </cell>
          <cell r="K794" t="e">
            <v>#N/A</v>
          </cell>
          <cell r="L794" t="e">
            <v>#N/A</v>
          </cell>
          <cell r="M794" t="e">
            <v>#N/A</v>
          </cell>
          <cell r="N794">
            <v>0</v>
          </cell>
        </row>
        <row r="795">
          <cell r="A795">
            <v>7272</v>
          </cell>
          <cell r="B795" t="str">
            <v>CARTERA DE CRÉDITO CASTIGADA IFIS CERRADAS</v>
          </cell>
          <cell r="C795" t="e">
            <v>#N/A</v>
          </cell>
          <cell r="D795" t="e">
            <v>#N/A</v>
          </cell>
          <cell r="E795" t="e">
            <v>#N/A</v>
          </cell>
          <cell r="F795" t="e">
            <v>#N/A</v>
          </cell>
          <cell r="G795" t="e">
            <v>#N/A</v>
          </cell>
          <cell r="H795" t="e">
            <v>#N/A</v>
          </cell>
          <cell r="I795" t="e">
            <v>#N/A</v>
          </cell>
          <cell r="J795" t="e">
            <v>#N/A</v>
          </cell>
          <cell r="K795" t="e">
            <v>#N/A</v>
          </cell>
          <cell r="L795" t="e">
            <v>#N/A</v>
          </cell>
          <cell r="M795" t="e">
            <v>#N/A</v>
          </cell>
          <cell r="N795">
            <v>0</v>
          </cell>
        </row>
        <row r="796">
          <cell r="A796">
            <v>7273</v>
          </cell>
          <cell r="B796" t="str">
            <v>CUENTAS POR COBRAR CASTIGADAS IFIS CERRADAS</v>
          </cell>
          <cell r="C796" t="e">
            <v>#N/A</v>
          </cell>
          <cell r="D796" t="e">
            <v>#N/A</v>
          </cell>
          <cell r="E796" t="e">
            <v>#N/A</v>
          </cell>
          <cell r="F796" t="e">
            <v>#N/A</v>
          </cell>
          <cell r="G796" t="e">
            <v>#N/A</v>
          </cell>
          <cell r="H796" t="e">
            <v>#N/A</v>
          </cell>
          <cell r="I796" t="e">
            <v>#N/A</v>
          </cell>
          <cell r="J796" t="e">
            <v>#N/A</v>
          </cell>
          <cell r="K796" t="e">
            <v>#N/A</v>
          </cell>
          <cell r="L796" t="e">
            <v>#N/A</v>
          </cell>
          <cell r="M796" t="e">
            <v>#N/A</v>
          </cell>
          <cell r="N796">
            <v>0</v>
          </cell>
        </row>
        <row r="797">
          <cell r="A797">
            <v>7276</v>
          </cell>
          <cell r="B797" t="str">
            <v>INVERSIONES CASTIGADAS EX UGEDEP</v>
          </cell>
          <cell r="C797" t="e">
            <v>#N/A</v>
          </cell>
          <cell r="D797" t="e">
            <v>#N/A</v>
          </cell>
          <cell r="E797" t="e">
            <v>#N/A</v>
          </cell>
          <cell r="F797" t="e">
            <v>#N/A</v>
          </cell>
          <cell r="G797" t="e">
            <v>#N/A</v>
          </cell>
          <cell r="H797" t="e">
            <v>#N/A</v>
          </cell>
          <cell r="I797" t="e">
            <v>#N/A</v>
          </cell>
          <cell r="J797" t="e">
            <v>#N/A</v>
          </cell>
          <cell r="K797" t="e">
            <v>#N/A</v>
          </cell>
          <cell r="L797" t="e">
            <v>#N/A</v>
          </cell>
          <cell r="M797" t="e">
            <v>#N/A</v>
          </cell>
          <cell r="N797">
            <v>0</v>
          </cell>
        </row>
        <row r="798">
          <cell r="A798">
            <v>7277</v>
          </cell>
          <cell r="B798" t="str">
            <v>CUENTAS POR COBRAR CASTIGADAS EX UGEDEP</v>
          </cell>
          <cell r="C798" t="e">
            <v>#N/A</v>
          </cell>
          <cell r="D798" t="e">
            <v>#N/A</v>
          </cell>
          <cell r="E798" t="e">
            <v>#N/A</v>
          </cell>
          <cell r="F798" t="e">
            <v>#N/A</v>
          </cell>
          <cell r="G798" t="e">
            <v>#N/A</v>
          </cell>
          <cell r="H798" t="e">
            <v>#N/A</v>
          </cell>
          <cell r="I798" t="e">
            <v>#N/A</v>
          </cell>
          <cell r="J798" t="e">
            <v>#N/A</v>
          </cell>
          <cell r="K798" t="e">
            <v>#N/A</v>
          </cell>
          <cell r="L798" t="e">
            <v>#N/A</v>
          </cell>
          <cell r="M798" t="e">
            <v>#N/A</v>
          </cell>
          <cell r="N798">
            <v>0</v>
          </cell>
        </row>
        <row r="799">
          <cell r="A799">
            <v>7278</v>
          </cell>
          <cell r="B799" t="str">
            <v>OTROS ACTIVOS CASTIGADOS  EX UGEDEP</v>
          </cell>
          <cell r="C799" t="e">
            <v>#N/A</v>
          </cell>
          <cell r="D799" t="e">
            <v>#N/A</v>
          </cell>
          <cell r="E799" t="e">
            <v>#N/A</v>
          </cell>
          <cell r="F799" t="e">
            <v>#N/A</v>
          </cell>
          <cell r="G799" t="e">
            <v>#N/A</v>
          </cell>
          <cell r="H799" t="e">
            <v>#N/A</v>
          </cell>
          <cell r="I799" t="e">
            <v>#N/A</v>
          </cell>
          <cell r="J799" t="e">
            <v>#N/A</v>
          </cell>
          <cell r="K799" t="e">
            <v>#N/A</v>
          </cell>
          <cell r="L799" t="e">
            <v>#N/A</v>
          </cell>
          <cell r="M799" t="e">
            <v>#N/A</v>
          </cell>
          <cell r="N799">
            <v>0</v>
          </cell>
        </row>
        <row r="800">
          <cell r="A800">
            <v>7279</v>
          </cell>
          <cell r="B800" t="str">
            <v>OTROS ACTIVOS CASTIGADOS IFIS CERRADAS</v>
          </cell>
          <cell r="C800" t="e">
            <v>#N/A</v>
          </cell>
          <cell r="D800" t="e">
            <v>#N/A</v>
          </cell>
          <cell r="E800" t="e">
            <v>#N/A</v>
          </cell>
          <cell r="F800" t="e">
            <v>#N/A</v>
          </cell>
          <cell r="G800" t="e">
            <v>#N/A</v>
          </cell>
          <cell r="H800" t="e">
            <v>#N/A</v>
          </cell>
          <cell r="I800" t="e">
            <v>#N/A</v>
          </cell>
          <cell r="J800" t="e">
            <v>#N/A</v>
          </cell>
          <cell r="K800" t="e">
            <v>#N/A</v>
          </cell>
          <cell r="L800" t="e">
            <v>#N/A</v>
          </cell>
          <cell r="M800" t="e">
            <v>#N/A</v>
          </cell>
          <cell r="N800">
            <v>0</v>
          </cell>
        </row>
        <row r="801">
          <cell r="A801">
            <v>728</v>
          </cell>
          <cell r="B801" t="str">
            <v>JUICIOS COACTIVOS ACTIVOS BANCA CERRADA</v>
          </cell>
          <cell r="C801" t="e">
            <v>#N/A</v>
          </cell>
          <cell r="D801" t="e">
            <v>#N/A</v>
          </cell>
          <cell r="E801" t="e">
            <v>#N/A</v>
          </cell>
          <cell r="F801" t="e">
            <v>#N/A</v>
          </cell>
          <cell r="G801" t="e">
            <v>#N/A</v>
          </cell>
          <cell r="H801" t="e">
            <v>#N/A</v>
          </cell>
          <cell r="I801" t="e">
            <v>#N/A</v>
          </cell>
          <cell r="J801" t="e">
            <v>#N/A</v>
          </cell>
          <cell r="K801" t="e">
            <v>#N/A</v>
          </cell>
          <cell r="L801" t="e">
            <v>#N/A</v>
          </cell>
          <cell r="M801" t="e">
            <v>#N/A</v>
          </cell>
          <cell r="N801">
            <v>0</v>
          </cell>
        </row>
        <row r="802">
          <cell r="A802">
            <v>7281</v>
          </cell>
          <cell r="B802" t="str">
            <v>TRANSFERIDOS DE LAS IFIS CERRADAS</v>
          </cell>
          <cell r="C802" t="e">
            <v>#N/A</v>
          </cell>
          <cell r="D802" t="e">
            <v>#N/A</v>
          </cell>
          <cell r="E802" t="e">
            <v>#N/A</v>
          </cell>
          <cell r="F802" t="e">
            <v>#N/A</v>
          </cell>
          <cell r="G802" t="e">
            <v>#N/A</v>
          </cell>
          <cell r="H802" t="e">
            <v>#N/A</v>
          </cell>
          <cell r="I802" t="e">
            <v>#N/A</v>
          </cell>
          <cell r="J802" t="e">
            <v>#N/A</v>
          </cell>
          <cell r="K802" t="e">
            <v>#N/A</v>
          </cell>
          <cell r="L802" t="e">
            <v>#N/A</v>
          </cell>
          <cell r="M802" t="e">
            <v>#N/A</v>
          </cell>
          <cell r="N802">
            <v>0</v>
          </cell>
        </row>
        <row r="803">
          <cell r="A803">
            <v>7282</v>
          </cell>
          <cell r="B803" t="str">
            <v>INICIADOS POR EL BANCO CENTRAL DEL ECUADOR IFIS CERRADAS</v>
          </cell>
          <cell r="C803" t="e">
            <v>#N/A</v>
          </cell>
          <cell r="D803" t="e">
            <v>#N/A</v>
          </cell>
          <cell r="E803" t="e">
            <v>#N/A</v>
          </cell>
          <cell r="F803" t="e">
            <v>#N/A</v>
          </cell>
          <cell r="G803" t="e">
            <v>#N/A</v>
          </cell>
          <cell r="H803" t="e">
            <v>#N/A</v>
          </cell>
          <cell r="I803" t="e">
            <v>#N/A</v>
          </cell>
          <cell r="J803" t="e">
            <v>#N/A</v>
          </cell>
          <cell r="K803" t="e">
            <v>#N/A</v>
          </cell>
          <cell r="L803" t="e">
            <v>#N/A</v>
          </cell>
          <cell r="M803" t="e">
            <v>#N/A</v>
          </cell>
          <cell r="N803">
            <v>0</v>
          </cell>
        </row>
        <row r="804">
          <cell r="A804">
            <v>7286</v>
          </cell>
          <cell r="B804" t="str">
            <v>TRANSFERIDOS DE LA EX UGEDEP</v>
          </cell>
          <cell r="C804" t="e">
            <v>#N/A</v>
          </cell>
          <cell r="D804" t="e">
            <v>#N/A</v>
          </cell>
          <cell r="E804" t="e">
            <v>#N/A</v>
          </cell>
          <cell r="F804" t="e">
            <v>#N/A</v>
          </cell>
          <cell r="G804" t="e">
            <v>#N/A</v>
          </cell>
          <cell r="H804" t="e">
            <v>#N/A</v>
          </cell>
          <cell r="I804" t="e">
            <v>#N/A</v>
          </cell>
          <cell r="J804" t="e">
            <v>#N/A</v>
          </cell>
          <cell r="K804" t="e">
            <v>#N/A</v>
          </cell>
          <cell r="L804" t="e">
            <v>#N/A</v>
          </cell>
          <cell r="M804" t="e">
            <v>#N/A</v>
          </cell>
          <cell r="N804">
            <v>0</v>
          </cell>
        </row>
        <row r="805">
          <cell r="A805">
            <v>7287</v>
          </cell>
          <cell r="B805" t="str">
            <v>INICIADOS POR EL BANCO CENTRAL DEL ECUADOR  EX UGEDEP</v>
          </cell>
          <cell r="C805" t="e">
            <v>#N/A</v>
          </cell>
          <cell r="D805" t="e">
            <v>#N/A</v>
          </cell>
          <cell r="E805" t="e">
            <v>#N/A</v>
          </cell>
          <cell r="F805" t="e">
            <v>#N/A</v>
          </cell>
          <cell r="G805" t="e">
            <v>#N/A</v>
          </cell>
          <cell r="H805" t="e">
            <v>#N/A</v>
          </cell>
          <cell r="I805" t="e">
            <v>#N/A</v>
          </cell>
          <cell r="J805" t="e">
            <v>#N/A</v>
          </cell>
          <cell r="K805" t="e">
            <v>#N/A</v>
          </cell>
          <cell r="L805" t="e">
            <v>#N/A</v>
          </cell>
          <cell r="M805" t="e">
            <v>#N/A</v>
          </cell>
          <cell r="N805">
            <v>0</v>
          </cell>
        </row>
        <row r="806">
          <cell r="A806">
            <v>729</v>
          </cell>
          <cell r="B806" t="str">
            <v>OTRAS CUENTAS DEUDORAS</v>
          </cell>
          <cell r="C806" t="e">
            <v>#N/A</v>
          </cell>
          <cell r="D806" t="e">
            <v>#N/A</v>
          </cell>
          <cell r="E806" t="e">
            <v>#N/A</v>
          </cell>
          <cell r="F806" t="e">
            <v>#N/A</v>
          </cell>
          <cell r="G806" t="e">
            <v>#N/A</v>
          </cell>
          <cell r="H806" t="e">
            <v>#N/A</v>
          </cell>
          <cell r="I806" t="e">
            <v>#N/A</v>
          </cell>
          <cell r="J806" t="e">
            <v>#N/A</v>
          </cell>
          <cell r="K806" t="e">
            <v>#N/A</v>
          </cell>
          <cell r="L806" t="e">
            <v>#N/A</v>
          </cell>
          <cell r="M806" t="e">
            <v>#N/A</v>
          </cell>
          <cell r="N806">
            <v>0</v>
          </cell>
        </row>
        <row r="807">
          <cell r="A807">
            <v>7291</v>
          </cell>
          <cell r="B807" t="str">
            <v>CONTRATOS SUSCRITOS</v>
          </cell>
          <cell r="C807" t="e">
            <v>#N/A</v>
          </cell>
          <cell r="D807" t="e">
            <v>#N/A</v>
          </cell>
          <cell r="E807" t="e">
            <v>#N/A</v>
          </cell>
          <cell r="F807" t="e">
            <v>#N/A</v>
          </cell>
          <cell r="G807" t="e">
            <v>#N/A</v>
          </cell>
          <cell r="H807" t="e">
            <v>#N/A</v>
          </cell>
          <cell r="I807" t="e">
            <v>#N/A</v>
          </cell>
          <cell r="J807" t="e">
            <v>#N/A</v>
          </cell>
          <cell r="K807" t="e">
            <v>#N/A</v>
          </cell>
          <cell r="L807" t="e">
            <v>#N/A</v>
          </cell>
          <cell r="M807" t="e">
            <v>#N/A</v>
          </cell>
          <cell r="N807">
            <v>0</v>
          </cell>
        </row>
        <row r="808">
          <cell r="A808">
            <v>7292</v>
          </cell>
          <cell r="B808" t="str">
            <v>DÉFICIT PATRIMONIAL ENTIDADES CERRADAS</v>
          </cell>
          <cell r="C808" t="e">
            <v>#N/A</v>
          </cell>
          <cell r="D808" t="e">
            <v>#N/A</v>
          </cell>
          <cell r="E808" t="e">
            <v>#N/A</v>
          </cell>
          <cell r="F808" t="e">
            <v>#N/A</v>
          </cell>
          <cell r="G808" t="e">
            <v>#N/A</v>
          </cell>
          <cell r="H808" t="e">
            <v>#N/A</v>
          </cell>
          <cell r="I808" t="e">
            <v>#N/A</v>
          </cell>
          <cell r="J808" t="e">
            <v>#N/A</v>
          </cell>
          <cell r="K808" t="e">
            <v>#N/A</v>
          </cell>
          <cell r="L808" t="e">
            <v>#N/A</v>
          </cell>
          <cell r="M808" t="e">
            <v>#N/A</v>
          </cell>
          <cell r="N808">
            <v>0</v>
          </cell>
        </row>
        <row r="809">
          <cell r="A809">
            <v>7293</v>
          </cell>
          <cell r="B809" t="str">
            <v>OTRAS CUENTAS DE ORDEN BANCA CERRADA</v>
          </cell>
          <cell r="C809" t="e">
            <v>#N/A</v>
          </cell>
          <cell r="D809" t="e">
            <v>#N/A</v>
          </cell>
          <cell r="E809" t="e">
            <v>#N/A</v>
          </cell>
          <cell r="F809" t="e">
            <v>#N/A</v>
          </cell>
          <cell r="G809" t="e">
            <v>#N/A</v>
          </cell>
          <cell r="H809" t="e">
            <v>#N/A</v>
          </cell>
          <cell r="I809" t="e">
            <v>#N/A</v>
          </cell>
          <cell r="J809" t="e">
            <v>#N/A</v>
          </cell>
          <cell r="K809" t="e">
            <v>#N/A</v>
          </cell>
          <cell r="L809" t="e">
            <v>#N/A</v>
          </cell>
          <cell r="M809" t="e">
            <v>#N/A</v>
          </cell>
          <cell r="N809">
            <v>0</v>
          </cell>
        </row>
        <row r="810">
          <cell r="A810">
            <v>729305</v>
          </cell>
          <cell r="B810" t="str">
            <v>OTRAS CUENTAS DE ORDEN IFIS CERRADAS</v>
          </cell>
          <cell r="C810" t="e">
            <v>#N/A</v>
          </cell>
          <cell r="D810" t="e">
            <v>#N/A</v>
          </cell>
          <cell r="E810" t="e">
            <v>#N/A</v>
          </cell>
          <cell r="F810" t="e">
            <v>#N/A</v>
          </cell>
          <cell r="G810" t="e">
            <v>#N/A</v>
          </cell>
          <cell r="H810" t="e">
            <v>#N/A</v>
          </cell>
          <cell r="I810" t="e">
            <v>#N/A</v>
          </cell>
          <cell r="J810" t="e">
            <v>#N/A</v>
          </cell>
          <cell r="K810" t="e">
            <v>#N/A</v>
          </cell>
          <cell r="L810" t="e">
            <v>#N/A</v>
          </cell>
          <cell r="M810" t="e">
            <v>#N/A</v>
          </cell>
          <cell r="N810">
            <v>0</v>
          </cell>
        </row>
        <row r="811">
          <cell r="A811">
            <v>729310</v>
          </cell>
          <cell r="B811" t="str">
            <v>OTRAS CUENTAS DE ORDEN EX UGEDEP</v>
          </cell>
          <cell r="C811" t="e">
            <v>#N/A</v>
          </cell>
          <cell r="D811" t="e">
            <v>#N/A</v>
          </cell>
          <cell r="E811" t="e">
            <v>#N/A</v>
          </cell>
          <cell r="F811" t="e">
            <v>#N/A</v>
          </cell>
          <cell r="G811" t="e">
            <v>#N/A</v>
          </cell>
          <cell r="H811" t="e">
            <v>#N/A</v>
          </cell>
          <cell r="I811" t="e">
            <v>#N/A</v>
          </cell>
          <cell r="J811" t="e">
            <v>#N/A</v>
          </cell>
          <cell r="K811" t="e">
            <v>#N/A</v>
          </cell>
          <cell r="L811" t="e">
            <v>#N/A</v>
          </cell>
          <cell r="M811" t="e">
            <v>#N/A</v>
          </cell>
          <cell r="N811">
            <v>0</v>
          </cell>
        </row>
        <row r="812">
          <cell r="A812">
            <v>7298</v>
          </cell>
          <cell r="B812" t="str">
            <v>VARIAS</v>
          </cell>
          <cell r="C812" t="e">
            <v>#N/A</v>
          </cell>
          <cell r="D812" t="e">
            <v>#N/A</v>
          </cell>
          <cell r="E812" t="e">
            <v>#N/A</v>
          </cell>
          <cell r="F812" t="e">
            <v>#N/A</v>
          </cell>
          <cell r="G812" t="e">
            <v>#N/A</v>
          </cell>
          <cell r="H812" t="e">
            <v>#N/A</v>
          </cell>
          <cell r="I812" t="e">
            <v>#N/A</v>
          </cell>
          <cell r="J812" t="e">
            <v>#N/A</v>
          </cell>
          <cell r="K812" t="e">
            <v>#N/A</v>
          </cell>
          <cell r="L812" t="e">
            <v>#N/A</v>
          </cell>
          <cell r="M812" t="e">
            <v>#N/A</v>
          </cell>
          <cell r="N812">
            <v>0</v>
          </cell>
        </row>
        <row r="813">
          <cell r="A813">
            <v>73</v>
          </cell>
          <cell r="B813" t="str">
            <v>ACREEDORAS</v>
          </cell>
          <cell r="C813">
            <v>41145933777.190002</v>
          </cell>
          <cell r="D813">
            <v>41351221229.330002</v>
          </cell>
          <cell r="E813">
            <v>42999067907.150002</v>
          </cell>
          <cell r="F813">
            <v>42572961612.660004</v>
          </cell>
          <cell r="G813">
            <v>42373655684.260002</v>
          </cell>
          <cell r="H813">
            <v>42662053547.900002</v>
          </cell>
          <cell r="I813">
            <v>43174973563.639999</v>
          </cell>
          <cell r="J813">
            <v>44056045002.93</v>
          </cell>
          <cell r="K813">
            <v>44472665104.480003</v>
          </cell>
          <cell r="L813">
            <v>44140548899.980003</v>
          </cell>
          <cell r="M813">
            <v>43946399105.919998</v>
          </cell>
          <cell r="N813">
            <v>48031320881.389999</v>
          </cell>
        </row>
        <row r="814">
          <cell r="A814">
            <v>731</v>
          </cell>
          <cell r="B814" t="str">
            <v>ESPECIES MONETARIAS</v>
          </cell>
          <cell r="C814">
            <v>18588</v>
          </cell>
          <cell r="D814">
            <v>18573.099999999999</v>
          </cell>
          <cell r="E814">
            <v>18570.97</v>
          </cell>
          <cell r="F814">
            <v>18578.509999999998</v>
          </cell>
          <cell r="G814">
            <v>18574.04</v>
          </cell>
          <cell r="H814">
            <v>18573.78</v>
          </cell>
          <cell r="I814">
            <v>18588.28</v>
          </cell>
          <cell r="J814">
            <v>18580.43</v>
          </cell>
          <cell r="K814">
            <v>18575.21</v>
          </cell>
          <cell r="L814">
            <v>18581.46</v>
          </cell>
          <cell r="M814">
            <v>18591.53</v>
          </cell>
          <cell r="N814">
            <v>18611.73</v>
          </cell>
        </row>
        <row r="815">
          <cell r="A815">
            <v>7313</v>
          </cell>
          <cell r="B815" t="str">
            <v>BILLETES Y MONEDAS EN CUSTODIA</v>
          </cell>
          <cell r="C815">
            <v>18588</v>
          </cell>
          <cell r="D815">
            <v>18573.099999999999</v>
          </cell>
          <cell r="E815">
            <v>18570.97</v>
          </cell>
          <cell r="F815">
            <v>18578.509999999998</v>
          </cell>
          <cell r="G815">
            <v>18574.04</v>
          </cell>
          <cell r="H815">
            <v>18573.78</v>
          </cell>
          <cell r="I815">
            <v>18588.28</v>
          </cell>
          <cell r="J815">
            <v>18580.43</v>
          </cell>
          <cell r="K815">
            <v>18575.21</v>
          </cell>
          <cell r="L815">
            <v>18581.46</v>
          </cell>
          <cell r="M815">
            <v>18591.53</v>
          </cell>
          <cell r="N815">
            <v>18611.73</v>
          </cell>
        </row>
        <row r="816">
          <cell r="A816">
            <v>732</v>
          </cell>
          <cell r="B816" t="str">
            <v>FORMULARIOS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>
            <v>7321</v>
          </cell>
          <cell r="B817" t="str">
            <v>FORMULARIOS DE TÍTULOS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>
            <v>733</v>
          </cell>
          <cell r="B818" t="str">
            <v>BIENES Y VALORES RECIBIDOS</v>
          </cell>
          <cell r="C818">
            <v>29525657068.209999</v>
          </cell>
          <cell r="D818">
            <v>29713830610.09</v>
          </cell>
          <cell r="E818">
            <v>31406725821.470001</v>
          </cell>
          <cell r="F818">
            <v>30899283547.169998</v>
          </cell>
          <cell r="G818">
            <v>30637398458.990002</v>
          </cell>
          <cell r="H818">
            <v>30915935984.939999</v>
          </cell>
          <cell r="I818">
            <v>31086297715.189999</v>
          </cell>
          <cell r="J818">
            <v>32090328472.119999</v>
          </cell>
          <cell r="K818">
            <v>32520805581.189999</v>
          </cell>
          <cell r="L818">
            <v>32051761490.610001</v>
          </cell>
          <cell r="M818">
            <v>31817695582.150002</v>
          </cell>
          <cell r="N818">
            <v>36048864142.830002</v>
          </cell>
        </row>
        <row r="819">
          <cell r="A819">
            <v>7331</v>
          </cell>
          <cell r="B819" t="str">
            <v>EN ADMINISTRACIÓN</v>
          </cell>
          <cell r="C819">
            <v>13187231921.870001</v>
          </cell>
          <cell r="D819">
            <v>13215688802.690001</v>
          </cell>
          <cell r="E819">
            <v>13317022003.379999</v>
          </cell>
          <cell r="F819">
            <v>13484043623.33</v>
          </cell>
          <cell r="G819">
            <v>13591412111.030001</v>
          </cell>
          <cell r="H819">
            <v>13603231511.790001</v>
          </cell>
          <cell r="I819">
            <v>13707485492.719999</v>
          </cell>
          <cell r="J819">
            <v>13793462113.209999</v>
          </cell>
          <cell r="K819">
            <v>14117415534.280001</v>
          </cell>
          <cell r="L819">
            <v>13987036577.780001</v>
          </cell>
          <cell r="M819">
            <v>14011321559.360001</v>
          </cell>
          <cell r="N819">
            <v>14188291866.58</v>
          </cell>
        </row>
        <row r="820">
          <cell r="A820">
            <v>733105</v>
          </cell>
          <cell r="B820" t="str">
            <v>EN EL PAÍS</v>
          </cell>
          <cell r="C820">
            <v>6335004450.29</v>
          </cell>
          <cell r="D820">
            <v>6360335637.5200005</v>
          </cell>
          <cell r="E820">
            <v>6458486595.3000002</v>
          </cell>
          <cell r="F820">
            <v>6579938400.4899998</v>
          </cell>
          <cell r="G820">
            <v>6645290281.3599997</v>
          </cell>
          <cell r="H820">
            <v>6675441304.6800003</v>
          </cell>
          <cell r="I820">
            <v>6767465218.2600002</v>
          </cell>
          <cell r="J820">
            <v>6840542325.2799997</v>
          </cell>
          <cell r="K820">
            <v>7134668022.8500004</v>
          </cell>
          <cell r="L820">
            <v>6991829842.8100004</v>
          </cell>
          <cell r="M820">
            <v>7014538932.1700001</v>
          </cell>
          <cell r="N820">
            <v>7125217023.5200005</v>
          </cell>
        </row>
        <row r="821">
          <cell r="A821">
            <v>733110</v>
          </cell>
          <cell r="B821" t="str">
            <v>EN EL EXTERIOR</v>
          </cell>
          <cell r="C821">
            <v>6852227471.5799999</v>
          </cell>
          <cell r="D821">
            <v>6855353165.1700001</v>
          </cell>
          <cell r="E821">
            <v>6858535408.0799999</v>
          </cell>
          <cell r="F821">
            <v>6904105222.8400002</v>
          </cell>
          <cell r="G821">
            <v>6946121829.6700001</v>
          </cell>
          <cell r="H821">
            <v>6927790207.1099997</v>
          </cell>
          <cell r="I821">
            <v>6940020274.46</v>
          </cell>
          <cell r="J821">
            <v>6952919787.9300003</v>
          </cell>
          <cell r="K821">
            <v>6982747511.4300003</v>
          </cell>
          <cell r="L821">
            <v>6995206734.9700003</v>
          </cell>
          <cell r="M821">
            <v>6996782627.1899996</v>
          </cell>
          <cell r="N821">
            <v>7063074843.0600004</v>
          </cell>
        </row>
        <row r="822">
          <cell r="A822">
            <v>7332</v>
          </cell>
          <cell r="B822" t="str">
            <v>EN COMODATO</v>
          </cell>
          <cell r="C822">
            <v>8000.02</v>
          </cell>
          <cell r="D822">
            <v>8000.02</v>
          </cell>
          <cell r="E822">
            <v>8000.02</v>
          </cell>
          <cell r="F822">
            <v>8000.02</v>
          </cell>
          <cell r="G822">
            <v>8000.02</v>
          </cell>
          <cell r="H822">
            <v>8000.02</v>
          </cell>
          <cell r="I822">
            <v>8000.02</v>
          </cell>
          <cell r="J822">
            <v>8000.02</v>
          </cell>
          <cell r="K822">
            <v>8000.02</v>
          </cell>
          <cell r="L822">
            <v>8000.02</v>
          </cell>
          <cell r="M822">
            <v>8000.02</v>
          </cell>
          <cell r="N822">
            <v>8000.02</v>
          </cell>
        </row>
        <row r="823">
          <cell r="A823">
            <v>733205</v>
          </cell>
          <cell r="B823" t="str">
            <v>EN EL PAÍS</v>
          </cell>
          <cell r="C823">
            <v>8000.02</v>
          </cell>
          <cell r="D823">
            <v>8000.02</v>
          </cell>
          <cell r="E823">
            <v>8000.02</v>
          </cell>
          <cell r="F823">
            <v>8000.02</v>
          </cell>
          <cell r="G823">
            <v>8000.02</v>
          </cell>
          <cell r="H823">
            <v>8000.02</v>
          </cell>
          <cell r="I823">
            <v>8000.02</v>
          </cell>
          <cell r="J823">
            <v>8000.02</v>
          </cell>
          <cell r="K823">
            <v>8000.02</v>
          </cell>
          <cell r="L823">
            <v>8000.02</v>
          </cell>
          <cell r="M823">
            <v>8000.02</v>
          </cell>
          <cell r="N823">
            <v>8000.02</v>
          </cell>
        </row>
        <row r="824">
          <cell r="A824">
            <v>7333</v>
          </cell>
          <cell r="B824" t="str">
            <v>EN GARANTÍA</v>
          </cell>
          <cell r="C824">
            <v>1886059256.53</v>
          </cell>
          <cell r="D824">
            <v>1931927716.6900001</v>
          </cell>
          <cell r="E824">
            <v>1959889298.3699999</v>
          </cell>
          <cell r="F824">
            <v>2341638106.1500001</v>
          </cell>
          <cell r="G824">
            <v>2350197625.9400001</v>
          </cell>
          <cell r="H824">
            <v>2401721882.27</v>
          </cell>
          <cell r="I824">
            <v>2398336077.1999998</v>
          </cell>
          <cell r="J824">
            <v>2413482978.0799999</v>
          </cell>
          <cell r="K824">
            <v>2105505660.74</v>
          </cell>
          <cell r="L824">
            <v>2039068686.5999999</v>
          </cell>
          <cell r="M824">
            <v>1828739716.8299999</v>
          </cell>
          <cell r="N824">
            <v>5247743922</v>
          </cell>
        </row>
        <row r="825">
          <cell r="A825">
            <v>733305</v>
          </cell>
          <cell r="B825" t="str">
            <v>EN EL PAÍS</v>
          </cell>
          <cell r="C825">
            <v>808316417.82000005</v>
          </cell>
          <cell r="D825">
            <v>807753751.78999996</v>
          </cell>
          <cell r="E825">
            <v>807800945.67999995</v>
          </cell>
          <cell r="F825">
            <v>1207410711.3599999</v>
          </cell>
          <cell r="G825">
            <v>1207937723.48</v>
          </cell>
          <cell r="H825">
            <v>1208209882.26</v>
          </cell>
          <cell r="I825">
            <v>1208014077.1900001</v>
          </cell>
          <cell r="J825">
            <v>1207320978.0699999</v>
          </cell>
          <cell r="K825">
            <v>889673660.73000002</v>
          </cell>
          <cell r="L825">
            <v>890226686.59000003</v>
          </cell>
          <cell r="M825">
            <v>889887716.82000005</v>
          </cell>
          <cell r="N825">
            <v>4139371921.9899998</v>
          </cell>
        </row>
        <row r="826">
          <cell r="A826">
            <v>733310</v>
          </cell>
          <cell r="B826" t="str">
            <v>EN EL EXTERIOR</v>
          </cell>
          <cell r="C826">
            <v>1077742838.71</v>
          </cell>
          <cell r="D826">
            <v>1124173964.9000001</v>
          </cell>
          <cell r="E826">
            <v>1152088352.6900001</v>
          </cell>
          <cell r="F826">
            <v>1134227394.79</v>
          </cell>
          <cell r="G826">
            <v>1142259902.46</v>
          </cell>
          <cell r="H826">
            <v>1193512000.01</v>
          </cell>
          <cell r="I826">
            <v>1190322000.01</v>
          </cell>
          <cell r="J826">
            <v>1206162000.01</v>
          </cell>
          <cell r="K826">
            <v>1215832000.01</v>
          </cell>
          <cell r="L826">
            <v>1148842000.01</v>
          </cell>
          <cell r="M826">
            <v>938852000.00999999</v>
          </cell>
          <cell r="N826">
            <v>1108372000.01</v>
          </cell>
        </row>
        <row r="827">
          <cell r="A827">
            <v>7334</v>
          </cell>
          <cell r="B827" t="str">
            <v>EN CUSTODIA</v>
          </cell>
          <cell r="C827">
            <v>14450626045.700001</v>
          </cell>
          <cell r="D827">
            <v>14564474246.6</v>
          </cell>
          <cell r="E827">
            <v>16128074675.610001</v>
          </cell>
          <cell r="F827">
            <v>15071861973.58</v>
          </cell>
          <cell r="G827">
            <v>14694048877.91</v>
          </cell>
          <cell r="H827">
            <v>14909242746.77</v>
          </cell>
          <cell r="I827">
            <v>14978736301.16</v>
          </cell>
          <cell r="J827">
            <v>15881643536.719999</v>
          </cell>
          <cell r="K827">
            <v>16296144542.059999</v>
          </cell>
          <cell r="L827">
            <v>16023916382.120001</v>
          </cell>
          <cell r="M827">
            <v>15975894461.85</v>
          </cell>
          <cell r="N827">
            <v>16611088510.139999</v>
          </cell>
        </row>
        <row r="828">
          <cell r="A828">
            <v>733405</v>
          </cell>
          <cell r="B828" t="str">
            <v>EN EL PAÍS</v>
          </cell>
          <cell r="C828">
            <v>14450626045.700001</v>
          </cell>
          <cell r="D828">
            <v>14564474246.6</v>
          </cell>
          <cell r="E828">
            <v>16128074675.610001</v>
          </cell>
          <cell r="F828">
            <v>15071861973.58</v>
          </cell>
          <cell r="G828">
            <v>14694048877.91</v>
          </cell>
          <cell r="H828">
            <v>14909242746.77</v>
          </cell>
          <cell r="I828">
            <v>14978736301.16</v>
          </cell>
          <cell r="J828">
            <v>15881643536.719999</v>
          </cell>
          <cell r="K828">
            <v>16296144542.059999</v>
          </cell>
          <cell r="L828">
            <v>16023916382.120001</v>
          </cell>
          <cell r="M828">
            <v>15975894461.85</v>
          </cell>
          <cell r="N828">
            <v>16611088510.139999</v>
          </cell>
        </row>
        <row r="829">
          <cell r="A829">
            <v>7335</v>
          </cell>
          <cell r="B829" t="str">
            <v>OPERACIONES DE TESORERÍA</v>
          </cell>
          <cell r="C829">
            <v>1731844.09</v>
          </cell>
          <cell r="D829">
            <v>1731844.09</v>
          </cell>
          <cell r="E829">
            <v>1731844.09</v>
          </cell>
          <cell r="F829">
            <v>1731844.09</v>
          </cell>
          <cell r="G829">
            <v>1731844.09</v>
          </cell>
          <cell r="H829">
            <v>1731844.09</v>
          </cell>
          <cell r="I829">
            <v>1731844.09</v>
          </cell>
          <cell r="J829">
            <v>1731844.09</v>
          </cell>
          <cell r="K829">
            <v>1731844.09</v>
          </cell>
          <cell r="L829">
            <v>1731844.09</v>
          </cell>
          <cell r="M829">
            <v>1731844.09</v>
          </cell>
          <cell r="N829">
            <v>1731844.09</v>
          </cell>
        </row>
        <row r="830">
          <cell r="A830">
            <v>7336</v>
          </cell>
          <cell r="B830" t="str">
            <v>EN ARRENDAMIENTO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7337</v>
          </cell>
          <cell r="B831" t="str">
            <v>OPERACIONES DE POLÍTICA MONETARIA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733701</v>
          </cell>
          <cell r="B832" t="str">
            <v>EN FIDEICOMISOS MERCANTILES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>
            <v>733702</v>
          </cell>
          <cell r="B833" t="str">
            <v>EN OPERACIONES DIRECTAS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>
            <v>735</v>
          </cell>
          <cell r="B834" t="str">
            <v>PASIVOS BANCA CERRADA</v>
          </cell>
          <cell r="C834">
            <v>879053128.25</v>
          </cell>
          <cell r="D834">
            <v>879053128.25</v>
          </cell>
          <cell r="E834">
            <v>879053128.25</v>
          </cell>
          <cell r="F834">
            <v>879007201.54999995</v>
          </cell>
          <cell r="G834">
            <v>878954665.21000004</v>
          </cell>
          <cell r="H834">
            <v>878946280.77999997</v>
          </cell>
          <cell r="I834">
            <v>878912052.54999995</v>
          </cell>
          <cell r="J834">
            <v>878904819.76999998</v>
          </cell>
          <cell r="K834">
            <v>878925760.87</v>
          </cell>
          <cell r="L834">
            <v>878916463.09000003</v>
          </cell>
          <cell r="M834">
            <v>878947277.61000001</v>
          </cell>
          <cell r="N834">
            <v>879025933.59000003</v>
          </cell>
        </row>
        <row r="835">
          <cell r="A835">
            <v>7351</v>
          </cell>
          <cell r="B835" t="str">
            <v>PASIVOS IFIS CERRADAS</v>
          </cell>
          <cell r="C835">
            <v>606210023.20000005</v>
          </cell>
          <cell r="D835">
            <v>606210023.20000005</v>
          </cell>
          <cell r="E835">
            <v>606210023.20000005</v>
          </cell>
          <cell r="F835">
            <v>606164096.5</v>
          </cell>
          <cell r="G835">
            <v>606111560.15999997</v>
          </cell>
          <cell r="H835">
            <v>606126032.60000002</v>
          </cell>
          <cell r="I835">
            <v>606091804.37</v>
          </cell>
          <cell r="J835">
            <v>606084571.59000003</v>
          </cell>
          <cell r="K835">
            <v>606105512.69000006</v>
          </cell>
          <cell r="L835">
            <v>606096214.90999997</v>
          </cell>
          <cell r="M835">
            <v>606127029.42999995</v>
          </cell>
          <cell r="N835">
            <v>606205685.40999997</v>
          </cell>
        </row>
        <row r="836">
          <cell r="A836">
            <v>7356</v>
          </cell>
          <cell r="B836" t="str">
            <v>PASIVOS EX UGEDEP</v>
          </cell>
          <cell r="C836">
            <v>272843105.05000001</v>
          </cell>
          <cell r="D836">
            <v>272843105.05000001</v>
          </cell>
          <cell r="E836">
            <v>272843105.05000001</v>
          </cell>
          <cell r="F836">
            <v>272843105.05000001</v>
          </cell>
          <cell r="G836">
            <v>272843105.05000001</v>
          </cell>
          <cell r="H836">
            <v>272820248.18000001</v>
          </cell>
          <cell r="I836">
            <v>272820248.18000001</v>
          </cell>
          <cell r="J836">
            <v>272820248.18000001</v>
          </cell>
          <cell r="K836">
            <v>272820248.18000001</v>
          </cell>
          <cell r="L836">
            <v>272820248.18000001</v>
          </cell>
          <cell r="M836">
            <v>272820248.18000001</v>
          </cell>
          <cell r="N836">
            <v>272820248.18000001</v>
          </cell>
        </row>
        <row r="837">
          <cell r="A837">
            <v>736</v>
          </cell>
          <cell r="B837" t="str">
            <v>COBRANZAS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>
            <v>7361</v>
          </cell>
          <cell r="B838" t="str">
            <v>COBRANZAS DEL EXTERIOR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>
            <v>737</v>
          </cell>
          <cell r="B839" t="str">
            <v>CRÉDITOS DEL EXTERIOR</v>
          </cell>
          <cell r="C839">
            <v>553089.93000000005</v>
          </cell>
          <cell r="D839">
            <v>553086.61</v>
          </cell>
          <cell r="E839">
            <v>553077.85</v>
          </cell>
          <cell r="F839">
            <v>553077.85</v>
          </cell>
          <cell r="G839">
            <v>553075.42000000004</v>
          </cell>
          <cell r="H839">
            <v>553085.97</v>
          </cell>
          <cell r="I839">
            <v>553072.93999999994</v>
          </cell>
          <cell r="J839">
            <v>553064.39</v>
          </cell>
          <cell r="K839">
            <v>553061.34</v>
          </cell>
          <cell r="L839">
            <v>600.83000000000004</v>
          </cell>
          <cell r="M839">
            <v>594.30999999999995</v>
          </cell>
          <cell r="N839">
            <v>604.34</v>
          </cell>
        </row>
        <row r="840">
          <cell r="A840">
            <v>7371</v>
          </cell>
          <cell r="B840" t="str">
            <v>CRÉDITOS DE GOBIERNOS EXTRANJEROS POR UTILIZAR</v>
          </cell>
          <cell r="C840">
            <v>553089.93000000005</v>
          </cell>
          <cell r="D840">
            <v>553086.61</v>
          </cell>
          <cell r="E840">
            <v>553077.85</v>
          </cell>
          <cell r="F840">
            <v>553077.85</v>
          </cell>
          <cell r="G840">
            <v>553075.42000000004</v>
          </cell>
          <cell r="H840">
            <v>553085.97</v>
          </cell>
          <cell r="I840">
            <v>553072.93999999994</v>
          </cell>
          <cell r="J840">
            <v>553064.39</v>
          </cell>
          <cell r="K840">
            <v>553061.34</v>
          </cell>
          <cell r="L840">
            <v>600.83000000000004</v>
          </cell>
          <cell r="M840">
            <v>594.30999999999995</v>
          </cell>
          <cell r="N840">
            <v>604.34</v>
          </cell>
        </row>
        <row r="841">
          <cell r="A841">
            <v>7372</v>
          </cell>
          <cell r="B841" t="str">
            <v>CRÉDITOS DE GOBIERNOS EXTRANJEROS POR PAGAR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>
            <v>7378</v>
          </cell>
          <cell r="B842" t="str">
            <v>OTROS CRÉDITOS OTORGADOS DEL EXTERIOR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738</v>
          </cell>
          <cell r="B843" t="str">
            <v>CRÉDITOS ESPECIALES</v>
          </cell>
          <cell r="C843">
            <v>102003.98</v>
          </cell>
          <cell r="D843">
            <v>102003.98</v>
          </cell>
          <cell r="E843">
            <v>102003.98</v>
          </cell>
          <cell r="F843">
            <v>102003.98</v>
          </cell>
          <cell r="G843">
            <v>102003.98</v>
          </cell>
          <cell r="H843">
            <v>102003.98</v>
          </cell>
          <cell r="I843">
            <v>102003.98</v>
          </cell>
          <cell r="J843">
            <v>102003.98</v>
          </cell>
          <cell r="K843">
            <v>102003.98</v>
          </cell>
          <cell r="L843">
            <v>102003.98</v>
          </cell>
          <cell r="M843">
            <v>102003.98</v>
          </cell>
          <cell r="N843">
            <v>102003.98</v>
          </cell>
        </row>
        <row r="844">
          <cell r="A844">
            <v>7381</v>
          </cell>
          <cell r="B844" t="str">
            <v>CRÉDITOS OTORGADOS CON FONDOS AJENOS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>
            <v>7382</v>
          </cell>
          <cell r="B845" t="str">
            <v>LÍNEAS DE CRÉDITO POR AMORTIZAR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A846">
            <v>7383</v>
          </cell>
          <cell r="B846" t="str">
            <v>DOCUMENTOS EN GARANTÍA FONDOS AJENOS</v>
          </cell>
          <cell r="C846">
            <v>102003.98</v>
          </cell>
          <cell r="D846">
            <v>102003.98</v>
          </cell>
          <cell r="E846">
            <v>102003.98</v>
          </cell>
          <cell r="F846">
            <v>102003.98</v>
          </cell>
          <cell r="G846">
            <v>102003.98</v>
          </cell>
          <cell r="H846">
            <v>102003.98</v>
          </cell>
          <cell r="I846">
            <v>102003.98</v>
          </cell>
          <cell r="J846">
            <v>102003.98</v>
          </cell>
          <cell r="K846">
            <v>102003.98</v>
          </cell>
          <cell r="L846">
            <v>102003.98</v>
          </cell>
          <cell r="M846">
            <v>102003.98</v>
          </cell>
          <cell r="N846">
            <v>102003.98</v>
          </cell>
        </row>
        <row r="847">
          <cell r="A847">
            <v>739</v>
          </cell>
          <cell r="B847" t="str">
            <v>OTRAS CUENTAS ACREEDORAS</v>
          </cell>
          <cell r="C847">
            <v>10740549898.82</v>
          </cell>
          <cell r="D847">
            <v>10757663827.299999</v>
          </cell>
          <cell r="E847">
            <v>10712615304.629999</v>
          </cell>
          <cell r="F847">
            <v>10793997203.6</v>
          </cell>
          <cell r="G847">
            <v>10856628906.620001</v>
          </cell>
          <cell r="H847">
            <v>10866497618.450001</v>
          </cell>
          <cell r="I847">
            <v>11209090130.700001</v>
          </cell>
          <cell r="J847">
            <v>11086138062.24</v>
          </cell>
          <cell r="K847">
            <v>11072260121.889999</v>
          </cell>
          <cell r="L847">
            <v>11209749760.01</v>
          </cell>
          <cell r="M847">
            <v>11249635056.34</v>
          </cell>
          <cell r="N847">
            <v>11103309584.92</v>
          </cell>
        </row>
        <row r="848">
          <cell r="A848">
            <v>7391</v>
          </cell>
          <cell r="B848" t="str">
            <v>CARTAS DE CRÉDITO</v>
          </cell>
          <cell r="C848">
            <v>19467000</v>
          </cell>
          <cell r="D848">
            <v>39123000</v>
          </cell>
          <cell r="E848">
            <v>60291000</v>
          </cell>
          <cell r="F848">
            <v>142276635</v>
          </cell>
          <cell r="G848">
            <v>192939605</v>
          </cell>
          <cell r="H848">
            <v>205254222.19</v>
          </cell>
          <cell r="I848">
            <v>222810822.19</v>
          </cell>
          <cell r="J848">
            <v>101667192.19</v>
          </cell>
          <cell r="K848">
            <v>87654454.189999998</v>
          </cell>
          <cell r="L848">
            <v>220115674.19</v>
          </cell>
          <cell r="M848">
            <v>261710074.19</v>
          </cell>
          <cell r="N848">
            <v>113160754.19</v>
          </cell>
        </row>
        <row r="849">
          <cell r="A849">
            <v>7392</v>
          </cell>
          <cell r="B849" t="str">
            <v>SUPERÁVIT PATRIMONIAL BANCA CERRADA</v>
          </cell>
          <cell r="C849">
            <v>10321889145.360001</v>
          </cell>
          <cell r="D849">
            <v>10320041841.16</v>
          </cell>
          <cell r="E849">
            <v>10256310644.219999</v>
          </cell>
          <cell r="F849">
            <v>10256342926.799999</v>
          </cell>
          <cell r="G849">
            <v>10269748047.93</v>
          </cell>
          <cell r="H849">
            <v>10264086289.440001</v>
          </cell>
          <cell r="I849">
            <v>10592347740.280001</v>
          </cell>
          <cell r="J849">
            <v>10592347740.280001</v>
          </cell>
          <cell r="K849">
            <v>10593767346.610001</v>
          </cell>
          <cell r="L849">
            <v>10594740592.82</v>
          </cell>
          <cell r="M849">
            <v>10594742864.530001</v>
          </cell>
          <cell r="N849">
            <v>10594536912.35</v>
          </cell>
        </row>
        <row r="850">
          <cell r="A850">
            <v>739205</v>
          </cell>
          <cell r="B850" t="str">
            <v>SUPERÁVIT PATRIMONIAL IFIS CERRADAS</v>
          </cell>
          <cell r="C850">
            <v>4988.8</v>
          </cell>
          <cell r="D850">
            <v>4988.8</v>
          </cell>
          <cell r="E850">
            <v>4988.8</v>
          </cell>
          <cell r="F850">
            <v>4988.8</v>
          </cell>
          <cell r="G850">
            <v>4988.8</v>
          </cell>
          <cell r="H850">
            <v>4988.8</v>
          </cell>
          <cell r="I850">
            <v>4988.8</v>
          </cell>
          <cell r="J850">
            <v>4988.8</v>
          </cell>
          <cell r="K850">
            <v>4988.8</v>
          </cell>
          <cell r="L850">
            <v>4988.8</v>
          </cell>
          <cell r="M850">
            <v>4988.8</v>
          </cell>
          <cell r="N850">
            <v>4988.8</v>
          </cell>
        </row>
        <row r="851">
          <cell r="A851">
            <v>739210</v>
          </cell>
          <cell r="B851" t="str">
            <v>SUPERÁVIT PATRIMONIAL EX UGEDEP</v>
          </cell>
          <cell r="C851">
            <v>10321884156.559999</v>
          </cell>
          <cell r="D851">
            <v>10320036852.360001</v>
          </cell>
          <cell r="E851">
            <v>10256305655.42</v>
          </cell>
          <cell r="F851">
            <v>10256337938</v>
          </cell>
          <cell r="G851">
            <v>10269743059.129999</v>
          </cell>
          <cell r="H851">
            <v>10264081300.639999</v>
          </cell>
          <cell r="I851">
            <v>10592342751.48</v>
          </cell>
          <cell r="J851">
            <v>10592342751.48</v>
          </cell>
          <cell r="K851">
            <v>10593762357.809999</v>
          </cell>
          <cell r="L851">
            <v>10594735604.02</v>
          </cell>
          <cell r="M851">
            <v>10594737875.73</v>
          </cell>
          <cell r="N851">
            <v>10594531923.549999</v>
          </cell>
        </row>
        <row r="852">
          <cell r="A852">
            <v>7398</v>
          </cell>
          <cell r="B852" t="str">
            <v>VARIAS</v>
          </cell>
          <cell r="C852">
            <v>399193753.45999998</v>
          </cell>
          <cell r="D852">
            <v>398498986.13999999</v>
          </cell>
          <cell r="E852">
            <v>396013660.41000003</v>
          </cell>
          <cell r="F852">
            <v>395377641.80000001</v>
          </cell>
          <cell r="G852">
            <v>393941253.69</v>
          </cell>
          <cell r="H852">
            <v>397157106.81999999</v>
          </cell>
          <cell r="I852">
            <v>393931568.23000002</v>
          </cell>
          <cell r="J852">
            <v>392123129.76999998</v>
          </cell>
          <cell r="K852">
            <v>390838321.08999997</v>
          </cell>
          <cell r="L852">
            <v>394893493</v>
          </cell>
          <cell r="M852">
            <v>393182117.62</v>
          </cell>
          <cell r="N852">
            <v>395611918.38</v>
          </cell>
        </row>
        <row r="853">
          <cell r="A853">
            <v>74</v>
          </cell>
          <cell r="B853" t="str">
            <v>ACREEDORAS POR CONTRA</v>
          </cell>
          <cell r="C853" t="e">
            <v>#N/A</v>
          </cell>
          <cell r="D853" t="e">
            <v>#N/A</v>
          </cell>
          <cell r="E853" t="e">
            <v>#N/A</v>
          </cell>
          <cell r="F853" t="e">
            <v>#N/A</v>
          </cell>
          <cell r="G853" t="e">
            <v>#N/A</v>
          </cell>
          <cell r="H853" t="e">
            <v>#N/A</v>
          </cell>
          <cell r="I853" t="e">
            <v>#N/A</v>
          </cell>
          <cell r="J853" t="e">
            <v>#N/A</v>
          </cell>
          <cell r="K853" t="e">
            <v>#N/A</v>
          </cell>
          <cell r="L853" t="e">
            <v>#N/A</v>
          </cell>
          <cell r="M853" t="e">
            <v>#N/A</v>
          </cell>
          <cell r="N853">
            <v>0</v>
          </cell>
        </row>
        <row r="854">
          <cell r="A854">
            <v>741</v>
          </cell>
          <cell r="B854" t="str">
            <v>ESPECIES MONETARIAS</v>
          </cell>
          <cell r="C854" t="e">
            <v>#N/A</v>
          </cell>
          <cell r="D854" t="e">
            <v>#N/A</v>
          </cell>
          <cell r="E854" t="e">
            <v>#N/A</v>
          </cell>
          <cell r="F854" t="e">
            <v>#N/A</v>
          </cell>
          <cell r="G854" t="e">
            <v>#N/A</v>
          </cell>
          <cell r="H854" t="e">
            <v>#N/A</v>
          </cell>
          <cell r="I854" t="e">
            <v>#N/A</v>
          </cell>
          <cell r="J854" t="e">
            <v>#N/A</v>
          </cell>
          <cell r="K854" t="e">
            <v>#N/A</v>
          </cell>
          <cell r="L854" t="e">
            <v>#N/A</v>
          </cell>
          <cell r="M854" t="e">
            <v>#N/A</v>
          </cell>
          <cell r="N854">
            <v>0</v>
          </cell>
        </row>
        <row r="855">
          <cell r="A855">
            <v>7413</v>
          </cell>
          <cell r="B855" t="str">
            <v>BILLETES Y MONEDAS EN CUSTODIA</v>
          </cell>
          <cell r="C855" t="e">
            <v>#N/A</v>
          </cell>
          <cell r="D855" t="e">
            <v>#N/A</v>
          </cell>
          <cell r="E855" t="e">
            <v>#N/A</v>
          </cell>
          <cell r="F855" t="e">
            <v>#N/A</v>
          </cell>
          <cell r="G855" t="e">
            <v>#N/A</v>
          </cell>
          <cell r="H855" t="e">
            <v>#N/A</v>
          </cell>
          <cell r="I855" t="e">
            <v>#N/A</v>
          </cell>
          <cell r="J855" t="e">
            <v>#N/A</v>
          </cell>
          <cell r="K855" t="e">
            <v>#N/A</v>
          </cell>
          <cell r="L855" t="e">
            <v>#N/A</v>
          </cell>
          <cell r="M855" t="e">
            <v>#N/A</v>
          </cell>
          <cell r="N855">
            <v>0</v>
          </cell>
        </row>
        <row r="856">
          <cell r="A856">
            <v>742</v>
          </cell>
          <cell r="B856" t="str">
            <v>FORMULARIOS</v>
          </cell>
          <cell r="C856" t="e">
            <v>#N/A</v>
          </cell>
          <cell r="D856" t="e">
            <v>#N/A</v>
          </cell>
          <cell r="E856" t="e">
            <v>#N/A</v>
          </cell>
          <cell r="F856" t="e">
            <v>#N/A</v>
          </cell>
          <cell r="G856" t="e">
            <v>#N/A</v>
          </cell>
          <cell r="H856" t="e">
            <v>#N/A</v>
          </cell>
          <cell r="I856" t="e">
            <v>#N/A</v>
          </cell>
          <cell r="J856" t="e">
            <v>#N/A</v>
          </cell>
          <cell r="K856" t="e">
            <v>#N/A</v>
          </cell>
          <cell r="L856" t="e">
            <v>#N/A</v>
          </cell>
          <cell r="M856" t="e">
            <v>#N/A</v>
          </cell>
          <cell r="N856">
            <v>0</v>
          </cell>
        </row>
        <row r="857">
          <cell r="A857">
            <v>7421</v>
          </cell>
          <cell r="B857" t="str">
            <v>FORMULARIOS DE TÍTULOS</v>
          </cell>
          <cell r="C857" t="e">
            <v>#N/A</v>
          </cell>
          <cell r="D857" t="e">
            <v>#N/A</v>
          </cell>
          <cell r="E857" t="e">
            <v>#N/A</v>
          </cell>
          <cell r="F857" t="e">
            <v>#N/A</v>
          </cell>
          <cell r="G857" t="e">
            <v>#N/A</v>
          </cell>
          <cell r="H857" t="e">
            <v>#N/A</v>
          </cell>
          <cell r="I857" t="e">
            <v>#N/A</v>
          </cell>
          <cell r="J857" t="e">
            <v>#N/A</v>
          </cell>
          <cell r="K857" t="e">
            <v>#N/A</v>
          </cell>
          <cell r="L857" t="e">
            <v>#N/A</v>
          </cell>
          <cell r="M857" t="e">
            <v>#N/A</v>
          </cell>
          <cell r="N857">
            <v>0</v>
          </cell>
        </row>
        <row r="858">
          <cell r="A858">
            <v>743</v>
          </cell>
          <cell r="B858" t="str">
            <v>BIENES Y VALORES RECIBIDOS</v>
          </cell>
          <cell r="C858" t="e">
            <v>#N/A</v>
          </cell>
          <cell r="D858" t="e">
            <v>#N/A</v>
          </cell>
          <cell r="E858" t="e">
            <v>#N/A</v>
          </cell>
          <cell r="F858" t="e">
            <v>#N/A</v>
          </cell>
          <cell r="G858" t="e">
            <v>#N/A</v>
          </cell>
          <cell r="H858" t="e">
            <v>#N/A</v>
          </cell>
          <cell r="I858" t="e">
            <v>#N/A</v>
          </cell>
          <cell r="J858" t="e">
            <v>#N/A</v>
          </cell>
          <cell r="K858" t="e">
            <v>#N/A</v>
          </cell>
          <cell r="L858" t="e">
            <v>#N/A</v>
          </cell>
          <cell r="M858" t="e">
            <v>#N/A</v>
          </cell>
          <cell r="N858">
            <v>0</v>
          </cell>
        </row>
        <row r="859">
          <cell r="A859">
            <v>7431</v>
          </cell>
          <cell r="B859" t="str">
            <v>EN ADMINISTRACIÓN</v>
          </cell>
          <cell r="C859" t="e">
            <v>#N/A</v>
          </cell>
          <cell r="D859" t="e">
            <v>#N/A</v>
          </cell>
          <cell r="E859" t="e">
            <v>#N/A</v>
          </cell>
          <cell r="F859" t="e">
            <v>#N/A</v>
          </cell>
          <cell r="G859" t="e">
            <v>#N/A</v>
          </cell>
          <cell r="H859" t="e">
            <v>#N/A</v>
          </cell>
          <cell r="I859" t="e">
            <v>#N/A</v>
          </cell>
          <cell r="J859" t="e">
            <v>#N/A</v>
          </cell>
          <cell r="K859" t="e">
            <v>#N/A</v>
          </cell>
          <cell r="L859" t="e">
            <v>#N/A</v>
          </cell>
          <cell r="M859" t="e">
            <v>#N/A</v>
          </cell>
          <cell r="N859">
            <v>0</v>
          </cell>
        </row>
        <row r="860">
          <cell r="A860">
            <v>743105</v>
          </cell>
          <cell r="B860" t="str">
            <v>EN EL PAÍS</v>
          </cell>
          <cell r="C860" t="e">
            <v>#N/A</v>
          </cell>
          <cell r="D860" t="e">
            <v>#N/A</v>
          </cell>
          <cell r="E860" t="e">
            <v>#N/A</v>
          </cell>
          <cell r="F860" t="e">
            <v>#N/A</v>
          </cell>
          <cell r="G860" t="e">
            <v>#N/A</v>
          </cell>
          <cell r="H860" t="e">
            <v>#N/A</v>
          </cell>
          <cell r="I860" t="e">
            <v>#N/A</v>
          </cell>
          <cell r="J860" t="e">
            <v>#N/A</v>
          </cell>
          <cell r="K860" t="e">
            <v>#N/A</v>
          </cell>
          <cell r="L860" t="e">
            <v>#N/A</v>
          </cell>
          <cell r="M860" t="e">
            <v>#N/A</v>
          </cell>
          <cell r="N860">
            <v>0</v>
          </cell>
        </row>
        <row r="861">
          <cell r="A861">
            <v>743110</v>
          </cell>
          <cell r="B861" t="str">
            <v>EN EL EXTERIOR</v>
          </cell>
          <cell r="C861" t="e">
            <v>#N/A</v>
          </cell>
          <cell r="D861" t="e">
            <v>#N/A</v>
          </cell>
          <cell r="E861" t="e">
            <v>#N/A</v>
          </cell>
          <cell r="F861" t="e">
            <v>#N/A</v>
          </cell>
          <cell r="G861" t="e">
            <v>#N/A</v>
          </cell>
          <cell r="H861" t="e">
            <v>#N/A</v>
          </cell>
          <cell r="I861" t="e">
            <v>#N/A</v>
          </cell>
          <cell r="J861" t="e">
            <v>#N/A</v>
          </cell>
          <cell r="K861" t="e">
            <v>#N/A</v>
          </cell>
          <cell r="L861" t="e">
            <v>#N/A</v>
          </cell>
          <cell r="M861" t="e">
            <v>#N/A</v>
          </cell>
          <cell r="N861">
            <v>0</v>
          </cell>
        </row>
        <row r="862">
          <cell r="A862">
            <v>7432</v>
          </cell>
          <cell r="B862" t="str">
            <v>EN COMODATO</v>
          </cell>
          <cell r="C862" t="e">
            <v>#N/A</v>
          </cell>
          <cell r="D862" t="e">
            <v>#N/A</v>
          </cell>
          <cell r="E862" t="e">
            <v>#N/A</v>
          </cell>
          <cell r="F862" t="e">
            <v>#N/A</v>
          </cell>
          <cell r="G862" t="e">
            <v>#N/A</v>
          </cell>
          <cell r="H862" t="e">
            <v>#N/A</v>
          </cell>
          <cell r="I862" t="e">
            <v>#N/A</v>
          </cell>
          <cell r="J862" t="e">
            <v>#N/A</v>
          </cell>
          <cell r="K862" t="e">
            <v>#N/A</v>
          </cell>
          <cell r="L862" t="e">
            <v>#N/A</v>
          </cell>
          <cell r="M862" t="e">
            <v>#N/A</v>
          </cell>
          <cell r="N862">
            <v>0</v>
          </cell>
        </row>
        <row r="863">
          <cell r="A863">
            <v>743205</v>
          </cell>
          <cell r="B863" t="str">
            <v>EN EL PAÍS</v>
          </cell>
          <cell r="C863" t="e">
            <v>#N/A</v>
          </cell>
          <cell r="D863" t="e">
            <v>#N/A</v>
          </cell>
          <cell r="E863" t="e">
            <v>#N/A</v>
          </cell>
          <cell r="F863" t="e">
            <v>#N/A</v>
          </cell>
          <cell r="G863" t="e">
            <v>#N/A</v>
          </cell>
          <cell r="H863" t="e">
            <v>#N/A</v>
          </cell>
          <cell r="I863" t="e">
            <v>#N/A</v>
          </cell>
          <cell r="J863" t="e">
            <v>#N/A</v>
          </cell>
          <cell r="K863" t="e">
            <v>#N/A</v>
          </cell>
          <cell r="L863" t="e">
            <v>#N/A</v>
          </cell>
          <cell r="M863" t="e">
            <v>#N/A</v>
          </cell>
          <cell r="N863">
            <v>0</v>
          </cell>
        </row>
        <row r="864">
          <cell r="A864">
            <v>7433</v>
          </cell>
          <cell r="B864" t="str">
            <v>EN GARANTÍA</v>
          </cell>
          <cell r="C864" t="e">
            <v>#N/A</v>
          </cell>
          <cell r="D864" t="e">
            <v>#N/A</v>
          </cell>
          <cell r="E864" t="e">
            <v>#N/A</v>
          </cell>
          <cell r="F864" t="e">
            <v>#N/A</v>
          </cell>
          <cell r="G864" t="e">
            <v>#N/A</v>
          </cell>
          <cell r="H864" t="e">
            <v>#N/A</v>
          </cell>
          <cell r="I864" t="e">
            <v>#N/A</v>
          </cell>
          <cell r="J864" t="e">
            <v>#N/A</v>
          </cell>
          <cell r="K864" t="e">
            <v>#N/A</v>
          </cell>
          <cell r="L864" t="e">
            <v>#N/A</v>
          </cell>
          <cell r="M864" t="e">
            <v>#N/A</v>
          </cell>
          <cell r="N864">
            <v>0</v>
          </cell>
        </row>
        <row r="865">
          <cell r="A865">
            <v>743305</v>
          </cell>
          <cell r="B865" t="str">
            <v>EN EL PAÍS</v>
          </cell>
          <cell r="C865" t="e">
            <v>#N/A</v>
          </cell>
          <cell r="D865" t="e">
            <v>#N/A</v>
          </cell>
          <cell r="E865" t="e">
            <v>#N/A</v>
          </cell>
          <cell r="F865" t="e">
            <v>#N/A</v>
          </cell>
          <cell r="G865" t="e">
            <v>#N/A</v>
          </cell>
          <cell r="H865" t="e">
            <v>#N/A</v>
          </cell>
          <cell r="I865" t="e">
            <v>#N/A</v>
          </cell>
          <cell r="J865" t="e">
            <v>#N/A</v>
          </cell>
          <cell r="K865" t="e">
            <v>#N/A</v>
          </cell>
          <cell r="L865" t="e">
            <v>#N/A</v>
          </cell>
          <cell r="M865" t="e">
            <v>#N/A</v>
          </cell>
          <cell r="N865">
            <v>0</v>
          </cell>
        </row>
        <row r="866">
          <cell r="A866">
            <v>743310</v>
          </cell>
          <cell r="B866" t="str">
            <v>EN EL EXTERIOR</v>
          </cell>
          <cell r="C866" t="e">
            <v>#N/A</v>
          </cell>
          <cell r="D866" t="e">
            <v>#N/A</v>
          </cell>
          <cell r="E866" t="e">
            <v>#N/A</v>
          </cell>
          <cell r="F866" t="e">
            <v>#N/A</v>
          </cell>
          <cell r="G866" t="e">
            <v>#N/A</v>
          </cell>
          <cell r="H866" t="e">
            <v>#N/A</v>
          </cell>
          <cell r="I866" t="e">
            <v>#N/A</v>
          </cell>
          <cell r="J866" t="e">
            <v>#N/A</v>
          </cell>
          <cell r="K866" t="e">
            <v>#N/A</v>
          </cell>
          <cell r="L866" t="e">
            <v>#N/A</v>
          </cell>
          <cell r="M866" t="e">
            <v>#N/A</v>
          </cell>
          <cell r="N866">
            <v>0</v>
          </cell>
        </row>
        <row r="867">
          <cell r="A867">
            <v>7434</v>
          </cell>
          <cell r="B867" t="str">
            <v>EN CUSTODIA</v>
          </cell>
          <cell r="C867" t="e">
            <v>#N/A</v>
          </cell>
          <cell r="D867" t="e">
            <v>#N/A</v>
          </cell>
          <cell r="E867" t="e">
            <v>#N/A</v>
          </cell>
          <cell r="F867" t="e">
            <v>#N/A</v>
          </cell>
          <cell r="G867" t="e">
            <v>#N/A</v>
          </cell>
          <cell r="H867" t="e">
            <v>#N/A</v>
          </cell>
          <cell r="I867" t="e">
            <v>#N/A</v>
          </cell>
          <cell r="J867" t="e">
            <v>#N/A</v>
          </cell>
          <cell r="K867" t="e">
            <v>#N/A</v>
          </cell>
          <cell r="L867" t="e">
            <v>#N/A</v>
          </cell>
          <cell r="M867" t="e">
            <v>#N/A</v>
          </cell>
          <cell r="N867">
            <v>0</v>
          </cell>
        </row>
        <row r="868">
          <cell r="A868">
            <v>743405</v>
          </cell>
          <cell r="B868" t="str">
            <v>EN EL PAÍS</v>
          </cell>
          <cell r="C868" t="e">
            <v>#N/A</v>
          </cell>
          <cell r="D868" t="e">
            <v>#N/A</v>
          </cell>
          <cell r="E868" t="e">
            <v>#N/A</v>
          </cell>
          <cell r="F868" t="e">
            <v>#N/A</v>
          </cell>
          <cell r="G868" t="e">
            <v>#N/A</v>
          </cell>
          <cell r="H868" t="e">
            <v>#N/A</v>
          </cell>
          <cell r="I868" t="e">
            <v>#N/A</v>
          </cell>
          <cell r="J868" t="e">
            <v>#N/A</v>
          </cell>
          <cell r="K868" t="e">
            <v>#N/A</v>
          </cell>
          <cell r="L868" t="e">
            <v>#N/A</v>
          </cell>
          <cell r="M868" t="e">
            <v>#N/A</v>
          </cell>
          <cell r="N868">
            <v>0</v>
          </cell>
        </row>
        <row r="869">
          <cell r="A869">
            <v>7435</v>
          </cell>
          <cell r="B869" t="str">
            <v>OPERACIONES DE TESORERÍA</v>
          </cell>
          <cell r="C869" t="e">
            <v>#N/A</v>
          </cell>
          <cell r="D869" t="e">
            <v>#N/A</v>
          </cell>
          <cell r="E869" t="e">
            <v>#N/A</v>
          </cell>
          <cell r="F869" t="e">
            <v>#N/A</v>
          </cell>
          <cell r="G869" t="e">
            <v>#N/A</v>
          </cell>
          <cell r="H869" t="e">
            <v>#N/A</v>
          </cell>
          <cell r="I869" t="e">
            <v>#N/A</v>
          </cell>
          <cell r="J869" t="e">
            <v>#N/A</v>
          </cell>
          <cell r="K869" t="e">
            <v>#N/A</v>
          </cell>
          <cell r="L869" t="e">
            <v>#N/A</v>
          </cell>
          <cell r="M869" t="e">
            <v>#N/A</v>
          </cell>
          <cell r="N869">
            <v>0</v>
          </cell>
        </row>
        <row r="870">
          <cell r="A870">
            <v>7436</v>
          </cell>
          <cell r="B870" t="str">
            <v>EN ARRENDAMIENTO</v>
          </cell>
          <cell r="C870" t="e">
            <v>#N/A</v>
          </cell>
          <cell r="D870" t="e">
            <v>#N/A</v>
          </cell>
          <cell r="E870" t="e">
            <v>#N/A</v>
          </cell>
          <cell r="F870" t="e">
            <v>#N/A</v>
          </cell>
          <cell r="G870" t="e">
            <v>#N/A</v>
          </cell>
          <cell r="H870" t="e">
            <v>#N/A</v>
          </cell>
          <cell r="I870" t="e">
            <v>#N/A</v>
          </cell>
          <cell r="J870" t="e">
            <v>#N/A</v>
          </cell>
          <cell r="K870" t="e">
            <v>#N/A</v>
          </cell>
          <cell r="L870" t="e">
            <v>#N/A</v>
          </cell>
          <cell r="M870" t="e">
            <v>#N/A</v>
          </cell>
          <cell r="N870">
            <v>0</v>
          </cell>
        </row>
        <row r="871">
          <cell r="A871">
            <v>7437</v>
          </cell>
          <cell r="B871" t="str">
            <v>OPERACIONES DE POLÍTICA MONETARIA</v>
          </cell>
          <cell r="C871" t="e">
            <v>#N/A</v>
          </cell>
          <cell r="D871" t="e">
            <v>#N/A</v>
          </cell>
          <cell r="E871" t="e">
            <v>#N/A</v>
          </cell>
          <cell r="F871" t="e">
            <v>#N/A</v>
          </cell>
          <cell r="G871" t="e">
            <v>#N/A</v>
          </cell>
          <cell r="H871" t="e">
            <v>#N/A</v>
          </cell>
          <cell r="I871" t="e">
            <v>#N/A</v>
          </cell>
          <cell r="J871" t="e">
            <v>#N/A</v>
          </cell>
          <cell r="K871" t="e">
            <v>#N/A</v>
          </cell>
          <cell r="L871" t="e">
            <v>#N/A</v>
          </cell>
          <cell r="M871" t="e">
            <v>#N/A</v>
          </cell>
          <cell r="N871">
            <v>0</v>
          </cell>
        </row>
        <row r="872">
          <cell r="A872">
            <v>743701</v>
          </cell>
          <cell r="B872" t="str">
            <v>EN FIDEICOMISOS MERCANTILES</v>
          </cell>
          <cell r="C872" t="e">
            <v>#N/A</v>
          </cell>
          <cell r="D872" t="e">
            <v>#N/A</v>
          </cell>
          <cell r="E872" t="e">
            <v>#N/A</v>
          </cell>
          <cell r="F872" t="e">
            <v>#N/A</v>
          </cell>
          <cell r="G872" t="e">
            <v>#N/A</v>
          </cell>
          <cell r="H872" t="e">
            <v>#N/A</v>
          </cell>
          <cell r="I872" t="e">
            <v>#N/A</v>
          </cell>
          <cell r="J872" t="e">
            <v>#N/A</v>
          </cell>
          <cell r="K872" t="e">
            <v>#N/A</v>
          </cell>
          <cell r="L872" t="e">
            <v>#N/A</v>
          </cell>
          <cell r="M872" t="e">
            <v>#N/A</v>
          </cell>
          <cell r="N872">
            <v>0</v>
          </cell>
        </row>
        <row r="873">
          <cell r="A873">
            <v>743702</v>
          </cell>
          <cell r="B873" t="str">
            <v>EN OPERACIONES DIRECTAS</v>
          </cell>
          <cell r="C873" t="e">
            <v>#N/A</v>
          </cell>
          <cell r="D873" t="e">
            <v>#N/A</v>
          </cell>
          <cell r="E873" t="e">
            <v>#N/A</v>
          </cell>
          <cell r="F873" t="e">
            <v>#N/A</v>
          </cell>
          <cell r="G873" t="e">
            <v>#N/A</v>
          </cell>
          <cell r="H873" t="e">
            <v>#N/A</v>
          </cell>
          <cell r="I873" t="e">
            <v>#N/A</v>
          </cell>
          <cell r="J873" t="e">
            <v>#N/A</v>
          </cell>
          <cell r="K873" t="e">
            <v>#N/A</v>
          </cell>
          <cell r="L873" t="e">
            <v>#N/A</v>
          </cell>
          <cell r="M873" t="e">
            <v>#N/A</v>
          </cell>
          <cell r="N873">
            <v>0</v>
          </cell>
        </row>
        <row r="874">
          <cell r="A874">
            <v>745</v>
          </cell>
          <cell r="B874" t="str">
            <v>PASIVOS BANCA CERRADA</v>
          </cell>
          <cell r="C874" t="e">
            <v>#N/A</v>
          </cell>
          <cell r="D874" t="e">
            <v>#N/A</v>
          </cell>
          <cell r="E874" t="e">
            <v>#N/A</v>
          </cell>
          <cell r="F874" t="e">
            <v>#N/A</v>
          </cell>
          <cell r="G874" t="e">
            <v>#N/A</v>
          </cell>
          <cell r="H874" t="e">
            <v>#N/A</v>
          </cell>
          <cell r="I874" t="e">
            <v>#N/A</v>
          </cell>
          <cell r="J874" t="e">
            <v>#N/A</v>
          </cell>
          <cell r="K874" t="e">
            <v>#N/A</v>
          </cell>
          <cell r="L874" t="e">
            <v>#N/A</v>
          </cell>
          <cell r="M874" t="e">
            <v>#N/A</v>
          </cell>
          <cell r="N874">
            <v>0</v>
          </cell>
        </row>
        <row r="875">
          <cell r="A875">
            <v>7451</v>
          </cell>
          <cell r="B875" t="str">
            <v>PASIVOS IFIS CERRADAS</v>
          </cell>
          <cell r="C875" t="e">
            <v>#N/A</v>
          </cell>
          <cell r="D875" t="e">
            <v>#N/A</v>
          </cell>
          <cell r="E875" t="e">
            <v>#N/A</v>
          </cell>
          <cell r="F875" t="e">
            <v>#N/A</v>
          </cell>
          <cell r="G875" t="e">
            <v>#N/A</v>
          </cell>
          <cell r="H875" t="e">
            <v>#N/A</v>
          </cell>
          <cell r="I875" t="e">
            <v>#N/A</v>
          </cell>
          <cell r="J875" t="e">
            <v>#N/A</v>
          </cell>
          <cell r="K875" t="e">
            <v>#N/A</v>
          </cell>
          <cell r="L875" t="e">
            <v>#N/A</v>
          </cell>
          <cell r="M875" t="e">
            <v>#N/A</v>
          </cell>
          <cell r="N875">
            <v>0</v>
          </cell>
        </row>
        <row r="876">
          <cell r="A876">
            <v>7456</v>
          </cell>
          <cell r="B876" t="str">
            <v>PASIVOS EX UGEDEP</v>
          </cell>
          <cell r="C876" t="e">
            <v>#N/A</v>
          </cell>
          <cell r="D876" t="e">
            <v>#N/A</v>
          </cell>
          <cell r="E876" t="e">
            <v>#N/A</v>
          </cell>
          <cell r="F876" t="e">
            <v>#N/A</v>
          </cell>
          <cell r="G876" t="e">
            <v>#N/A</v>
          </cell>
          <cell r="H876" t="e">
            <v>#N/A</v>
          </cell>
          <cell r="I876" t="e">
            <v>#N/A</v>
          </cell>
          <cell r="J876" t="e">
            <v>#N/A</v>
          </cell>
          <cell r="K876" t="e">
            <v>#N/A</v>
          </cell>
          <cell r="L876" t="e">
            <v>#N/A</v>
          </cell>
          <cell r="M876" t="e">
            <v>#N/A</v>
          </cell>
          <cell r="N876">
            <v>0</v>
          </cell>
        </row>
        <row r="877">
          <cell r="A877">
            <v>746</v>
          </cell>
          <cell r="B877" t="str">
            <v>COBRANZAS</v>
          </cell>
          <cell r="C877" t="e">
            <v>#N/A</v>
          </cell>
          <cell r="D877" t="e">
            <v>#N/A</v>
          </cell>
          <cell r="E877" t="e">
            <v>#N/A</v>
          </cell>
          <cell r="F877" t="e">
            <v>#N/A</v>
          </cell>
          <cell r="G877" t="e">
            <v>#N/A</v>
          </cell>
          <cell r="H877" t="e">
            <v>#N/A</v>
          </cell>
          <cell r="I877" t="e">
            <v>#N/A</v>
          </cell>
          <cell r="J877" t="e">
            <v>#N/A</v>
          </cell>
          <cell r="K877" t="e">
            <v>#N/A</v>
          </cell>
          <cell r="L877" t="e">
            <v>#N/A</v>
          </cell>
          <cell r="M877" t="e">
            <v>#N/A</v>
          </cell>
          <cell r="N877">
            <v>0</v>
          </cell>
        </row>
        <row r="878">
          <cell r="A878">
            <v>7461</v>
          </cell>
          <cell r="B878" t="str">
            <v>COBRANZAS DEL EXTERIOR</v>
          </cell>
          <cell r="C878" t="e">
            <v>#N/A</v>
          </cell>
          <cell r="D878" t="e">
            <v>#N/A</v>
          </cell>
          <cell r="E878" t="e">
            <v>#N/A</v>
          </cell>
          <cell r="F878" t="e">
            <v>#N/A</v>
          </cell>
          <cell r="G878" t="e">
            <v>#N/A</v>
          </cell>
          <cell r="H878" t="e">
            <v>#N/A</v>
          </cell>
          <cell r="I878" t="e">
            <v>#N/A</v>
          </cell>
          <cell r="J878" t="e">
            <v>#N/A</v>
          </cell>
          <cell r="K878" t="e">
            <v>#N/A</v>
          </cell>
          <cell r="L878" t="e">
            <v>#N/A</v>
          </cell>
          <cell r="M878" t="e">
            <v>#N/A</v>
          </cell>
          <cell r="N878">
            <v>0</v>
          </cell>
        </row>
        <row r="879">
          <cell r="A879">
            <v>747</v>
          </cell>
          <cell r="B879" t="str">
            <v>CRÉDITOS DEL EXTERIOR</v>
          </cell>
          <cell r="C879" t="e">
            <v>#N/A</v>
          </cell>
          <cell r="D879" t="e">
            <v>#N/A</v>
          </cell>
          <cell r="E879" t="e">
            <v>#N/A</v>
          </cell>
          <cell r="F879" t="e">
            <v>#N/A</v>
          </cell>
          <cell r="G879" t="e">
            <v>#N/A</v>
          </cell>
          <cell r="H879" t="e">
            <v>#N/A</v>
          </cell>
          <cell r="I879" t="e">
            <v>#N/A</v>
          </cell>
          <cell r="J879" t="e">
            <v>#N/A</v>
          </cell>
          <cell r="K879" t="e">
            <v>#N/A</v>
          </cell>
          <cell r="L879" t="e">
            <v>#N/A</v>
          </cell>
          <cell r="M879" t="e">
            <v>#N/A</v>
          </cell>
          <cell r="N879">
            <v>0</v>
          </cell>
        </row>
        <row r="880">
          <cell r="A880">
            <v>7471</v>
          </cell>
          <cell r="B880" t="str">
            <v>CRÉDITOS DE GOBIERNOS EXTRANJEROS POR UTILIZAR</v>
          </cell>
          <cell r="C880" t="e">
            <v>#N/A</v>
          </cell>
          <cell r="D880" t="e">
            <v>#N/A</v>
          </cell>
          <cell r="E880" t="e">
            <v>#N/A</v>
          </cell>
          <cell r="F880" t="e">
            <v>#N/A</v>
          </cell>
          <cell r="G880" t="e">
            <v>#N/A</v>
          </cell>
          <cell r="H880" t="e">
            <v>#N/A</v>
          </cell>
          <cell r="I880" t="e">
            <v>#N/A</v>
          </cell>
          <cell r="J880" t="e">
            <v>#N/A</v>
          </cell>
          <cell r="K880" t="e">
            <v>#N/A</v>
          </cell>
          <cell r="L880" t="e">
            <v>#N/A</v>
          </cell>
          <cell r="M880" t="e">
            <v>#N/A</v>
          </cell>
          <cell r="N880">
            <v>0</v>
          </cell>
        </row>
        <row r="881">
          <cell r="A881">
            <v>7472</v>
          </cell>
          <cell r="B881" t="str">
            <v>CRÉDITOS DE GOBIERNOS EXTRANJEROS POR PAGAR</v>
          </cell>
          <cell r="C881" t="e">
            <v>#N/A</v>
          </cell>
          <cell r="D881" t="e">
            <v>#N/A</v>
          </cell>
          <cell r="E881" t="e">
            <v>#N/A</v>
          </cell>
          <cell r="F881" t="e">
            <v>#N/A</v>
          </cell>
          <cell r="G881" t="e">
            <v>#N/A</v>
          </cell>
          <cell r="H881" t="e">
            <v>#N/A</v>
          </cell>
          <cell r="I881" t="e">
            <v>#N/A</v>
          </cell>
          <cell r="J881" t="e">
            <v>#N/A</v>
          </cell>
          <cell r="K881" t="e">
            <v>#N/A</v>
          </cell>
          <cell r="L881" t="e">
            <v>#N/A</v>
          </cell>
          <cell r="M881" t="e">
            <v>#N/A</v>
          </cell>
          <cell r="N881">
            <v>0</v>
          </cell>
        </row>
        <row r="882">
          <cell r="A882">
            <v>7478</v>
          </cell>
          <cell r="B882" t="str">
            <v>OTROS CRÉDITOS OTORGADOS DEL EXTERIOR.</v>
          </cell>
          <cell r="C882" t="e">
            <v>#N/A</v>
          </cell>
          <cell r="D882" t="e">
            <v>#N/A</v>
          </cell>
          <cell r="E882" t="e">
            <v>#N/A</v>
          </cell>
          <cell r="F882" t="e">
            <v>#N/A</v>
          </cell>
          <cell r="G882" t="e">
            <v>#N/A</v>
          </cell>
          <cell r="H882" t="e">
            <v>#N/A</v>
          </cell>
          <cell r="I882" t="e">
            <v>#N/A</v>
          </cell>
          <cell r="J882" t="e">
            <v>#N/A</v>
          </cell>
          <cell r="K882" t="e">
            <v>#N/A</v>
          </cell>
          <cell r="L882" t="e">
            <v>#N/A</v>
          </cell>
          <cell r="M882" t="e">
            <v>#N/A</v>
          </cell>
          <cell r="N882">
            <v>0</v>
          </cell>
        </row>
        <row r="883">
          <cell r="A883">
            <v>748</v>
          </cell>
          <cell r="B883" t="str">
            <v>CRÉDITOS ESPECIALES</v>
          </cell>
          <cell r="C883" t="e">
            <v>#N/A</v>
          </cell>
          <cell r="D883" t="e">
            <v>#N/A</v>
          </cell>
          <cell r="E883" t="e">
            <v>#N/A</v>
          </cell>
          <cell r="F883" t="e">
            <v>#N/A</v>
          </cell>
          <cell r="G883" t="e">
            <v>#N/A</v>
          </cell>
          <cell r="H883" t="e">
            <v>#N/A</v>
          </cell>
          <cell r="I883" t="e">
            <v>#N/A</v>
          </cell>
          <cell r="J883" t="e">
            <v>#N/A</v>
          </cell>
          <cell r="K883" t="e">
            <v>#N/A</v>
          </cell>
          <cell r="L883" t="e">
            <v>#N/A</v>
          </cell>
          <cell r="M883" t="e">
            <v>#N/A</v>
          </cell>
          <cell r="N883">
            <v>0</v>
          </cell>
        </row>
        <row r="884">
          <cell r="A884">
            <v>7481</v>
          </cell>
          <cell r="B884" t="str">
            <v>CRÉDITOS OTORGADOS CON FONDOS AJENOS</v>
          </cell>
          <cell r="C884" t="e">
            <v>#N/A</v>
          </cell>
          <cell r="D884" t="e">
            <v>#N/A</v>
          </cell>
          <cell r="E884" t="e">
            <v>#N/A</v>
          </cell>
          <cell r="F884" t="e">
            <v>#N/A</v>
          </cell>
          <cell r="G884" t="e">
            <v>#N/A</v>
          </cell>
          <cell r="H884" t="e">
            <v>#N/A</v>
          </cell>
          <cell r="I884" t="e">
            <v>#N/A</v>
          </cell>
          <cell r="J884" t="e">
            <v>#N/A</v>
          </cell>
          <cell r="K884" t="e">
            <v>#N/A</v>
          </cell>
          <cell r="L884" t="e">
            <v>#N/A</v>
          </cell>
          <cell r="M884" t="e">
            <v>#N/A</v>
          </cell>
          <cell r="N884">
            <v>0</v>
          </cell>
        </row>
        <row r="885">
          <cell r="A885">
            <v>7482</v>
          </cell>
          <cell r="B885" t="str">
            <v>LÍNEAS DE CRÉDITO POR AMORTIZAR</v>
          </cell>
          <cell r="C885" t="e">
            <v>#N/A</v>
          </cell>
          <cell r="D885" t="e">
            <v>#N/A</v>
          </cell>
          <cell r="E885" t="e">
            <v>#N/A</v>
          </cell>
          <cell r="F885" t="e">
            <v>#N/A</v>
          </cell>
          <cell r="G885" t="e">
            <v>#N/A</v>
          </cell>
          <cell r="H885" t="e">
            <v>#N/A</v>
          </cell>
          <cell r="I885" t="e">
            <v>#N/A</v>
          </cell>
          <cell r="J885" t="e">
            <v>#N/A</v>
          </cell>
          <cell r="K885" t="e">
            <v>#N/A</v>
          </cell>
          <cell r="L885" t="e">
            <v>#N/A</v>
          </cell>
          <cell r="M885" t="e">
            <v>#N/A</v>
          </cell>
          <cell r="N885">
            <v>0</v>
          </cell>
        </row>
        <row r="886">
          <cell r="A886">
            <v>7483</v>
          </cell>
          <cell r="B886" t="str">
            <v>DOCUMENTOS EN GARANTÍA FONDOS AJENOS</v>
          </cell>
          <cell r="C886" t="e">
            <v>#N/A</v>
          </cell>
          <cell r="D886" t="e">
            <v>#N/A</v>
          </cell>
          <cell r="E886" t="e">
            <v>#N/A</v>
          </cell>
          <cell r="F886" t="e">
            <v>#N/A</v>
          </cell>
          <cell r="G886" t="e">
            <v>#N/A</v>
          </cell>
          <cell r="H886" t="e">
            <v>#N/A</v>
          </cell>
          <cell r="I886" t="e">
            <v>#N/A</v>
          </cell>
          <cell r="J886" t="e">
            <v>#N/A</v>
          </cell>
          <cell r="K886" t="e">
            <v>#N/A</v>
          </cell>
          <cell r="L886" t="e">
            <v>#N/A</v>
          </cell>
          <cell r="M886" t="e">
            <v>#N/A</v>
          </cell>
          <cell r="N886">
            <v>0</v>
          </cell>
        </row>
        <row r="887">
          <cell r="A887">
            <v>749</v>
          </cell>
          <cell r="B887" t="str">
            <v>OTRAS CUENTAS ACREEDORAS</v>
          </cell>
          <cell r="C887" t="e">
            <v>#N/A</v>
          </cell>
          <cell r="D887" t="e">
            <v>#N/A</v>
          </cell>
          <cell r="E887" t="e">
            <v>#N/A</v>
          </cell>
          <cell r="F887" t="e">
            <v>#N/A</v>
          </cell>
          <cell r="G887" t="e">
            <v>#N/A</v>
          </cell>
          <cell r="H887" t="e">
            <v>#N/A</v>
          </cell>
          <cell r="I887" t="e">
            <v>#N/A</v>
          </cell>
          <cell r="J887" t="e">
            <v>#N/A</v>
          </cell>
          <cell r="K887" t="e">
            <v>#N/A</v>
          </cell>
          <cell r="L887" t="e">
            <v>#N/A</v>
          </cell>
          <cell r="M887" t="e">
            <v>#N/A</v>
          </cell>
          <cell r="N887">
            <v>0</v>
          </cell>
        </row>
        <row r="888">
          <cell r="A888">
            <v>7491</v>
          </cell>
          <cell r="B888" t="str">
            <v>CARTAS DE CRÉDITO</v>
          </cell>
          <cell r="C888" t="e">
            <v>#N/A</v>
          </cell>
          <cell r="D888" t="e">
            <v>#N/A</v>
          </cell>
          <cell r="E888" t="e">
            <v>#N/A</v>
          </cell>
          <cell r="F888" t="e">
            <v>#N/A</v>
          </cell>
          <cell r="G888" t="e">
            <v>#N/A</v>
          </cell>
          <cell r="H888" t="e">
            <v>#N/A</v>
          </cell>
          <cell r="I888" t="e">
            <v>#N/A</v>
          </cell>
          <cell r="J888" t="e">
            <v>#N/A</v>
          </cell>
          <cell r="K888" t="e">
            <v>#N/A</v>
          </cell>
          <cell r="L888" t="e">
            <v>#N/A</v>
          </cell>
          <cell r="M888" t="e">
            <v>#N/A</v>
          </cell>
          <cell r="N888">
            <v>0</v>
          </cell>
        </row>
        <row r="889">
          <cell r="A889">
            <v>7492</v>
          </cell>
          <cell r="B889" t="str">
            <v>SUPERÁVIT PATRIMONIAL BANCA CERRADA</v>
          </cell>
          <cell r="C889" t="e">
            <v>#N/A</v>
          </cell>
          <cell r="D889" t="e">
            <v>#N/A</v>
          </cell>
          <cell r="E889" t="e">
            <v>#N/A</v>
          </cell>
          <cell r="F889" t="e">
            <v>#N/A</v>
          </cell>
          <cell r="G889" t="e">
            <v>#N/A</v>
          </cell>
          <cell r="H889" t="e">
            <v>#N/A</v>
          </cell>
          <cell r="I889" t="e">
            <v>#N/A</v>
          </cell>
          <cell r="J889" t="e">
            <v>#N/A</v>
          </cell>
          <cell r="K889" t="e">
            <v>#N/A</v>
          </cell>
          <cell r="L889" t="e">
            <v>#N/A</v>
          </cell>
          <cell r="M889" t="e">
            <v>#N/A</v>
          </cell>
          <cell r="N889">
            <v>0</v>
          </cell>
        </row>
        <row r="890">
          <cell r="A890">
            <v>749205</v>
          </cell>
          <cell r="B890" t="str">
            <v>SUPERÁVIT PATRIMONIAL IFIS CERRADAS</v>
          </cell>
          <cell r="C890" t="e">
            <v>#N/A</v>
          </cell>
          <cell r="D890" t="e">
            <v>#N/A</v>
          </cell>
          <cell r="E890" t="e">
            <v>#N/A</v>
          </cell>
          <cell r="F890" t="e">
            <v>#N/A</v>
          </cell>
          <cell r="G890" t="e">
            <v>#N/A</v>
          </cell>
          <cell r="H890" t="e">
            <v>#N/A</v>
          </cell>
          <cell r="I890" t="e">
            <v>#N/A</v>
          </cell>
          <cell r="J890" t="e">
            <v>#N/A</v>
          </cell>
          <cell r="K890" t="e">
            <v>#N/A</v>
          </cell>
          <cell r="L890" t="e">
            <v>#N/A</v>
          </cell>
          <cell r="M890" t="e">
            <v>#N/A</v>
          </cell>
          <cell r="N890">
            <v>0</v>
          </cell>
        </row>
        <row r="891">
          <cell r="A891">
            <v>749210</v>
          </cell>
          <cell r="B891" t="str">
            <v>SUPERÁVIT PATRIMONIAL EX UGEDEP</v>
          </cell>
          <cell r="C891" t="e">
            <v>#N/A</v>
          </cell>
          <cell r="D891" t="e">
            <v>#N/A</v>
          </cell>
          <cell r="E891" t="e">
            <v>#N/A</v>
          </cell>
          <cell r="F891" t="e">
            <v>#N/A</v>
          </cell>
          <cell r="G891" t="e">
            <v>#N/A</v>
          </cell>
          <cell r="H891" t="e">
            <v>#N/A</v>
          </cell>
          <cell r="I891" t="e">
            <v>#N/A</v>
          </cell>
          <cell r="J891" t="e">
            <v>#N/A</v>
          </cell>
          <cell r="K891" t="e">
            <v>#N/A</v>
          </cell>
          <cell r="L891" t="e">
            <v>#N/A</v>
          </cell>
          <cell r="M891" t="e">
            <v>#N/A</v>
          </cell>
          <cell r="N891">
            <v>0</v>
          </cell>
        </row>
        <row r="892">
          <cell r="A892">
            <v>7498</v>
          </cell>
          <cell r="B892" t="str">
            <v>VARIAS</v>
          </cell>
          <cell r="C892" t="e">
            <v>#N/A</v>
          </cell>
          <cell r="D892" t="e">
            <v>#N/A</v>
          </cell>
          <cell r="E892" t="e">
            <v>#N/A</v>
          </cell>
          <cell r="F892" t="e">
            <v>#N/A</v>
          </cell>
          <cell r="G892" t="e">
            <v>#N/A</v>
          </cell>
          <cell r="H892" t="e">
            <v>#N/A</v>
          </cell>
          <cell r="I892" t="e">
            <v>#N/A</v>
          </cell>
          <cell r="J892" t="e">
            <v>#N/A</v>
          </cell>
          <cell r="K892" t="e">
            <v>#N/A</v>
          </cell>
          <cell r="L892" t="e">
            <v>#N/A</v>
          </cell>
          <cell r="M892" t="e">
            <v>#N/A</v>
          </cell>
          <cell r="N892">
            <v>0</v>
          </cell>
        </row>
      </sheetData>
      <sheetData sheetId="54"/>
      <sheetData sheetId="55"/>
      <sheetData sheetId="56"/>
      <sheetData sheetId="57"/>
      <sheetData sheetId="58"/>
      <sheetData sheetId="59">
        <row r="2">
          <cell r="A2">
            <v>1</v>
          </cell>
          <cell r="B2" t="str">
            <v>A C T I V O</v>
          </cell>
        </row>
        <row r="3">
          <cell r="A3">
            <v>11</v>
          </cell>
          <cell r="B3" t="str">
            <v>ACTIVOS INTERNACIONALES DE RESERVA</v>
          </cell>
        </row>
        <row r="4">
          <cell r="A4">
            <v>111</v>
          </cell>
          <cell r="B4" t="str">
            <v>CAJA EN DIVISAS</v>
          </cell>
        </row>
        <row r="5">
          <cell r="A5">
            <v>1111</v>
          </cell>
          <cell r="B5" t="str">
            <v>MONEDAS Y BILLETES EN DIVISAS</v>
          </cell>
        </row>
        <row r="6">
          <cell r="A6">
            <v>1112</v>
          </cell>
          <cell r="B6" t="str">
            <v>REMESAS DE MONEDAS Y BILLETES EN EL PAÍS EN DIVISAS</v>
          </cell>
        </row>
        <row r="7">
          <cell r="A7">
            <v>112</v>
          </cell>
          <cell r="B7" t="str">
            <v>BANCOS E INSTITUCIONES FINANCIERAS DEL EXTERIOR</v>
          </cell>
        </row>
        <row r="8">
          <cell r="A8">
            <v>1121</v>
          </cell>
          <cell r="B8" t="str">
            <v>BANCOS DEL EXTERIOR</v>
          </cell>
        </row>
        <row r="9">
          <cell r="A9">
            <v>112105</v>
          </cell>
          <cell r="B9" t="str">
            <v>FONDOS DISPONIBLES EN BANCOS DEL EXTERIOR</v>
          </cell>
        </row>
        <row r="10">
          <cell r="A10">
            <v>112110</v>
          </cell>
          <cell r="B10" t="str">
            <v>FONDOS NO DISPONIBLES EN BANCOS DEL EXTERIOR</v>
          </cell>
        </row>
        <row r="11">
          <cell r="A11">
            <v>1122</v>
          </cell>
          <cell r="B11" t="str">
            <v>INSTITUCIONES FINANCIERAS DEL EXTERIOR</v>
          </cell>
        </row>
        <row r="12">
          <cell r="A12">
            <v>112205</v>
          </cell>
          <cell r="B12" t="str">
            <v>FONDOS DISPONIBLES EN INSTITUCIONES FINANCIERAS DEL EXTERIOR</v>
          </cell>
        </row>
        <row r="13">
          <cell r="A13">
            <v>112210</v>
          </cell>
          <cell r="B13" t="str">
            <v>FONDOS NO DISPONIBLES EN INSTITUCIONES FINANCIERAS DEL EXTERIOR</v>
          </cell>
        </row>
        <row r="14">
          <cell r="A14">
            <v>1123</v>
          </cell>
          <cell r="B14" t="str">
            <v>REMESAS DE MONEDAS Y BILLETES EN EL EXTERIOR EN DIVISAS</v>
          </cell>
        </row>
        <row r="15">
          <cell r="A15">
            <v>113</v>
          </cell>
          <cell r="B15" t="str">
            <v>REMESAS DE CHEQUES Y VALORES EN DIVISAS</v>
          </cell>
        </row>
        <row r="16">
          <cell r="A16">
            <v>114</v>
          </cell>
          <cell r="B16" t="str">
            <v>INVERSIONES EN EL EXTERIOR</v>
          </cell>
        </row>
        <row r="17">
          <cell r="A17">
            <v>1141</v>
          </cell>
          <cell r="B17" t="str">
            <v>DEPÓSITOS A PLAZO FIJO</v>
          </cell>
        </row>
        <row r="18">
          <cell r="A18">
            <v>1142</v>
          </cell>
          <cell r="B18" t="str">
            <v>CERTIFICADOS DE DEPÓSITO</v>
          </cell>
        </row>
        <row r="19">
          <cell r="A19">
            <v>1143</v>
          </cell>
          <cell r="B19" t="str">
            <v>TÍTULOS RENTA FIJA</v>
          </cell>
        </row>
        <row r="20">
          <cell r="A20">
            <v>1144</v>
          </cell>
          <cell r="B20" t="str">
            <v>ACUERDOS DE RECOMPRA</v>
          </cell>
        </row>
        <row r="21">
          <cell r="A21">
            <v>1145</v>
          </cell>
          <cell r="B21" t="str">
            <v>OPERACIONES SWAPS</v>
          </cell>
        </row>
        <row r="22">
          <cell r="A22">
            <v>1146</v>
          </cell>
          <cell r="B22" t="str">
            <v>OPERACIONES DE FUTUROS</v>
          </cell>
        </row>
        <row r="23">
          <cell r="A23">
            <v>1147</v>
          </cell>
          <cell r="B23" t="str">
            <v>OPERACIONES LENDING</v>
          </cell>
        </row>
        <row r="24">
          <cell r="A24">
            <v>1148</v>
          </cell>
          <cell r="B24" t="str">
            <v>OTROS INSTRUMENTOS FINANCIEROS</v>
          </cell>
        </row>
        <row r="25">
          <cell r="A25">
            <v>1149</v>
          </cell>
          <cell r="B25" t="str">
            <v>(PROVISIÓN RIESGO EN INVERSIONES EN EL EXTERIOR)</v>
          </cell>
        </row>
        <row r="26">
          <cell r="A26">
            <v>115</v>
          </cell>
          <cell r="B26" t="str">
            <v>ORO MONETARIO</v>
          </cell>
        </row>
        <row r="27">
          <cell r="A27">
            <v>1151</v>
          </cell>
          <cell r="B27" t="str">
            <v>ORO EN EL PAÍS</v>
          </cell>
        </row>
        <row r="28">
          <cell r="A28">
            <v>1152</v>
          </cell>
          <cell r="B28" t="str">
            <v>ORO EN EL EXTERIOR</v>
          </cell>
        </row>
        <row r="29">
          <cell r="A29">
            <v>116</v>
          </cell>
          <cell r="B29" t="str">
            <v>TENENCIAS DE UNIDADES DE CUENTA ORGANISMOS FINANCIEROS INTERNACIONALES</v>
          </cell>
        </row>
        <row r="30">
          <cell r="A30">
            <v>1161</v>
          </cell>
          <cell r="B30" t="str">
            <v>DERECHOS ESPECIALES DE GIRO</v>
          </cell>
        </row>
        <row r="31">
          <cell r="A31">
            <v>1162</v>
          </cell>
          <cell r="B31" t="str">
            <v>PESOS ANDINOS</v>
          </cell>
        </row>
        <row r="32">
          <cell r="A32">
            <v>1163</v>
          </cell>
          <cell r="B32" t="str">
            <v>S.U.C.R.E.</v>
          </cell>
        </row>
        <row r="33">
          <cell r="A33">
            <v>117</v>
          </cell>
          <cell r="B33" t="str">
            <v>PARTICIPACIÓN EN ORGANISMOS FINANCIEROS INTERNACIONALES EN DIVISAS</v>
          </cell>
        </row>
        <row r="34">
          <cell r="A34">
            <v>1171</v>
          </cell>
          <cell r="B34" t="str">
            <v>APORTES EN EL FONDO MONETARIO INTERNACIONAL</v>
          </cell>
        </row>
        <row r="35">
          <cell r="A35">
            <v>117105</v>
          </cell>
          <cell r="B35" t="str">
            <v>APORTES FMI EN ORO</v>
          </cell>
        </row>
        <row r="36">
          <cell r="A36">
            <v>117110</v>
          </cell>
          <cell r="B36" t="str">
            <v>APORTES FMI EN DIVISAS</v>
          </cell>
        </row>
        <row r="37">
          <cell r="A37">
            <v>117115</v>
          </cell>
          <cell r="B37" t="str">
            <v>APORTES FMI EN SUCRES</v>
          </cell>
        </row>
        <row r="38">
          <cell r="A38">
            <v>117120</v>
          </cell>
          <cell r="B38" t="str">
            <v>APORTES FMI EN DEGS</v>
          </cell>
        </row>
        <row r="39">
          <cell r="A39">
            <v>1172</v>
          </cell>
          <cell r="B39" t="str">
            <v>APORTES EN OTROS ORGANISMOS FINANCIEROS INTERNACIONALES</v>
          </cell>
        </row>
        <row r="40">
          <cell r="A40">
            <v>117205</v>
          </cell>
          <cell r="B40" t="str">
            <v>APORTES BANCO INTERNACIONAL DE RECONSTRUCCIÓN Y FOMENTO (BIRF)</v>
          </cell>
        </row>
        <row r="41">
          <cell r="A41">
            <v>117210</v>
          </cell>
          <cell r="B41" t="str">
            <v>APORTES CORPORACIÓN FINANCIERA INTERNACIONAL (CFI)</v>
          </cell>
        </row>
        <row r="42">
          <cell r="A42">
            <v>117215</v>
          </cell>
          <cell r="B42" t="str">
            <v>APORTES ASOCIACIÓN INTERNACIONAL DE FOMENTO</v>
          </cell>
        </row>
        <row r="43">
          <cell r="A43">
            <v>117220</v>
          </cell>
          <cell r="B43" t="str">
            <v>APORTES BANCO INTERAMERICANO DE DESARROLLO (BID)</v>
          </cell>
        </row>
        <row r="44">
          <cell r="A44">
            <v>117225</v>
          </cell>
          <cell r="B44" t="str">
            <v>APORTES BANCO LATINOAMERICANO DE EXPORTACIONES S.A. PANAMÁ (BLADEX)</v>
          </cell>
        </row>
        <row r="45">
          <cell r="A45">
            <v>117230</v>
          </cell>
          <cell r="B45" t="str">
            <v>APORTES FONDO LATINOAMERICANO DE RESERVA (FLAR)</v>
          </cell>
        </row>
        <row r="46">
          <cell r="A46">
            <v>117235</v>
          </cell>
          <cell r="B46" t="str">
            <v>APORTES BANCO EXTERIOR DE ESPAÑA - ANDES (EXTEBANDES)</v>
          </cell>
        </row>
        <row r="47">
          <cell r="A47">
            <v>117240</v>
          </cell>
          <cell r="B47" t="str">
            <v>APORTES AGENCIA MULTILATERAL DE GARANTÍA E INVERSIÓN (MIGA)</v>
          </cell>
        </row>
        <row r="48">
          <cell r="A48">
            <v>117245</v>
          </cell>
          <cell r="B48" t="str">
            <v>APORTES CORPORACIÓN ANDINA DE FOMENTO (CAF)</v>
          </cell>
        </row>
        <row r="49">
          <cell r="A49">
            <v>117250</v>
          </cell>
          <cell r="B49" t="str">
            <v>APORTES CORPORACIÓN INTERAMERICANA DE INVERSIONES (CII)</v>
          </cell>
        </row>
        <row r="50">
          <cell r="A50">
            <v>1179</v>
          </cell>
          <cell r="B50" t="str">
            <v>(PROVISIÓN PARA PROTECCIÓN DE APORTES EN ORGANISMOS FINANCIEROS INTERNACIONALES)</v>
          </cell>
        </row>
        <row r="51">
          <cell r="A51">
            <v>118</v>
          </cell>
          <cell r="B51" t="str">
            <v>ACUERDOS DE PAGO Y CONVENIOS DE CRÉDITOS RECÍPROCOS</v>
          </cell>
        </row>
        <row r="52">
          <cell r="A52">
            <v>1181</v>
          </cell>
          <cell r="B52" t="str">
            <v>ACUERDOS DE PAGO</v>
          </cell>
        </row>
        <row r="53">
          <cell r="A53">
            <v>1182</v>
          </cell>
          <cell r="B53" t="str">
            <v>CRÉDITOS RECÍPROCOS CUENTA "A"</v>
          </cell>
        </row>
        <row r="54">
          <cell r="A54">
            <v>119</v>
          </cell>
          <cell r="B54" t="str">
            <v>OTROS ACTIVOS DE RESERVA</v>
          </cell>
        </row>
        <row r="55">
          <cell r="A55">
            <v>1191</v>
          </cell>
          <cell r="B55" t="str">
            <v>INTERESES POR COBRAR EN DIVISAS</v>
          </cell>
        </row>
        <row r="56">
          <cell r="A56">
            <v>1192</v>
          </cell>
          <cell r="B56" t="str">
            <v>INTERESES RECONOCIDOS POR RECUPERAR TÍTULOS COMPRADOS</v>
          </cell>
        </row>
        <row r="57">
          <cell r="A57">
            <v>1198</v>
          </cell>
          <cell r="B57" t="str">
            <v>OTROS ACTIVOS INTERNACIONALES DE RESERVA</v>
          </cell>
        </row>
        <row r="58">
          <cell r="A58">
            <v>12</v>
          </cell>
          <cell r="B58" t="str">
            <v>FONDOS DISPONIBLES</v>
          </cell>
        </row>
        <row r="59">
          <cell r="A59">
            <v>121</v>
          </cell>
          <cell r="B59" t="str">
            <v>EMISIÓN Y CAJA</v>
          </cell>
        </row>
        <row r="60">
          <cell r="A60">
            <v>1211</v>
          </cell>
          <cell r="B60" t="str">
            <v>EMISIÓN</v>
          </cell>
        </row>
        <row r="61">
          <cell r="A61">
            <v>121105</v>
          </cell>
          <cell r="B61" t="str">
            <v>BILLETES EN EMISION</v>
          </cell>
        </row>
        <row r="62">
          <cell r="A62">
            <v>121110</v>
          </cell>
          <cell r="B62" t="str">
            <v>MONEDAS EN EMISIÓN</v>
          </cell>
        </row>
        <row r="63">
          <cell r="A63">
            <v>1212</v>
          </cell>
          <cell r="B63" t="str">
            <v>CAJA</v>
          </cell>
        </row>
        <row r="64">
          <cell r="A64">
            <v>1213</v>
          </cell>
          <cell r="B64" t="str">
            <v>REMESAS EN TRÁNSITO ESPECIES MONETARIAS</v>
          </cell>
        </row>
        <row r="65">
          <cell r="A65">
            <v>121305</v>
          </cell>
          <cell r="B65" t="str">
            <v>BILLETES EN TRANSITO</v>
          </cell>
        </row>
        <row r="66">
          <cell r="A66">
            <v>121310</v>
          </cell>
          <cell r="B66" t="str">
            <v>MONEDAS EN TRÁNSITO</v>
          </cell>
        </row>
        <row r="67">
          <cell r="A67">
            <v>1214</v>
          </cell>
          <cell r="B67" t="str">
            <v>BANCOS</v>
          </cell>
        </row>
        <row r="68">
          <cell r="A68">
            <v>122</v>
          </cell>
          <cell r="B68" t="str">
            <v>EFECTOS DE COBRO INMEDIATO</v>
          </cell>
        </row>
        <row r="69">
          <cell r="A69">
            <v>123</v>
          </cell>
          <cell r="B69" t="str">
            <v>REMESAS AL COBRO DE CHEQUES Y VALOR</v>
          </cell>
        </row>
        <row r="70">
          <cell r="A70">
            <v>1231</v>
          </cell>
          <cell r="B70" t="str">
            <v>CHEQUES DE OTRAS PLAZAS EN DEPOSITO</v>
          </cell>
        </row>
        <row r="71">
          <cell r="A71">
            <v>1232</v>
          </cell>
          <cell r="B71" t="str">
            <v>CHEQUES AL COBRO OTRAS PLAZAS</v>
          </cell>
        </row>
        <row r="72">
          <cell r="A72">
            <v>1233</v>
          </cell>
          <cell r="B72" t="str">
            <v>CHEQUES LOCALES RECIBIDOS EN REMESA</v>
          </cell>
        </row>
        <row r="73">
          <cell r="A73">
            <v>124</v>
          </cell>
          <cell r="B73" t="str">
            <v>CAJA OPERACIONES B.C.E.</v>
          </cell>
        </row>
        <row r="74">
          <cell r="A74">
            <v>13</v>
          </cell>
          <cell r="B74" t="str">
            <v>INVERSIONES</v>
          </cell>
        </row>
        <row r="75">
          <cell r="A75">
            <v>131</v>
          </cell>
          <cell r="B75" t="str">
            <v>TÍTULOS OPERACIONES DE MERCADO ABIERTO</v>
          </cell>
        </row>
        <row r="76">
          <cell r="A76">
            <v>1311</v>
          </cell>
          <cell r="B76" t="str">
            <v>TÍTULOS DEL SISTEMA FINANCIERO</v>
          </cell>
        </row>
        <row r="77">
          <cell r="A77">
            <v>132</v>
          </cell>
          <cell r="B77" t="str">
            <v>TÍTULOS VALORES SECTOR PÚBLICO NO FINANCIERO</v>
          </cell>
        </row>
        <row r="78">
          <cell r="A78">
            <v>1321</v>
          </cell>
          <cell r="B78" t="str">
            <v>TÍTULOS VALORES GOBIERNO CENTRAL</v>
          </cell>
        </row>
        <row r="79">
          <cell r="A79">
            <v>132105</v>
          </cell>
          <cell r="B79" t="str">
            <v>PARA NEGOCIAR</v>
          </cell>
        </row>
        <row r="80">
          <cell r="A80">
            <v>132110</v>
          </cell>
          <cell r="B80" t="str">
            <v>DISPONIBLES PARA LA VENTA</v>
          </cell>
        </row>
        <row r="81">
          <cell r="A81">
            <v>132115</v>
          </cell>
          <cell r="B81" t="str">
            <v>MANTENIDAS HASTA EL VENCIMIENTO</v>
          </cell>
        </row>
        <row r="82">
          <cell r="A82">
            <v>133</v>
          </cell>
          <cell r="B82" t="str">
            <v>TÍTULOS VALORES SECTOR FINANCIERO</v>
          </cell>
        </row>
        <row r="83">
          <cell r="A83">
            <v>1331</v>
          </cell>
          <cell r="B83" t="str">
            <v>TÍTULOS VALORES BANCOS PRIVADOS</v>
          </cell>
        </row>
        <row r="84">
          <cell r="A84">
            <v>133105</v>
          </cell>
          <cell r="B84" t="str">
            <v>PARA NEGOCIAR</v>
          </cell>
        </row>
        <row r="85">
          <cell r="A85">
            <v>133110</v>
          </cell>
          <cell r="B85" t="str">
            <v>DISPONIBLES PARA LA VENTA</v>
          </cell>
        </row>
        <row r="86">
          <cell r="A86">
            <v>133115</v>
          </cell>
          <cell r="B86" t="str">
            <v>MANTENIDAS HASTA EL VENCIMIENTO</v>
          </cell>
        </row>
        <row r="87">
          <cell r="A87">
            <v>1333</v>
          </cell>
          <cell r="B87" t="str">
            <v>TÍTULOS VALORES INSTITUCIONES FINANCIERAS PÚBLICAS</v>
          </cell>
        </row>
        <row r="88">
          <cell r="A88">
            <v>133305</v>
          </cell>
          <cell r="B88" t="str">
            <v>PARA NEGOCIAR</v>
          </cell>
        </row>
        <row r="89">
          <cell r="A89">
            <v>133310</v>
          </cell>
          <cell r="B89" t="str">
            <v>DISPONIBLES PARA LA VENTA</v>
          </cell>
        </row>
        <row r="90">
          <cell r="A90">
            <v>133315</v>
          </cell>
          <cell r="B90" t="str">
            <v>MANTENIDAS HASTA EL VENCIMIENTO</v>
          </cell>
        </row>
        <row r="91">
          <cell r="A91">
            <v>1334</v>
          </cell>
          <cell r="B91" t="str">
            <v>TÍTULOS VALORES INSTITUCIONES DEL SISTEMA FINANCIERO PRIVADO</v>
          </cell>
        </row>
        <row r="92">
          <cell r="A92">
            <v>133405</v>
          </cell>
          <cell r="B92" t="str">
            <v>PARA NEGOCIAR</v>
          </cell>
        </row>
        <row r="93">
          <cell r="A93">
            <v>133410</v>
          </cell>
          <cell r="B93" t="str">
            <v>DISPONIBLES PARA LA VENTA</v>
          </cell>
        </row>
        <row r="94">
          <cell r="A94">
            <v>133415</v>
          </cell>
          <cell r="B94" t="str">
            <v>MANTENIDAS HASTA EL VENCIMIENTO</v>
          </cell>
        </row>
        <row r="95">
          <cell r="A95">
            <v>134</v>
          </cell>
          <cell r="B95" t="str">
            <v>TÍTULOS VALORES SECTOR PRIVADO</v>
          </cell>
        </row>
        <row r="96">
          <cell r="A96">
            <v>1341</v>
          </cell>
          <cell r="B96" t="str">
            <v>TÍTULOS VALORES SECTOR PRIVADO SOCIEDADES NO FINANCIERAS</v>
          </cell>
        </row>
        <row r="97">
          <cell r="A97">
            <v>134105</v>
          </cell>
          <cell r="B97" t="str">
            <v>DISPONIBLES PARA LA VENTA</v>
          </cell>
        </row>
        <row r="98">
          <cell r="A98">
            <v>134110</v>
          </cell>
          <cell r="B98" t="str">
            <v>MANTENIDAS HASTA EL VENCIMIENTO</v>
          </cell>
        </row>
        <row r="99">
          <cell r="A99">
            <v>1342</v>
          </cell>
          <cell r="B99" t="str">
            <v>TÍTULOS VALORES SECTOR PRIVADO OTROS SECTORES RESIDENTES</v>
          </cell>
        </row>
        <row r="100">
          <cell r="A100">
            <v>134205</v>
          </cell>
          <cell r="B100" t="str">
            <v>DISPONIBLES PARA LA VENTA</v>
          </cell>
        </row>
        <row r="101">
          <cell r="A101">
            <v>134210</v>
          </cell>
          <cell r="B101" t="str">
            <v>MANTENIDAS HASTA EL VENCIMIENTO</v>
          </cell>
        </row>
        <row r="102">
          <cell r="A102">
            <v>138</v>
          </cell>
          <cell r="B102" t="str">
            <v>INVERSIONES VARIAS</v>
          </cell>
        </row>
        <row r="103">
          <cell r="A103">
            <v>1381</v>
          </cell>
          <cell r="B103" t="str">
            <v>ORO NO MONETARIO</v>
          </cell>
        </row>
        <row r="104">
          <cell r="A104">
            <v>1382</v>
          </cell>
          <cell r="B104" t="str">
            <v>PLATA NO MONETARIA</v>
          </cell>
        </row>
        <row r="105">
          <cell r="A105">
            <v>1388</v>
          </cell>
          <cell r="B105" t="str">
            <v>OTRAS INVERSIONES</v>
          </cell>
        </row>
        <row r="106">
          <cell r="A106">
            <v>139</v>
          </cell>
          <cell r="B106" t="str">
            <v>(PROVISIÓN PARA PROTECCIÓN DE INVERSIONES)</v>
          </cell>
        </row>
        <row r="107">
          <cell r="A107">
            <v>14</v>
          </cell>
          <cell r="B107" t="str">
            <v>CRÉDITO INTERNO</v>
          </cell>
        </row>
        <row r="108">
          <cell r="A108">
            <v>141</v>
          </cell>
          <cell r="B108" t="str">
            <v>CREDITO INTERNO POR VENCER</v>
          </cell>
        </row>
        <row r="109">
          <cell r="A109">
            <v>1411</v>
          </cell>
          <cell r="B109" t="str">
            <v>CREDITO AL SECTOR PUBLICO NO FINAC.</v>
          </cell>
        </row>
        <row r="110">
          <cell r="A110">
            <v>141105</v>
          </cell>
          <cell r="B110" t="str">
            <v>CREDITO DE EMERGENCIA GOB.CENTRAL</v>
          </cell>
        </row>
        <row r="111">
          <cell r="A111">
            <v>141110</v>
          </cell>
          <cell r="B111" t="str">
            <v>EMPRESTITOS CONSOLIDADOS GNO.CENTRA</v>
          </cell>
        </row>
        <row r="112">
          <cell r="A112">
            <v>141115</v>
          </cell>
          <cell r="B112" t="str">
            <v>OTROS CREDITOS AL GOBIERNO CENTRAL</v>
          </cell>
        </row>
        <row r="113">
          <cell r="A113">
            <v>141120</v>
          </cell>
          <cell r="B113" t="str">
            <v>CRED.OTRAS ENTID.SEC.PUBL.NO FINANC</v>
          </cell>
        </row>
        <row r="114">
          <cell r="A114">
            <v>1412</v>
          </cell>
          <cell r="B114" t="str">
            <v>CREDITO AL SECTOR FINANCIERO</v>
          </cell>
        </row>
        <row r="115">
          <cell r="A115">
            <v>141205</v>
          </cell>
          <cell r="B115" t="str">
            <v>CREDITO DE LIQUIDEZ A BANCOS PRIVAD</v>
          </cell>
        </row>
        <row r="116">
          <cell r="A116">
            <v>141210</v>
          </cell>
          <cell r="B116" t="str">
            <v>PREST.POR RETIRO DEPOS.BCOS.PRIVADO</v>
          </cell>
        </row>
        <row r="117">
          <cell r="A117">
            <v>141215</v>
          </cell>
          <cell r="B117" t="str">
            <v>PTMO.SUBORDINADOS A BCOS PRIVADOS</v>
          </cell>
        </row>
        <row r="118">
          <cell r="A118">
            <v>141220</v>
          </cell>
          <cell r="B118" t="str">
            <v>OTROS CREDITOS A BANCOS PRIVADOS</v>
          </cell>
        </row>
        <row r="119">
          <cell r="A119">
            <v>141225</v>
          </cell>
          <cell r="B119" t="str">
            <v>PTMO.SUBORDINA.AL B.NAC.DE FOMENTO</v>
          </cell>
        </row>
        <row r="120">
          <cell r="A120">
            <v>141230</v>
          </cell>
          <cell r="B120" t="str">
            <v>OTROS CREDITOS AL BCO.NAC.FOMENTO</v>
          </cell>
        </row>
        <row r="121">
          <cell r="A121">
            <v>141235</v>
          </cell>
          <cell r="B121" t="str">
            <v>CRED.LIQ.INST.SIST.FINAN.PRIVADO</v>
          </cell>
        </row>
        <row r="122">
          <cell r="A122">
            <v>141240</v>
          </cell>
          <cell r="B122" t="str">
            <v>PTMO.RETIRO DEP.INST.SIST.FINAN.PRI</v>
          </cell>
        </row>
        <row r="123">
          <cell r="A123">
            <v>141245</v>
          </cell>
          <cell r="B123" t="str">
            <v>PTMO.SUBORD.INST.SIST.FINAN.PRIVADA</v>
          </cell>
        </row>
        <row r="124">
          <cell r="A124">
            <v>141250</v>
          </cell>
          <cell r="B124" t="str">
            <v>OTROS CRED.INST.SIST.FINAN.PRIVADO</v>
          </cell>
        </row>
        <row r="125">
          <cell r="A125">
            <v>141255</v>
          </cell>
          <cell r="B125" t="str">
            <v>CREDITO REDESCUENTO BANCOS PRIVADOS</v>
          </cell>
        </row>
        <row r="126">
          <cell r="A126">
            <v>141260</v>
          </cell>
          <cell r="B126" t="str">
            <v>CREDITO REDESCUENTO OTRAS INSTITUCIONES SISTEMA FINANCIERO PRIVADO</v>
          </cell>
        </row>
        <row r="127">
          <cell r="A127">
            <v>141265</v>
          </cell>
          <cell r="B127" t="str">
            <v>CREDITO REDESCUENTO INSTITUCIONES SISTEMA FINANCIERO POPULAR Y SOLIDARIO</v>
          </cell>
        </row>
        <row r="128">
          <cell r="A128">
            <v>142</v>
          </cell>
          <cell r="B128" t="str">
            <v>CRÉDITO INTERNO VENCIDO</v>
          </cell>
        </row>
        <row r="129">
          <cell r="A129">
            <v>1421</v>
          </cell>
          <cell r="B129" t="str">
            <v>CRÉDITOS VENCIDOS AL SECTOR PÚBLICO NO FINANCIERO</v>
          </cell>
        </row>
        <row r="130">
          <cell r="A130">
            <v>142105</v>
          </cell>
          <cell r="B130" t="str">
            <v>CRÉDITOS VENCIDOS GOBIERNO CENTRAL</v>
          </cell>
        </row>
        <row r="131">
          <cell r="A131">
            <v>142110</v>
          </cell>
          <cell r="B131" t="str">
            <v>CRÉDITOS VENCIDOS OTRAS ENTIDADES DEL SECTOR PÚBLICO NO FINANCIERO</v>
          </cell>
        </row>
        <row r="132">
          <cell r="A132">
            <v>1422</v>
          </cell>
          <cell r="B132" t="str">
            <v>CRÉDITOS VENCIDOS AL SECTOR FINANCIERO</v>
          </cell>
        </row>
        <row r="133">
          <cell r="A133">
            <v>142205</v>
          </cell>
          <cell r="B133" t="str">
            <v>CRÉDITOS VENCIDOS DE BANCOS PRIVADOS</v>
          </cell>
        </row>
        <row r="134">
          <cell r="A134">
            <v>142210</v>
          </cell>
          <cell r="B134" t="str">
            <v>CRÉDITOS VENCIDOS DE BANCO NACIONAL DE FOMENTO</v>
          </cell>
        </row>
        <row r="135">
          <cell r="A135">
            <v>142215</v>
          </cell>
          <cell r="B135" t="str">
            <v>CRÉDITOS VENCIDOS DE INSTITUCIONES DEL SISTEMA FINANCIERO PRIVADO</v>
          </cell>
        </row>
        <row r="136">
          <cell r="A136">
            <v>142220</v>
          </cell>
          <cell r="B136" t="str">
            <v>CREDITO REDESCUENTO VENCIDO BANCOS PRIVADOS</v>
          </cell>
        </row>
        <row r="137">
          <cell r="A137">
            <v>142225</v>
          </cell>
          <cell r="B137" t="str">
            <v>CREDITO REDESCUENTO VENCIDO OTRAS INSTITUCIONES SISTEMA FINANCIERO PRIVADO</v>
          </cell>
        </row>
        <row r="138">
          <cell r="A138">
            <v>142230</v>
          </cell>
          <cell r="B138" t="str">
            <v>CREDITO REDESCUENTO VENCIDO INSTITUCIONES SISTEMA FINANCIERO POPULAR Y SOLIDARIO</v>
          </cell>
        </row>
        <row r="139">
          <cell r="A139">
            <v>145</v>
          </cell>
          <cell r="B139" t="str">
            <v>CREDITO INTERNO QUE NO DEVENGA INTE</v>
          </cell>
        </row>
        <row r="140">
          <cell r="A140">
            <v>1451</v>
          </cell>
          <cell r="B140" t="str">
            <v>CREDITOS AL SECTOR PUBLICO NO FINAC</v>
          </cell>
        </row>
        <row r="141">
          <cell r="A141">
            <v>145105</v>
          </cell>
          <cell r="B141" t="str">
            <v>CREDITOS AL GOBIERNO CENTRAL</v>
          </cell>
        </row>
        <row r="142">
          <cell r="A142">
            <v>145110</v>
          </cell>
          <cell r="B142" t="str">
            <v>CREDITOS OTRAS ENT.SEC.PUB.NO FINAN</v>
          </cell>
        </row>
        <row r="143">
          <cell r="A143">
            <v>1452</v>
          </cell>
          <cell r="B143" t="str">
            <v>CREDITOS AL SECTOR FINANCIERO</v>
          </cell>
        </row>
        <row r="144">
          <cell r="A144">
            <v>145205</v>
          </cell>
          <cell r="B144" t="str">
            <v>CREDITOS A BANCOS PRIVADOS</v>
          </cell>
        </row>
        <row r="145">
          <cell r="A145">
            <v>145210</v>
          </cell>
          <cell r="B145" t="str">
            <v>CREDITOS AL BCO.NACIONAL DE FOMENTO</v>
          </cell>
        </row>
        <row r="146">
          <cell r="A146">
            <v>145215</v>
          </cell>
          <cell r="B146" t="str">
            <v>CREDITOS A INST.SIST.FINAN.PRIVADO</v>
          </cell>
        </row>
        <row r="147">
          <cell r="A147">
            <v>149</v>
          </cell>
          <cell r="B147" t="str">
            <v>(PROVISIÓN CRÉDITOS INCOBRABLES)</v>
          </cell>
        </row>
        <row r="148">
          <cell r="A148">
            <v>15</v>
          </cell>
          <cell r="B148" t="str">
            <v>ACTIVO</v>
          </cell>
        </row>
        <row r="149">
          <cell r="A149">
            <v>151</v>
          </cell>
          <cell r="B149" t="str">
            <v>SISTEMAS CONTABLES</v>
          </cell>
        </row>
        <row r="150">
          <cell r="A150">
            <v>1511</v>
          </cell>
          <cell r="B150" t="str">
            <v>SISTEMA DE CANJE</v>
          </cell>
        </row>
        <row r="151">
          <cell r="A151">
            <v>151101</v>
          </cell>
          <cell r="B151" t="str">
            <v>CAJA EN DIVISAS</v>
          </cell>
        </row>
        <row r="152">
          <cell r="A152">
            <v>151102</v>
          </cell>
          <cell r="B152" t="str">
            <v>BANCOS E INSTITUCIONES FINANCIERAS EXTERIOR</v>
          </cell>
        </row>
        <row r="153">
          <cell r="A153">
            <v>151103</v>
          </cell>
          <cell r="B153" t="str">
            <v>REMESAS CHEQUES Y VALORES</v>
          </cell>
        </row>
        <row r="154">
          <cell r="A154">
            <v>151104</v>
          </cell>
          <cell r="B154" t="str">
            <v>ORO</v>
          </cell>
        </row>
        <row r="155">
          <cell r="A155">
            <v>151105</v>
          </cell>
          <cell r="B155" t="str">
            <v>INVERSIONES EN EL EXTERIOR</v>
          </cell>
        </row>
        <row r="156">
          <cell r="A156">
            <v>151106</v>
          </cell>
          <cell r="B156" t="str">
            <v>TENENCIAS ORGANISMOS FINANCIEROS INTERNACIONALES</v>
          </cell>
        </row>
        <row r="157">
          <cell r="A157">
            <v>151107</v>
          </cell>
          <cell r="B157" t="str">
            <v>PARTICIPACION ORGANISMOS FINANCIEROS</v>
          </cell>
        </row>
        <row r="158">
          <cell r="A158">
            <v>151108</v>
          </cell>
          <cell r="B158" t="str">
            <v>ACUERDOS DE PAGO Y CREDITOS RECIPROCOS</v>
          </cell>
        </row>
        <row r="159">
          <cell r="A159">
            <v>1512</v>
          </cell>
          <cell r="B159" t="str">
            <v>SISTEMA DE RESERVAS FINANCIERAS</v>
          </cell>
        </row>
        <row r="160">
          <cell r="A160">
            <v>151201</v>
          </cell>
          <cell r="B160" t="str">
            <v>CAJA EN DIVISAS</v>
          </cell>
        </row>
        <row r="161">
          <cell r="A161">
            <v>151202</v>
          </cell>
          <cell r="B161" t="str">
            <v>BANCOS E INSTITUCIONES FINANCIERAS EXTERIOR</v>
          </cell>
        </row>
        <row r="162">
          <cell r="A162">
            <v>151203</v>
          </cell>
          <cell r="B162" t="str">
            <v>REMESAS CHEQUES Y VALORES</v>
          </cell>
        </row>
        <row r="163">
          <cell r="A163">
            <v>151204</v>
          </cell>
          <cell r="B163" t="str">
            <v>ORO</v>
          </cell>
        </row>
        <row r="164">
          <cell r="A164">
            <v>151205</v>
          </cell>
          <cell r="B164" t="str">
            <v>INVERSIONES EN EL EXTERIOR</v>
          </cell>
        </row>
        <row r="165">
          <cell r="A165">
            <v>151206</v>
          </cell>
          <cell r="B165" t="str">
            <v>TENENCIAS ORGANISMOS  FINANCIEROS INTERNACIONALES</v>
          </cell>
        </row>
        <row r="166">
          <cell r="A166">
            <v>151207</v>
          </cell>
          <cell r="B166" t="str">
            <v>PARTICIPACION ORGANISMOS FINANCIEROS</v>
          </cell>
        </row>
        <row r="167">
          <cell r="A167">
            <v>151208</v>
          </cell>
          <cell r="B167" t="str">
            <v>ACUERDOS DE PAGO Y CREDITOS RECIPROCOS</v>
          </cell>
        </row>
        <row r="168">
          <cell r="A168">
            <v>1513</v>
          </cell>
          <cell r="B168" t="str">
            <v>SISTEMA DE OPERACIONES</v>
          </cell>
        </row>
        <row r="169">
          <cell r="A169">
            <v>151301</v>
          </cell>
          <cell r="B169" t="str">
            <v>CAJA EN DIVISAS</v>
          </cell>
        </row>
        <row r="170">
          <cell r="A170">
            <v>151302</v>
          </cell>
          <cell r="B170" t="str">
            <v>BANCOS E INSTITUCIONES FINANCIERAS EXTERIOR</v>
          </cell>
        </row>
        <row r="171">
          <cell r="A171">
            <v>151303</v>
          </cell>
          <cell r="B171" t="str">
            <v>REMESAS CHEQUES Y VALORES</v>
          </cell>
        </row>
        <row r="172">
          <cell r="A172">
            <v>151304</v>
          </cell>
          <cell r="B172" t="str">
            <v>ORO</v>
          </cell>
        </row>
        <row r="173">
          <cell r="A173">
            <v>151305</v>
          </cell>
          <cell r="B173" t="str">
            <v>INVERSIONES EN EL EXTERIOR</v>
          </cell>
        </row>
        <row r="174">
          <cell r="A174">
            <v>151306</v>
          </cell>
          <cell r="B174" t="str">
            <v>TENENCIAS ORGANISMOS FINANCIEROS INTERNACIONALES</v>
          </cell>
        </row>
        <row r="175">
          <cell r="A175">
            <v>151307</v>
          </cell>
          <cell r="B175" t="str">
            <v>PARTICIPACION ORGANISMOS FINANCIEROS</v>
          </cell>
        </row>
        <row r="176">
          <cell r="A176">
            <v>151308</v>
          </cell>
          <cell r="B176" t="str">
            <v>ACUERDOS DE PAGO Y CREDITOS RECIPROCOS</v>
          </cell>
        </row>
        <row r="177">
          <cell r="A177">
            <v>151309</v>
          </cell>
          <cell r="B177" t="str">
            <v>OPERACIONES DE REPORTO</v>
          </cell>
        </row>
        <row r="178">
          <cell r="A178">
            <v>151310</v>
          </cell>
          <cell r="B178" t="str">
            <v>TITULOS DEL GOBIERNO</v>
          </cell>
        </row>
        <row r="179">
          <cell r="A179">
            <v>151311</v>
          </cell>
          <cell r="B179" t="str">
            <v>INVERSIONES EN RESIDENTES</v>
          </cell>
        </row>
        <row r="180">
          <cell r="A180">
            <v>151312</v>
          </cell>
          <cell r="B180" t="str">
            <v>APORTES EN ORGANISMOS INTERNACIONALES</v>
          </cell>
        </row>
        <row r="181">
          <cell r="A181">
            <v>1514</v>
          </cell>
          <cell r="B181" t="str">
            <v>SISTEMA DE OTRAS OPERACIONES DEL BCE</v>
          </cell>
        </row>
        <row r="182">
          <cell r="A182">
            <v>151401</v>
          </cell>
          <cell r="B182" t="str">
            <v>CAJA</v>
          </cell>
        </row>
        <row r="183">
          <cell r="A183">
            <v>151402</v>
          </cell>
          <cell r="B183" t="str">
            <v>ACTIVOS EXTERNOS</v>
          </cell>
        </row>
        <row r="184">
          <cell r="A184">
            <v>151403</v>
          </cell>
          <cell r="B184" t="str">
            <v>EFECTOS DE COBRO INMEDIATO</v>
          </cell>
        </row>
        <row r="185">
          <cell r="A185">
            <v>151404</v>
          </cell>
          <cell r="B185" t="str">
            <v>REMESAS AL COBRO DE CHEQUES Y VALORES</v>
          </cell>
        </row>
        <row r="186">
          <cell r="A186">
            <v>151405</v>
          </cell>
          <cell r="B186" t="str">
            <v>INVERSIONES</v>
          </cell>
        </row>
        <row r="187">
          <cell r="A187">
            <v>151406</v>
          </cell>
          <cell r="B187" t="str">
            <v>CREDITO INTERNO</v>
          </cell>
        </row>
        <row r="188">
          <cell r="A188">
            <v>151407</v>
          </cell>
          <cell r="B188" t="str">
            <v>CUENTAS POR COBRAR</v>
          </cell>
        </row>
        <row r="189">
          <cell r="A189">
            <v>151408</v>
          </cell>
          <cell r="B189" t="str">
            <v>BIENES ADJUDICADOS EN DACION EN PAGO</v>
          </cell>
        </row>
        <row r="190">
          <cell r="A190">
            <v>151409</v>
          </cell>
          <cell r="B190" t="str">
            <v>ACTIVOS FIJOS</v>
          </cell>
        </row>
        <row r="191">
          <cell r="A191">
            <v>151410</v>
          </cell>
          <cell r="B191" t="str">
            <v>OTROS ACTIVOS</v>
          </cell>
        </row>
        <row r="192">
          <cell r="A192">
            <v>151411</v>
          </cell>
          <cell r="B192" t="str">
            <v>GASTOS</v>
          </cell>
        </row>
        <row r="193">
          <cell r="A193">
            <v>16</v>
          </cell>
          <cell r="B193" t="str">
            <v>CUENTAS POR COBRAR</v>
          </cell>
        </row>
        <row r="194">
          <cell r="A194">
            <v>161</v>
          </cell>
          <cell r="B194" t="str">
            <v>DIVIDENDOS</v>
          </cell>
        </row>
        <row r="195">
          <cell r="A195">
            <v>162</v>
          </cell>
          <cell r="B195" t="str">
            <v>ANTICIPOS A EMPLEADOS</v>
          </cell>
        </row>
        <row r="196">
          <cell r="A196">
            <v>168</v>
          </cell>
          <cell r="B196" t="str">
            <v>VARIOS DEUDORES</v>
          </cell>
        </row>
        <row r="197">
          <cell r="A197">
            <v>169</v>
          </cell>
          <cell r="B197" t="str">
            <v>(PROVISIÓN PARA PROTECCIÓN DE CUENTAS POR COBRAR)</v>
          </cell>
        </row>
        <row r="198">
          <cell r="A198">
            <v>17</v>
          </cell>
          <cell r="B198" t="str">
            <v>BIENES ADJUDICADOS POR DACIÓN EN PAGO</v>
          </cell>
        </row>
        <row r="199">
          <cell r="A199">
            <v>171</v>
          </cell>
          <cell r="B199" t="str">
            <v>TERRENOS</v>
          </cell>
        </row>
        <row r="200">
          <cell r="A200">
            <v>172</v>
          </cell>
          <cell r="B200" t="str">
            <v>EDIFICIOS Y OTROS LOCALES</v>
          </cell>
        </row>
        <row r="201">
          <cell r="A201">
            <v>173</v>
          </cell>
          <cell r="B201" t="str">
            <v>MOBILIARIO, MAQUINARIA Y EQUIPO</v>
          </cell>
        </row>
        <row r="202">
          <cell r="A202">
            <v>174</v>
          </cell>
          <cell r="B202" t="str">
            <v>UNIDADES DE TRANSPORTE</v>
          </cell>
        </row>
        <row r="203">
          <cell r="A203">
            <v>175</v>
          </cell>
          <cell r="B203" t="str">
            <v>TÍTULOS VALORES</v>
          </cell>
        </row>
        <row r="204">
          <cell r="A204">
            <v>178</v>
          </cell>
          <cell r="B204" t="str">
            <v>OTROS BIENES ADJUDICADOS</v>
          </cell>
        </row>
        <row r="205">
          <cell r="A205">
            <v>179</v>
          </cell>
          <cell r="B205" t="str">
            <v>(PROVISIÓN PARA PROTECCIÓN DE BIENES ADJUDICADOS)</v>
          </cell>
        </row>
        <row r="206">
          <cell r="A206">
            <v>18</v>
          </cell>
          <cell r="B206" t="str">
            <v>PROPIEDADES, PLANTA Y EQUIPO</v>
          </cell>
        </row>
        <row r="207">
          <cell r="A207">
            <v>181</v>
          </cell>
          <cell r="B207" t="str">
            <v>TERRENOS</v>
          </cell>
        </row>
        <row r="208">
          <cell r="A208">
            <v>1811</v>
          </cell>
          <cell r="B208" t="str">
            <v>UTILIZADOS POR LA ENTIDAD</v>
          </cell>
        </row>
        <row r="209">
          <cell r="A209">
            <v>1812</v>
          </cell>
          <cell r="B209" t="str">
            <v>NO UTILIZADOS POR LA ENTIDAD</v>
          </cell>
        </row>
        <row r="210">
          <cell r="A210">
            <v>182</v>
          </cell>
          <cell r="B210" t="str">
            <v>EDIFICIOS Y OTROS LOCALES</v>
          </cell>
        </row>
        <row r="211">
          <cell r="A211">
            <v>1821</v>
          </cell>
          <cell r="B211" t="str">
            <v>UTILIZADOS POR LA ENTIDAD</v>
          </cell>
        </row>
        <row r="212">
          <cell r="A212">
            <v>1822</v>
          </cell>
          <cell r="B212" t="str">
            <v>NO UTILIZADOS POR LA ENTIDAD</v>
          </cell>
        </row>
        <row r="213">
          <cell r="A213">
            <v>183</v>
          </cell>
          <cell r="B213" t="str">
            <v>OBRAS EN CONSTRUCCIÓN</v>
          </cell>
        </row>
        <row r="214">
          <cell r="A214">
            <v>1831</v>
          </cell>
          <cell r="B214" t="str">
            <v>CONSTRUCCIONES</v>
          </cell>
        </row>
        <row r="215">
          <cell r="A215">
            <v>1832</v>
          </cell>
          <cell r="B215" t="str">
            <v>REMODELACIONES</v>
          </cell>
        </row>
        <row r="216">
          <cell r="A216">
            <v>184</v>
          </cell>
          <cell r="B216" t="str">
            <v>MOBILIARIO, EQUIPO Y VEHÍCULOS</v>
          </cell>
        </row>
        <row r="217">
          <cell r="A217">
            <v>1841</v>
          </cell>
          <cell r="B217" t="str">
            <v>MUEBLES DE OFICINA</v>
          </cell>
        </row>
        <row r="218">
          <cell r="A218">
            <v>1842</v>
          </cell>
          <cell r="B218" t="str">
            <v>EQUIPOS</v>
          </cell>
        </row>
        <row r="219">
          <cell r="A219">
            <v>1843</v>
          </cell>
          <cell r="B219" t="str">
            <v>ENSERES DE OFICINA</v>
          </cell>
        </row>
        <row r="220">
          <cell r="A220">
            <v>1844</v>
          </cell>
          <cell r="B220" t="str">
            <v>VEHÍCULOS Y UNIDADES DE TRANSPORTE</v>
          </cell>
        </row>
        <row r="221">
          <cell r="A221">
            <v>1845</v>
          </cell>
          <cell r="B221" t="str">
            <v>EQUIPO DE COMPUTACIÓN</v>
          </cell>
        </row>
        <row r="222">
          <cell r="A222">
            <v>1846</v>
          </cell>
          <cell r="B222" t="str">
            <v>MAQUINARIA</v>
          </cell>
        </row>
        <row r="223">
          <cell r="A223">
            <v>1848</v>
          </cell>
          <cell r="B223" t="str">
            <v>OTROS BIENES</v>
          </cell>
        </row>
        <row r="224">
          <cell r="A224">
            <v>185</v>
          </cell>
          <cell r="B224" t="str">
            <v>BIBLIOTECA, MUSEO NUMISMÁTICO Y ARCHIVOS HISTÓRICOS</v>
          </cell>
        </row>
        <row r="225">
          <cell r="A225">
            <v>1851</v>
          </cell>
          <cell r="B225" t="str">
            <v>BIBLIOTECA</v>
          </cell>
        </row>
        <row r="226">
          <cell r="A226">
            <v>1852</v>
          </cell>
          <cell r="B226" t="str">
            <v>MUSEO NUMISMÁTICO</v>
          </cell>
        </row>
        <row r="227">
          <cell r="A227">
            <v>1853</v>
          </cell>
          <cell r="B227" t="str">
            <v>ARCHIVOS HISTORICOS</v>
          </cell>
        </row>
        <row r="228">
          <cell r="A228">
            <v>189</v>
          </cell>
          <cell r="B228" t="str">
            <v>(DEPRECIACIÓN ACUMULADA)</v>
          </cell>
        </row>
        <row r="229">
          <cell r="A229">
            <v>1891</v>
          </cell>
          <cell r="B229" t="str">
            <v>(EDIFICIOS Y OTROS LOCALES)</v>
          </cell>
        </row>
        <row r="230">
          <cell r="A230">
            <v>1892</v>
          </cell>
          <cell r="B230" t="str">
            <v>(MOBILIARIO Y EQUIPO)</v>
          </cell>
        </row>
        <row r="231">
          <cell r="A231">
            <v>19</v>
          </cell>
          <cell r="B231" t="str">
            <v>OTROS ACTIVOS</v>
          </cell>
        </row>
        <row r="232">
          <cell r="A232">
            <v>191</v>
          </cell>
          <cell r="B232" t="str">
            <v>ACTIVOS DIFERIDOS</v>
          </cell>
        </row>
        <row r="233">
          <cell r="A233">
            <v>1911</v>
          </cell>
          <cell r="B233" t="str">
            <v>PAGOS ANTICIPADOS</v>
          </cell>
        </row>
        <row r="234">
          <cell r="A234">
            <v>191105</v>
          </cell>
          <cell r="B234" t="str">
            <v>INTERESES</v>
          </cell>
        </row>
        <row r="235">
          <cell r="A235">
            <v>191110</v>
          </cell>
          <cell r="B235" t="str">
            <v>ARRIENDOS</v>
          </cell>
        </row>
        <row r="236">
          <cell r="A236">
            <v>191115</v>
          </cell>
          <cell r="B236" t="str">
            <v>MANTENIMIENTO</v>
          </cell>
        </row>
        <row r="237">
          <cell r="A237">
            <v>191120</v>
          </cell>
          <cell r="B237" t="str">
            <v>PRIMAS DE SEGUROS</v>
          </cell>
        </row>
        <row r="238">
          <cell r="A238">
            <v>191190</v>
          </cell>
          <cell r="B238" t="str">
            <v>OTROS PAGOS ANTICIPADOS</v>
          </cell>
        </row>
        <row r="239">
          <cell r="A239">
            <v>1912</v>
          </cell>
          <cell r="B239" t="str">
            <v>GASTOS DIFERIDOS</v>
          </cell>
        </row>
        <row r="240">
          <cell r="A240">
            <v>191205</v>
          </cell>
          <cell r="B240" t="str">
            <v>PROGRAMAS INFORMÁTICOS</v>
          </cell>
        </row>
        <row r="241">
          <cell r="A241">
            <v>191210</v>
          </cell>
          <cell r="B241" t="str">
            <v>ESTUDIOS</v>
          </cell>
        </row>
        <row r="242">
          <cell r="A242">
            <v>191290</v>
          </cell>
          <cell r="B242" t="str">
            <v>OTROS GASTOS DIFERIDOS</v>
          </cell>
        </row>
        <row r="243">
          <cell r="A243">
            <v>1913</v>
          </cell>
          <cell r="B243" t="str">
            <v>INVENTARIO DE ESPECIES MONETARIAS</v>
          </cell>
        </row>
        <row r="244">
          <cell r="A244">
            <v>191305</v>
          </cell>
          <cell r="B244" t="str">
            <v>BILLETES TERMINADOS</v>
          </cell>
        </row>
        <row r="245">
          <cell r="A245">
            <v>191310</v>
          </cell>
          <cell r="B245" t="str">
            <v>BILLETES SEMITERMINADOS</v>
          </cell>
        </row>
        <row r="246">
          <cell r="A246">
            <v>191315</v>
          </cell>
          <cell r="B246" t="str">
            <v>MONEDAS</v>
          </cell>
        </row>
        <row r="247">
          <cell r="A247">
            <v>1914</v>
          </cell>
          <cell r="B247" t="str">
            <v>PROVEEDURÍA</v>
          </cell>
        </row>
        <row r="248">
          <cell r="A248">
            <v>191405</v>
          </cell>
          <cell r="B248" t="str">
            <v>BIENES, PIEZAS Y PARTES</v>
          </cell>
        </row>
        <row r="249">
          <cell r="A249">
            <v>191410</v>
          </cell>
          <cell r="B249" t="str">
            <v>ESPECIES VALORADAS</v>
          </cell>
        </row>
        <row r="250">
          <cell r="A250">
            <v>191415</v>
          </cell>
          <cell r="B250" t="str">
            <v>FORMULARIOS Y MATERIALES</v>
          </cell>
        </row>
        <row r="251">
          <cell r="A251">
            <v>191490</v>
          </cell>
          <cell r="B251" t="str">
            <v>OTROS INSUMOS</v>
          </cell>
        </row>
        <row r="252">
          <cell r="A252">
            <v>192</v>
          </cell>
          <cell r="B252" t="str">
            <v>PARTICIPACION EN ORG.FINAN.INTERNC.</v>
          </cell>
        </row>
        <row r="253">
          <cell r="A253">
            <v>1921</v>
          </cell>
          <cell r="B253" t="str">
            <v>AP.B.INTER.RECONST.Y FMTO. (BIRF)</v>
          </cell>
        </row>
        <row r="254">
          <cell r="A254">
            <v>1922</v>
          </cell>
          <cell r="B254" t="str">
            <v>AP.ASOC.INTERNAC. DE FOMENTO (AIF)</v>
          </cell>
        </row>
        <row r="255">
          <cell r="A255">
            <v>1923</v>
          </cell>
          <cell r="B255" t="str">
            <v>AP.B.INTERAMERIC.DESARROLLO (BID)</v>
          </cell>
        </row>
        <row r="256">
          <cell r="A256">
            <v>1924</v>
          </cell>
          <cell r="B256" t="str">
            <v>AP. AGENCIA MULTI GART E INV.(MIGA)</v>
          </cell>
        </row>
        <row r="257">
          <cell r="A257">
            <v>193</v>
          </cell>
          <cell r="B257" t="str">
            <v>VALORES ACUMULADOS POR COBRAR</v>
          </cell>
        </row>
        <row r="258">
          <cell r="A258">
            <v>1931</v>
          </cell>
          <cell r="B258" t="str">
            <v>INTERESES POR COBRAR EN DEPÓSITOS EN BANCOS Y OTRAS INSTITUCIONES</v>
          </cell>
        </row>
        <row r="259">
          <cell r="A259">
            <v>1932</v>
          </cell>
          <cell r="B259" t="str">
            <v>INTER.POR.COB.EN OPERAC.DE CREDITO</v>
          </cell>
        </row>
        <row r="260">
          <cell r="A260">
            <v>1933</v>
          </cell>
          <cell r="B260" t="str">
            <v>INTERESES POR COBRAR EN INVERSIONES</v>
          </cell>
        </row>
        <row r="261">
          <cell r="A261">
            <v>1934</v>
          </cell>
          <cell r="B261" t="str">
            <v>INTERESES POR COBRAR ACUERDOS DE PAGO Y CONVENIOS DE CRÉDITOS RECÍPROCOS</v>
          </cell>
        </row>
        <row r="262">
          <cell r="A262">
            <v>1938</v>
          </cell>
          <cell r="B262" t="str">
            <v>OTROS INTERESES POR COBRAR</v>
          </cell>
        </row>
        <row r="263">
          <cell r="A263">
            <v>194</v>
          </cell>
          <cell r="B263" t="str">
            <v>DERECHOS FIDUCIARIOS</v>
          </cell>
        </row>
        <row r="264">
          <cell r="A264">
            <v>195</v>
          </cell>
          <cell r="B264" t="str">
            <v>RESULTADOS EFECTIVOS DE POLIT.MONET</v>
          </cell>
        </row>
        <row r="265">
          <cell r="A265">
            <v>1951</v>
          </cell>
          <cell r="B265" t="str">
            <v>GASTOS EMISION DE TITULOS</v>
          </cell>
        </row>
        <row r="266">
          <cell r="A266">
            <v>1952</v>
          </cell>
          <cell r="B266" t="str">
            <v>PERDIDAS EN MESA DE DINERO</v>
          </cell>
        </row>
        <row r="267">
          <cell r="A267">
            <v>1953</v>
          </cell>
          <cell r="B267" t="str">
            <v>PERDIDAS EN MESA DE CAMBIOS</v>
          </cell>
        </row>
        <row r="268">
          <cell r="A268">
            <v>1954</v>
          </cell>
          <cell r="B268" t="str">
            <v>GASTOS EMISION ESPECIES MONETARIAS</v>
          </cell>
        </row>
        <row r="269">
          <cell r="A269">
            <v>1955</v>
          </cell>
          <cell r="B269" t="str">
            <v>DIFERENCIAS EFECTIVAS EN CAMBIOS</v>
          </cell>
        </row>
        <row r="270">
          <cell r="A270">
            <v>1958</v>
          </cell>
          <cell r="B270" t="str">
            <v>OTROS GASTOS DE POLITICA MONETARIA</v>
          </cell>
        </row>
        <row r="271">
          <cell r="A271">
            <v>197</v>
          </cell>
          <cell r="B271" t="str">
            <v>ADQUISICIONES EN TRÁNSITO</v>
          </cell>
        </row>
        <row r="272">
          <cell r="A272">
            <v>1971</v>
          </cell>
          <cell r="B272" t="str">
            <v>IMPORTACIONES</v>
          </cell>
        </row>
        <row r="273">
          <cell r="A273">
            <v>197105</v>
          </cell>
          <cell r="B273" t="str">
            <v>MONEDAS</v>
          </cell>
        </row>
        <row r="274">
          <cell r="A274">
            <v>197110</v>
          </cell>
          <cell r="B274" t="str">
            <v>LIBROS, REVISTAS Y SUSCRIPCIONES</v>
          </cell>
        </row>
        <row r="275">
          <cell r="A275">
            <v>197189</v>
          </cell>
          <cell r="B275" t="str">
            <v>OTROS BIENES IMPORTADOS</v>
          </cell>
        </row>
        <row r="276">
          <cell r="A276">
            <v>1972</v>
          </cell>
          <cell r="B276" t="str">
            <v>LOCALES</v>
          </cell>
        </row>
        <row r="277">
          <cell r="A277">
            <v>197205</v>
          </cell>
          <cell r="B277" t="str">
            <v>BIENES MUEBLES</v>
          </cell>
        </row>
        <row r="278">
          <cell r="A278">
            <v>197289</v>
          </cell>
          <cell r="B278" t="str">
            <v>OTROS BIENES LOCALES</v>
          </cell>
        </row>
        <row r="279">
          <cell r="A279">
            <v>198</v>
          </cell>
          <cell r="B279" t="str">
            <v>OTRAS CUENTAS DEL ACTIVO</v>
          </cell>
        </row>
        <row r="280">
          <cell r="A280">
            <v>1981</v>
          </cell>
          <cell r="B280" t="str">
            <v>BONOS DE CAPITALIZACIÓN Y GARANTÍA METÁLICA</v>
          </cell>
        </row>
        <row r="281">
          <cell r="A281">
            <v>198105</v>
          </cell>
          <cell r="B281" t="str">
            <v>BONOS PARA CUBRIR PÉRDIDAS EJERCICIOS ANTERIORES</v>
          </cell>
        </row>
        <row r="282">
          <cell r="A282">
            <v>198110</v>
          </cell>
          <cell r="B282" t="str">
            <v>BONO ÚNICO LIQUIDACIÓN PÉRDIDAS DIFERIDAS</v>
          </cell>
        </row>
        <row r="283">
          <cell r="A283">
            <v>198115</v>
          </cell>
          <cell r="B283" t="str">
            <v>BONO DE GARANTÍA MONEDA METÁLICA</v>
          </cell>
        </row>
        <row r="284">
          <cell r="A284">
            <v>198120</v>
          </cell>
          <cell r="B284" t="str">
            <v>BONOS DEL ESTADO PRÉSTAMOS EXTERNOS BALANZA  DE PAGOS DECRETO 1349</v>
          </cell>
        </row>
        <row r="285">
          <cell r="A285">
            <v>198125</v>
          </cell>
          <cell r="B285" t="str">
            <v>BONOS DEL ESTADO DEUDA EXTERNA PRIVADA REFINANCIADA DECRETO 3615</v>
          </cell>
        </row>
        <row r="286">
          <cell r="A286">
            <v>1986</v>
          </cell>
          <cell r="B286" t="str">
            <v>EX FONDO DE PENSIONES BANCO CENTRAL DEL ECUADOR</v>
          </cell>
        </row>
        <row r="287">
          <cell r="A287">
            <v>198605</v>
          </cell>
          <cell r="B287" t="str">
            <v>INVERSIONES</v>
          </cell>
        </row>
        <row r="288">
          <cell r="A288">
            <v>198610</v>
          </cell>
          <cell r="B288" t="str">
            <v>PRÉSTAMOS JUBILADOS</v>
          </cell>
        </row>
        <row r="289">
          <cell r="A289">
            <v>198615</v>
          </cell>
          <cell r="B289" t="str">
            <v>PRÉSTAMOS EMPLEADOS ACTIVOS</v>
          </cell>
        </row>
        <row r="290">
          <cell r="A290">
            <v>198620</v>
          </cell>
          <cell r="B290" t="str">
            <v>PRÉSTAMOS EX JUBILADOS</v>
          </cell>
        </row>
        <row r="291">
          <cell r="A291">
            <v>198625</v>
          </cell>
          <cell r="B291" t="str">
            <v>PRÉSTAMOS EX EMPLEADOS</v>
          </cell>
        </row>
        <row r="292">
          <cell r="A292">
            <v>198630</v>
          </cell>
          <cell r="B292" t="str">
            <v>INTERESES POR COBRAR</v>
          </cell>
        </row>
        <row r="293">
          <cell r="A293">
            <v>1987</v>
          </cell>
          <cell r="B293" t="str">
            <v>ACTIVOS TRANSFERIDOS POR LAS IFIS CERRADAS</v>
          </cell>
        </row>
        <row r="294">
          <cell r="A294">
            <v>198705</v>
          </cell>
          <cell r="B294" t="str">
            <v>FONDOS DISPONIBLES</v>
          </cell>
        </row>
        <row r="295">
          <cell r="A295">
            <v>198710</v>
          </cell>
          <cell r="B295" t="str">
            <v>TÍTULOS VALORES</v>
          </cell>
        </row>
        <row r="296">
          <cell r="A296">
            <v>198715</v>
          </cell>
          <cell r="B296" t="str">
            <v>CARTERA DE CRÉDITOS</v>
          </cell>
        </row>
        <row r="297">
          <cell r="A297">
            <v>198720</v>
          </cell>
          <cell r="B297" t="str">
            <v>CUENTAS POR COBRAR</v>
          </cell>
        </row>
        <row r="298">
          <cell r="A298">
            <v>198725</v>
          </cell>
          <cell r="B298" t="str">
            <v>BIENES DACIÓN EN PAGO</v>
          </cell>
        </row>
        <row r="299">
          <cell r="A299">
            <v>198730</v>
          </cell>
          <cell r="B299" t="str">
            <v>PROPIEDADES Y EQUIPO</v>
          </cell>
        </row>
        <row r="300">
          <cell r="A300">
            <v>198735</v>
          </cell>
          <cell r="B300" t="str">
            <v>OTROS ACTIVOS</v>
          </cell>
        </row>
        <row r="301">
          <cell r="A301">
            <v>1988</v>
          </cell>
          <cell r="B301" t="str">
            <v>VARIAS</v>
          </cell>
        </row>
        <row r="302">
          <cell r="A302">
            <v>1989</v>
          </cell>
          <cell r="B302" t="str">
            <v>ACTIVOS TRANSFERIDOS POR LA EX UGEDEP</v>
          </cell>
        </row>
        <row r="303">
          <cell r="A303">
            <v>198905</v>
          </cell>
          <cell r="B303" t="str">
            <v>FONDOS DISPONIBLES</v>
          </cell>
        </row>
        <row r="304">
          <cell r="A304">
            <v>198910</v>
          </cell>
          <cell r="B304" t="str">
            <v>TÍTULOS VALORES</v>
          </cell>
        </row>
        <row r="305">
          <cell r="A305">
            <v>198920</v>
          </cell>
          <cell r="B305" t="str">
            <v>CUENTAS POR COBRAR</v>
          </cell>
        </row>
        <row r="306">
          <cell r="A306">
            <v>198925</v>
          </cell>
          <cell r="B306" t="str">
            <v>BIENES DACIÓN EN PAGO</v>
          </cell>
        </row>
        <row r="307">
          <cell r="A307">
            <v>198930</v>
          </cell>
          <cell r="B307" t="str">
            <v>PROPIEDADES Y EQUIPO</v>
          </cell>
        </row>
        <row r="308">
          <cell r="A308">
            <v>198935</v>
          </cell>
          <cell r="B308" t="str">
            <v>OTROS ACTIVOS</v>
          </cell>
        </row>
        <row r="309">
          <cell r="A309">
            <v>199</v>
          </cell>
          <cell r="B309" t="str">
            <v>(PROVISIÓN PARA OTROS ACTIVOS)</v>
          </cell>
        </row>
        <row r="310">
          <cell r="A310">
            <v>2</v>
          </cell>
          <cell r="B310" t="str">
            <v>P A S I V O</v>
          </cell>
        </row>
        <row r="311">
          <cell r="A311">
            <v>21</v>
          </cell>
          <cell r="B311" t="str">
            <v>PASIVOS INTERNACIONALES DE RESERVA</v>
          </cell>
        </row>
        <row r="312">
          <cell r="A312">
            <v>211</v>
          </cell>
          <cell r="B312" t="str">
            <v>OBLIGACIONES CON BANCOS E INSTITUCIONES FINANCIERAS DEL EXTERIOR</v>
          </cell>
        </row>
        <row r="313">
          <cell r="A313">
            <v>2111</v>
          </cell>
          <cell r="B313" t="str">
            <v>OBLIGACIONES CON BANCOS DEL EXTERIOR</v>
          </cell>
        </row>
        <row r="314">
          <cell r="A314">
            <v>2112</v>
          </cell>
          <cell r="B314" t="str">
            <v>OBLIGACIONES CON INSTITUCIONES FINANCIERAS DEL EXTERIOR</v>
          </cell>
        </row>
        <row r="315">
          <cell r="A315">
            <v>217</v>
          </cell>
          <cell r="B315" t="str">
            <v>OBLIGACIONES CON ORGANISMOS FINANCIEROS INTERNACIONALES</v>
          </cell>
        </row>
        <row r="316">
          <cell r="A316">
            <v>2171</v>
          </cell>
          <cell r="B316" t="str">
            <v>OBLIGACIONES FONDO MONETARIO INTERNACIONAL</v>
          </cell>
        </row>
        <row r="317">
          <cell r="A317">
            <v>2172</v>
          </cell>
          <cell r="B317" t="str">
            <v>OBLIGACIONES CON OTROS ORGANISMOS FINANCIEROS INTERNACIONALES</v>
          </cell>
        </row>
        <row r="318">
          <cell r="A318">
            <v>217205</v>
          </cell>
          <cell r="B318" t="str">
            <v>OBLIGACIONES BANCO INTERNACIONAL DE RECONSTRUCCIÓN Y FOMENTO (BIRF)</v>
          </cell>
        </row>
        <row r="319">
          <cell r="A319">
            <v>217215</v>
          </cell>
          <cell r="B319" t="str">
            <v>OBLIGACIONES ASOCIACIÓN INTERNACIONAL DE FOMENTO (AIF)</v>
          </cell>
        </row>
        <row r="320">
          <cell r="A320">
            <v>217220</v>
          </cell>
          <cell r="B320" t="str">
            <v>OBLIGACIONES BANCO INTERAMERICANO DE DESARROLLO (BID)</v>
          </cell>
        </row>
        <row r="321">
          <cell r="A321">
            <v>217230</v>
          </cell>
          <cell r="B321" t="str">
            <v>OBLIGACIONES FONDO LATINOAMERICANO DE RESERVAS (FLAR)</v>
          </cell>
        </row>
        <row r="322">
          <cell r="A322">
            <v>217240</v>
          </cell>
          <cell r="B322" t="str">
            <v>OBLIGACIONES AGENCIA MULTILATERAL DE GARANTÍA E INVERSIÓN (MIGA)</v>
          </cell>
        </row>
        <row r="323">
          <cell r="A323">
            <v>218</v>
          </cell>
          <cell r="B323" t="str">
            <v>ACUERDOS DE PAGO Y CONVENIOS DE CRÉDITOS RECÍPROCOS</v>
          </cell>
        </row>
        <row r="324">
          <cell r="A324">
            <v>2181</v>
          </cell>
          <cell r="B324" t="str">
            <v>ACUERDOS DE PAGO</v>
          </cell>
        </row>
        <row r="325">
          <cell r="A325">
            <v>2182</v>
          </cell>
          <cell r="B325" t="str">
            <v>CRÉDITOS RECÍPROCOS CUENTA "B"</v>
          </cell>
        </row>
        <row r="326">
          <cell r="A326">
            <v>219</v>
          </cell>
          <cell r="B326" t="str">
            <v>OTRAS OBLIGACIONES</v>
          </cell>
        </row>
        <row r="327">
          <cell r="A327">
            <v>2198</v>
          </cell>
          <cell r="B327" t="str">
            <v>OTROS PASIVOS INTERNACIONALES DE RESERVA</v>
          </cell>
        </row>
        <row r="328">
          <cell r="A328">
            <v>22</v>
          </cell>
          <cell r="B328" t="str">
            <v>PASIVOS MONETARIOS</v>
          </cell>
        </row>
        <row r="329">
          <cell r="A329">
            <v>222</v>
          </cell>
          <cell r="B329" t="str">
            <v>MONEDAS EMITIDAS</v>
          </cell>
        </row>
        <row r="330">
          <cell r="A330">
            <v>223</v>
          </cell>
          <cell r="B330" t="str">
            <v>DINERO ELECTRÓNICO</v>
          </cell>
        </row>
        <row r="331">
          <cell r="A331">
            <v>23</v>
          </cell>
          <cell r="B331" t="str">
            <v>DEPÓSITOS MONETARIOS</v>
          </cell>
        </row>
        <row r="332">
          <cell r="A332">
            <v>231</v>
          </cell>
          <cell r="B332" t="str">
            <v>DEPÓSITOS MONETARIOS SECTOR PÚBLICO NO FINANCIERO</v>
          </cell>
        </row>
        <row r="333">
          <cell r="A333">
            <v>2311</v>
          </cell>
          <cell r="B333" t="str">
            <v>DEPÓSITOS MONETARIOS GOBIERNO CENTRAL</v>
          </cell>
        </row>
        <row r="334">
          <cell r="A334">
            <v>231105</v>
          </cell>
          <cell r="B334" t="str">
            <v>CUENTAS CORRIENTES GOBIERNO CENTRAL</v>
          </cell>
        </row>
        <row r="335">
          <cell r="A335">
            <v>231110</v>
          </cell>
          <cell r="B335" t="str">
            <v>CUENTAS CORRIENTES OTRAS ENTIDADES GOBIERNO CENTRAL</v>
          </cell>
        </row>
        <row r="336">
          <cell r="A336">
            <v>231115</v>
          </cell>
          <cell r="B336" t="str">
            <v>CUENTA CORRIENTE ÚNICA DEL TESORO NACIONAL</v>
          </cell>
        </row>
        <row r="337">
          <cell r="A337">
            <v>2312</v>
          </cell>
          <cell r="B337" t="str">
            <v>DEPÓSITOS MONETARIOS GOBIERNOS PROVINCIALES Y LOCALES</v>
          </cell>
        </row>
        <row r="338">
          <cell r="A338">
            <v>231205</v>
          </cell>
          <cell r="B338" t="str">
            <v>CUENTAS CORRIENTES CONSEJOS PROVINCIALES</v>
          </cell>
        </row>
        <row r="339">
          <cell r="A339">
            <v>231210</v>
          </cell>
          <cell r="B339" t="str">
            <v>CUENTAS CORRIENTES EMPRESAS PROVINCIALES</v>
          </cell>
        </row>
        <row r="340">
          <cell r="A340">
            <v>231215</v>
          </cell>
          <cell r="B340" t="str">
            <v>CUENTAS CORRIENTES CONCEJOS MUNICIPALES</v>
          </cell>
        </row>
        <row r="341">
          <cell r="A341">
            <v>231220</v>
          </cell>
          <cell r="B341" t="str">
            <v>CUENTAS CORRIENTES EMPRESAS MUNICIPALES</v>
          </cell>
        </row>
        <row r="342">
          <cell r="A342">
            <v>2313</v>
          </cell>
          <cell r="B342" t="str">
            <v>DEPÓSITOS MONETARIOS ENTIDADES OFICIALES</v>
          </cell>
        </row>
        <row r="343">
          <cell r="A343">
            <v>231305</v>
          </cell>
          <cell r="B343" t="str">
            <v>CUENTAS CORRIENTES EMPRESAS PÚBLICAS</v>
          </cell>
        </row>
        <row r="344">
          <cell r="A344">
            <v>231310</v>
          </cell>
          <cell r="B344" t="str">
            <v>CUENTAS CORRIENTES ENTIDADES CONTRALORAS</v>
          </cell>
        </row>
        <row r="345">
          <cell r="A345">
            <v>231315</v>
          </cell>
          <cell r="B345" t="str">
            <v>CUENTAS CORRIENTES ENTIDADES DESCENTRALIZADAS</v>
          </cell>
        </row>
        <row r="346">
          <cell r="A346">
            <v>232</v>
          </cell>
          <cell r="B346" t="str">
            <v>DEPÓSITOS MONETARIOS SECTOR FINANCIERO</v>
          </cell>
        </row>
        <row r="347">
          <cell r="A347">
            <v>2321</v>
          </cell>
          <cell r="B347" t="str">
            <v>DEPÓSITOS MONETARIOS BANCOS PRIVADOS</v>
          </cell>
        </row>
        <row r="348">
          <cell r="A348">
            <v>2322</v>
          </cell>
          <cell r="B348" t="str">
            <v>DEPÓSITOS MONETARIOS BANCO NACIONAL DE FOMENTO</v>
          </cell>
        </row>
        <row r="349">
          <cell r="A349">
            <v>2323</v>
          </cell>
          <cell r="B349" t="str">
            <v>DEPÓSITOS MONETARIOS INSTITUCIONES FINANCIERAS PÚBLICAS</v>
          </cell>
        </row>
        <row r="350">
          <cell r="A350">
            <v>2324</v>
          </cell>
          <cell r="B350" t="str">
            <v>DEPÓSITOS MONETARIOS INSTITUCIONES DEL SISTEMA FINANCIERO PRIVADO</v>
          </cell>
        </row>
        <row r="351">
          <cell r="A351">
            <v>2325</v>
          </cell>
          <cell r="B351" t="str">
            <v>TRANSFERENCIA A TRAVÉS DEL SISTEMA NACIONAL DE PAGOS</v>
          </cell>
        </row>
        <row r="352">
          <cell r="A352">
            <v>2326</v>
          </cell>
          <cell r="B352" t="str">
            <v>DEPÓSITOS MONETARIOS INTERMEDIARIOS FINANCIEROS</v>
          </cell>
        </row>
        <row r="353">
          <cell r="A353">
            <v>2327</v>
          </cell>
          <cell r="B353" t="str">
            <v>DEPÓSITOS MONETARIOS AUXILIARES FINANCIEROS</v>
          </cell>
        </row>
        <row r="354">
          <cell r="A354">
            <v>233</v>
          </cell>
          <cell r="B354" t="str">
            <v>DEPÓSITOS MONETARIOS SECTOR PRIVADO</v>
          </cell>
        </row>
        <row r="355">
          <cell r="A355">
            <v>2331</v>
          </cell>
          <cell r="B355" t="str">
            <v>CUENTAS CORRIENTES PARTICULARES</v>
          </cell>
        </row>
        <row r="356">
          <cell r="A356">
            <v>2339</v>
          </cell>
          <cell r="B356" t="str">
            <v>DEP MONETARIOS FONDOS FINANCIEROS (DESHABILITADO)</v>
          </cell>
        </row>
        <row r="357">
          <cell r="A357">
            <v>234</v>
          </cell>
          <cell r="B357" t="str">
            <v>OTROS DEPÓSITOS SECTOR PÚBLICO NO FINANCIERO.</v>
          </cell>
        </row>
        <row r="358">
          <cell r="A358">
            <v>2341</v>
          </cell>
          <cell r="B358" t="str">
            <v>OTROS DEPÓSITOS GOBIERNO CENTRAL</v>
          </cell>
        </row>
        <row r="359">
          <cell r="A359">
            <v>234105</v>
          </cell>
          <cell r="B359" t="str">
            <v>FONDOS TESORO NACIONAL</v>
          </cell>
        </row>
        <row r="360">
          <cell r="A360">
            <v>234110</v>
          </cell>
          <cell r="B360" t="str">
            <v>PRESUPUESTO EN LIQUIDACIÓN</v>
          </cell>
        </row>
        <row r="361">
          <cell r="A361">
            <v>234115</v>
          </cell>
          <cell r="B361" t="str">
            <v>ASIGNACIONES PARA CUBRIR CRÉDITOS GOBIERNO CENTRAL</v>
          </cell>
        </row>
        <row r="362">
          <cell r="A362">
            <v>234120</v>
          </cell>
          <cell r="B362" t="str">
            <v>CAUCIONES GOBIERNO CENTRAL</v>
          </cell>
        </row>
        <row r="363">
          <cell r="A363">
            <v>234125</v>
          </cell>
          <cell r="B363" t="str">
            <v>CUENTAS ESPECIALES GOBIERNO CENTRAL</v>
          </cell>
        </row>
        <row r="364">
          <cell r="A364">
            <v>234189</v>
          </cell>
          <cell r="B364" t="str">
            <v>OTRAS OBLIGACIONES GOBIERNO CENTRAL</v>
          </cell>
        </row>
        <row r="365">
          <cell r="A365">
            <v>2342</v>
          </cell>
          <cell r="B365" t="str">
            <v>OTROS DEPÓSITOS GOBIERNOS PROVINCIALES Y LOCALES</v>
          </cell>
        </row>
        <row r="366">
          <cell r="A366">
            <v>234205</v>
          </cell>
          <cell r="B366" t="str">
            <v>ASIGNACIONES PARA CUBRIR CRÉDITOS GOBIERNO PROVINCIALES Y LOCALES.</v>
          </cell>
        </row>
        <row r="367">
          <cell r="A367">
            <v>234210</v>
          </cell>
          <cell r="B367" t="str">
            <v>CAUCIONES GOBIERNOS PROVINCIALES Y LOCALES</v>
          </cell>
        </row>
        <row r="368">
          <cell r="A368">
            <v>234215</v>
          </cell>
          <cell r="B368" t="str">
            <v>RENTAS RECAUDADAS POR DISTRIBUIR</v>
          </cell>
        </row>
        <row r="369">
          <cell r="A369">
            <v>234289</v>
          </cell>
          <cell r="B369" t="str">
            <v>OTRAS OBLIGACIONES GOBIERNOS PROVINCIALES Y LOCALES</v>
          </cell>
        </row>
        <row r="370">
          <cell r="A370">
            <v>2343</v>
          </cell>
          <cell r="B370" t="str">
            <v>OTROS DEPÓSITOS ENTIDADES OFICIALES</v>
          </cell>
        </row>
        <row r="371">
          <cell r="A371">
            <v>234305</v>
          </cell>
          <cell r="B371" t="str">
            <v>ASIGNACIONES PARA CUBRIR CRÉDITOS ENTIDADES OFICIALES</v>
          </cell>
        </row>
        <row r="372">
          <cell r="A372">
            <v>234310</v>
          </cell>
          <cell r="B372" t="str">
            <v>CAUCIONES ENTIDADES OFICIALES</v>
          </cell>
        </row>
        <row r="373">
          <cell r="A373">
            <v>234389</v>
          </cell>
          <cell r="B373" t="str">
            <v>OTRAS OBLIGACIONES ENTIDADES OFICIALES</v>
          </cell>
        </row>
        <row r="374">
          <cell r="A374">
            <v>235</v>
          </cell>
          <cell r="B374" t="str">
            <v>OTROS DEPÓSITOS SECTOR FINANCIERO</v>
          </cell>
        </row>
        <row r="375">
          <cell r="A375">
            <v>2351</v>
          </cell>
          <cell r="B375" t="str">
            <v>OTROS DEPÓSITOS BANCOS PRIVADOS</v>
          </cell>
        </row>
        <row r="376">
          <cell r="A376">
            <v>2352</v>
          </cell>
          <cell r="B376" t="str">
            <v>OTROS DEPÓSITOS BANCO NACIONAL DE FOMENTO</v>
          </cell>
        </row>
        <row r="377">
          <cell r="A377">
            <v>2353</v>
          </cell>
          <cell r="B377" t="str">
            <v>OTROS DEPÓSITOS INSTITUCIONES FINANCIERAS PÚBLICAS</v>
          </cell>
        </row>
        <row r="378">
          <cell r="A378">
            <v>2354</v>
          </cell>
          <cell r="B378" t="str">
            <v>OTROS DEPÓSITOS INSTITUCIONES DEL SISTEMA FINANCIERO PRIVADO</v>
          </cell>
        </row>
        <row r="379">
          <cell r="A379">
            <v>236</v>
          </cell>
          <cell r="B379" t="str">
            <v>OTROS DEPÓSITOS SECTOR PRIVADO</v>
          </cell>
        </row>
        <row r="380">
          <cell r="A380">
            <v>2361</v>
          </cell>
          <cell r="B380" t="str">
            <v>OTROS DEPÓSITOS PARTICULARES</v>
          </cell>
        </row>
        <row r="381">
          <cell r="A381">
            <v>236189</v>
          </cell>
          <cell r="B381" t="str">
            <v>OTRAS OBLIGACIONES PARTICULARES</v>
          </cell>
        </row>
        <row r="382">
          <cell r="A382">
            <v>238</v>
          </cell>
          <cell r="B382" t="str">
            <v>DEPOSITOS POR CONFIRMAR</v>
          </cell>
        </row>
        <row r="383">
          <cell r="A383">
            <v>2381</v>
          </cell>
          <cell r="B383" t="str">
            <v>DEP.CONFIR.CH.OTRAS PLS.GBN.CENTRA</v>
          </cell>
        </row>
        <row r="384">
          <cell r="A384">
            <v>2382</v>
          </cell>
          <cell r="B384" t="str">
            <v>DEP.CONFIR.CH.OTRAS PLS.GNOS.PROV.L</v>
          </cell>
        </row>
        <row r="385">
          <cell r="A385">
            <v>2383</v>
          </cell>
          <cell r="B385" t="str">
            <v>DEP.CONFIR.CH.OTRAS PLS.ENTID.OFIC.</v>
          </cell>
        </row>
        <row r="386">
          <cell r="A386">
            <v>2384</v>
          </cell>
          <cell r="B386" t="str">
            <v>DEP.CONFIR.CH.OTRAS PLS.BCOS.PRIVAD</v>
          </cell>
        </row>
        <row r="387">
          <cell r="A387">
            <v>2385</v>
          </cell>
          <cell r="B387" t="str">
            <v>DEP.CONFIR.CH.OTRAS PLS.BCO.NAC.FOM</v>
          </cell>
        </row>
        <row r="388">
          <cell r="A388">
            <v>2386</v>
          </cell>
          <cell r="B388" t="str">
            <v>DEP.CONFIR.CH.OTRAS PLS.INST.FIN.PU</v>
          </cell>
        </row>
        <row r="389">
          <cell r="A389">
            <v>2387</v>
          </cell>
          <cell r="B389" t="str">
            <v>DEP.CONFIR.CH.PLS.INST.SIST.FIN.PRI</v>
          </cell>
        </row>
        <row r="390">
          <cell r="A390">
            <v>2388</v>
          </cell>
          <cell r="B390" t="str">
            <v>DEP.CONFIR.CH.OTRAS PLAZAS PARTIC.</v>
          </cell>
        </row>
        <row r="391">
          <cell r="A391">
            <v>239</v>
          </cell>
          <cell r="B391" t="str">
            <v>CHEQUES CERTIFICADOS</v>
          </cell>
        </row>
        <row r="392">
          <cell r="A392">
            <v>24</v>
          </cell>
          <cell r="B392" t="str">
            <v>DEPÓSITOS A PLAZO</v>
          </cell>
        </row>
        <row r="393">
          <cell r="A393">
            <v>241</v>
          </cell>
          <cell r="B393" t="str">
            <v>DEPÓSITOS A PLAZO SECTOR PÚBLICO NO FINANCIERO</v>
          </cell>
        </row>
        <row r="394">
          <cell r="A394">
            <v>2411</v>
          </cell>
          <cell r="B394" t="str">
            <v>DEPÓSITOS A PLAZO GOBIERNO CENTRAL</v>
          </cell>
        </row>
        <row r="395">
          <cell r="A395">
            <v>241105</v>
          </cell>
          <cell r="B395" t="str">
            <v>DEPÓSITOS A PLAZO ENTIDADES GOBIERNO CENTRAL</v>
          </cell>
        </row>
        <row r="396">
          <cell r="A396">
            <v>241110</v>
          </cell>
          <cell r="B396" t="str">
            <v>DEPÓSITOS A PLAZO OTRAS ENTIDADES DEL GOBIERNO CENTRAL</v>
          </cell>
        </row>
        <row r="397">
          <cell r="A397">
            <v>241115</v>
          </cell>
          <cell r="B397" t="str">
            <v>DEPÓSITOS A PLAZO MINISTERIO DE FINANZAS</v>
          </cell>
        </row>
        <row r="398">
          <cell r="A398">
            <v>2412</v>
          </cell>
          <cell r="B398" t="str">
            <v>DEPÓSITOS A PLAZO GOBIERNOS PROVINCIALES Y LOCALES</v>
          </cell>
        </row>
        <row r="399">
          <cell r="A399">
            <v>241205</v>
          </cell>
          <cell r="B399" t="str">
            <v>DEPÓSITOS A PLAZO CONSEJOS PROVINCIALES</v>
          </cell>
        </row>
        <row r="400">
          <cell r="A400">
            <v>241210</v>
          </cell>
          <cell r="B400" t="str">
            <v>DEPÓSITOS A PLAZO EMPRESAS PROVINCIALES</v>
          </cell>
        </row>
        <row r="401">
          <cell r="A401">
            <v>241215</v>
          </cell>
          <cell r="B401" t="str">
            <v>DEPÓSITOS A PLAZO CONCEJOS MUNICIPALES</v>
          </cell>
        </row>
        <row r="402">
          <cell r="A402">
            <v>241220</v>
          </cell>
          <cell r="B402" t="str">
            <v>DEPÓSITOS A PLAZO EMPRESAS MUNICIPALES</v>
          </cell>
        </row>
        <row r="403">
          <cell r="A403">
            <v>2413</v>
          </cell>
          <cell r="B403" t="str">
            <v>DEPÓSITOS A PLAZO ENTIDADES OFICIALES</v>
          </cell>
        </row>
        <row r="404">
          <cell r="A404">
            <v>241315</v>
          </cell>
          <cell r="B404" t="str">
            <v>DEPÓSITOS A PLAZO ENTIDADES DESCENTRALIZADAS</v>
          </cell>
        </row>
        <row r="405">
          <cell r="A405">
            <v>25</v>
          </cell>
          <cell r="B405" t="str">
            <v>TÍTULOS VALORES EN CIRCULACIÓN</v>
          </cell>
        </row>
        <row r="406">
          <cell r="A406">
            <v>251</v>
          </cell>
          <cell r="B406" t="str">
            <v>BONOS DE ESTABILIZACIÓN</v>
          </cell>
        </row>
        <row r="407">
          <cell r="A407">
            <v>2511</v>
          </cell>
          <cell r="B407" t="str">
            <v>VALOR NOMINAL BONOS DE ESTABILIZACIÓN.</v>
          </cell>
        </row>
        <row r="408">
          <cell r="A408">
            <v>251105</v>
          </cell>
          <cell r="B408" t="str">
            <v>SECTOR FINANCIERO</v>
          </cell>
        </row>
        <row r="409">
          <cell r="A409">
            <v>251110</v>
          </cell>
          <cell r="B409" t="str">
            <v>SECTOR PRIVADO</v>
          </cell>
        </row>
        <row r="410">
          <cell r="A410">
            <v>2512</v>
          </cell>
          <cell r="B410" t="str">
            <v>(DESCUENTO BONOS DE ESTABILIZACIÓN)</v>
          </cell>
        </row>
        <row r="411">
          <cell r="A411">
            <v>251205</v>
          </cell>
          <cell r="B411" t="str">
            <v>(SECTOR FINANCIERO)</v>
          </cell>
        </row>
        <row r="412">
          <cell r="A412">
            <v>251210</v>
          </cell>
          <cell r="B412" t="str">
            <v>(SECTOR PRIVADO)</v>
          </cell>
        </row>
        <row r="413">
          <cell r="A413">
            <v>2513</v>
          </cell>
          <cell r="B413" t="str">
            <v>(BONOS DE ESTABILIZACIÓN PAGADOS DE OTRAS OFICINAS)</v>
          </cell>
        </row>
        <row r="414">
          <cell r="A414">
            <v>251305</v>
          </cell>
          <cell r="B414" t="str">
            <v>(SECTOR FINANCIERO)</v>
          </cell>
        </row>
        <row r="415">
          <cell r="A415">
            <v>251310</v>
          </cell>
          <cell r="B415" t="str">
            <v>(SECTOR PRIVADO)</v>
          </cell>
        </row>
        <row r="416">
          <cell r="A416">
            <v>2514</v>
          </cell>
          <cell r="B416" t="str">
            <v>(BONOS DE ESTABILIZACIÓN RECOMPRADOS)</v>
          </cell>
        </row>
        <row r="417">
          <cell r="A417">
            <v>251405</v>
          </cell>
          <cell r="B417" t="str">
            <v>(SECTOR FINANCIERO)</v>
          </cell>
        </row>
        <row r="418">
          <cell r="A418">
            <v>251410</v>
          </cell>
          <cell r="B418" t="str">
            <v>(SECTOR PRIVADO)</v>
          </cell>
        </row>
        <row r="419">
          <cell r="A419">
            <v>252</v>
          </cell>
          <cell r="B419" t="str">
            <v>TÍTULOS DEL BANCO CENTRAL DEL ECUADOR</v>
          </cell>
        </row>
        <row r="420">
          <cell r="A420">
            <v>2521</v>
          </cell>
          <cell r="B420" t="str">
            <v>VALOR NOMINAL TÍTULOS DEL BANCO CENTRAL DEL ECUADOR</v>
          </cell>
        </row>
        <row r="421">
          <cell r="A421">
            <v>252105</v>
          </cell>
          <cell r="B421" t="str">
            <v>SECTOR FINANCIERO</v>
          </cell>
        </row>
        <row r="422">
          <cell r="A422">
            <v>252110</v>
          </cell>
          <cell r="B422" t="str">
            <v>SECTOR PÚBLICO NO FINANCIERO</v>
          </cell>
        </row>
        <row r="423">
          <cell r="A423">
            <v>2522</v>
          </cell>
          <cell r="B423" t="str">
            <v>(DESCUENTO EN TÍTULOS BANCO CENTRAL DEL ECUADOR)</v>
          </cell>
        </row>
        <row r="424">
          <cell r="A424">
            <v>252205</v>
          </cell>
          <cell r="B424" t="str">
            <v>(SECTOR FINANCIERO)</v>
          </cell>
        </row>
        <row r="425">
          <cell r="A425">
            <v>252210</v>
          </cell>
          <cell r="B425" t="str">
            <v>(SECTOR PÚBLICO NO FINANCIERO)</v>
          </cell>
        </row>
        <row r="426">
          <cell r="A426">
            <v>2523</v>
          </cell>
          <cell r="B426" t="str">
            <v>VALOR NOMINAL OBLIGACIONES DEL BANCO CENTRAL DEL ECUADOR</v>
          </cell>
        </row>
        <row r="427">
          <cell r="A427">
            <v>252305</v>
          </cell>
          <cell r="B427" t="str">
            <v>SECTOR FINANCIERO</v>
          </cell>
        </row>
        <row r="428">
          <cell r="A428">
            <v>252310</v>
          </cell>
          <cell r="B428" t="str">
            <v>SECTOR PÚBLICO NO FINANCIERO</v>
          </cell>
        </row>
        <row r="429">
          <cell r="A429">
            <v>2524</v>
          </cell>
          <cell r="B429" t="str">
            <v>(DESCUENTOS OBLIGACIONES DEL  BANCO CENTRAL DEL ECUADOR)</v>
          </cell>
        </row>
        <row r="430">
          <cell r="A430">
            <v>252405</v>
          </cell>
          <cell r="B430" t="str">
            <v>(SECTOR FINANCIERO)</v>
          </cell>
        </row>
        <row r="431">
          <cell r="A431">
            <v>252410</v>
          </cell>
          <cell r="B431" t="str">
            <v>(SECTOR PÚBLICO NO FINANCIERO)</v>
          </cell>
        </row>
        <row r="432">
          <cell r="A432">
            <v>26</v>
          </cell>
          <cell r="B432" t="str">
            <v>CUENTAS POR PAGAR</v>
          </cell>
        </row>
        <row r="433">
          <cell r="A433">
            <v>261</v>
          </cell>
          <cell r="B433" t="str">
            <v>FONDOS RECIBIDOS EN ADMINISTRACION</v>
          </cell>
        </row>
        <row r="434">
          <cell r="A434">
            <v>2611</v>
          </cell>
          <cell r="B434" t="str">
            <v>OBLIG.FONDO DE RESERVA EMPLEADOS</v>
          </cell>
        </row>
        <row r="435">
          <cell r="A435">
            <v>261105</v>
          </cell>
          <cell r="B435" t="str">
            <v>FONDO DE RESERVA EMPLEADOS FRE</v>
          </cell>
        </row>
        <row r="436">
          <cell r="A436">
            <v>261110</v>
          </cell>
          <cell r="B436" t="str">
            <v>REVALORIZACION FDO.DE RESERVA EMPLE</v>
          </cell>
        </row>
        <row r="437">
          <cell r="A437">
            <v>2612</v>
          </cell>
          <cell r="B437" t="str">
            <v>OBLIGACIONES PENSIONES JUBILARES</v>
          </cell>
        </row>
        <row r="438">
          <cell r="A438">
            <v>261205</v>
          </cell>
          <cell r="B438" t="str">
            <v>FONDO DE PENSIONES</v>
          </cell>
        </row>
        <row r="439">
          <cell r="A439">
            <v>261210</v>
          </cell>
          <cell r="B439" t="str">
            <v>FONDO SEGURO DE SALDOS</v>
          </cell>
        </row>
        <row r="440">
          <cell r="A440">
            <v>2613</v>
          </cell>
          <cell r="B440" t="str">
            <v>OBLIGACIONES FONDO DE SALUD</v>
          </cell>
        </row>
        <row r="441">
          <cell r="A441">
            <v>2614</v>
          </cell>
          <cell r="B441" t="str">
            <v>OBLIGACIONES CON EMPLEADOS</v>
          </cell>
        </row>
        <row r="442">
          <cell r="A442">
            <v>262</v>
          </cell>
          <cell r="B442" t="str">
            <v>OBLIGACIONES POR ASIGNACIONES EN UNIDADES DE CUENTA</v>
          </cell>
        </row>
        <row r="443">
          <cell r="A443">
            <v>2621</v>
          </cell>
          <cell r="B443" t="str">
            <v>DERECHOS ESPECIALES DE GIRO</v>
          </cell>
        </row>
        <row r="444">
          <cell r="A444">
            <v>2622</v>
          </cell>
          <cell r="B444" t="str">
            <v>PESOS ANDINOS</v>
          </cell>
        </row>
        <row r="445">
          <cell r="A445">
            <v>2623</v>
          </cell>
          <cell r="B445" t="str">
            <v>S.U.C.R.E.</v>
          </cell>
        </row>
        <row r="446">
          <cell r="A446">
            <v>263</v>
          </cell>
          <cell r="B446" t="str">
            <v>OBLIGACIONES CON ORGANISMOS FINANCIEROS INTERNACIONALES</v>
          </cell>
        </row>
        <row r="447">
          <cell r="A447">
            <v>2631</v>
          </cell>
          <cell r="B447" t="str">
            <v>OBLIGACIONES CON OTROS ORGANISMOS FINANCIEROS INTERNACIONALES</v>
          </cell>
        </row>
        <row r="448">
          <cell r="A448">
            <v>263105</v>
          </cell>
          <cell r="B448" t="str">
            <v>OBLIGACIONES BANCO INTERNACIONAL DE RECONSTRUCCIÓN Y FOMENTO - BIRF</v>
          </cell>
        </row>
        <row r="449">
          <cell r="A449">
            <v>263115</v>
          </cell>
          <cell r="B449" t="str">
            <v>OBLIGACIONES ASOCIACIÓN INTERNACIONAL DE FOMENTO - AIF.</v>
          </cell>
        </row>
        <row r="450">
          <cell r="A450">
            <v>263120</v>
          </cell>
          <cell r="B450" t="str">
            <v>OBLIGACIONES BANCO INTERAMERICANO DE DESARROLLO - BID</v>
          </cell>
        </row>
        <row r="451">
          <cell r="A451">
            <v>263140</v>
          </cell>
          <cell r="B451" t="str">
            <v>OBLIGACIONES AGENCIA MULTILATERAL DE GARANTÍA E INVERSIÓN MIGA</v>
          </cell>
        </row>
        <row r="452">
          <cell r="A452">
            <v>264</v>
          </cell>
          <cell r="B452" t="str">
            <v>OBLIGACIONES POR CRÉDITOS ESPECIALES</v>
          </cell>
        </row>
        <row r="453">
          <cell r="A453">
            <v>2641</v>
          </cell>
          <cell r="B453" t="str">
            <v>INTERESES POR PAGAR AL EXTERIOR</v>
          </cell>
        </row>
        <row r="454">
          <cell r="A454">
            <v>2642</v>
          </cell>
          <cell r="B454" t="str">
            <v>SERVICIOS TÉCNICOS RECAUDADOS</v>
          </cell>
        </row>
        <row r="455">
          <cell r="A455">
            <v>2643</v>
          </cell>
          <cell r="B455" t="str">
            <v>RECUPERACIONES CRÉDITOS RECURSOS INTERNOS</v>
          </cell>
        </row>
        <row r="456">
          <cell r="A456">
            <v>2644</v>
          </cell>
          <cell r="B456" t="str">
            <v>RECUPERACIONES CRÉDITOS RECURSOS EXTERNOS</v>
          </cell>
        </row>
        <row r="457">
          <cell r="A457">
            <v>2648</v>
          </cell>
          <cell r="B457" t="str">
            <v>OTROS CONCEPTOS POR DISTRIBUIR</v>
          </cell>
        </row>
        <row r="458">
          <cell r="A458">
            <v>265</v>
          </cell>
          <cell r="B458" t="str">
            <v>SERVICIOS POR PAGAR</v>
          </cell>
        </row>
        <row r="459">
          <cell r="A459">
            <v>2651</v>
          </cell>
          <cell r="B459" t="str">
            <v>SERVICIOS POR PAGAR</v>
          </cell>
        </row>
        <row r="460">
          <cell r="A460">
            <v>266</v>
          </cell>
          <cell r="B460" t="str">
            <v>PROVISIÓN PARA OPERACIONES CONTINGENTES</v>
          </cell>
        </row>
        <row r="461">
          <cell r="A461">
            <v>268</v>
          </cell>
          <cell r="B461" t="str">
            <v>CUENTAS POR PAGAR VARIAS</v>
          </cell>
        </row>
        <row r="462">
          <cell r="A462">
            <v>2681</v>
          </cell>
          <cell r="B462" t="str">
            <v>VARIOS ACREEDORES</v>
          </cell>
        </row>
        <row r="463">
          <cell r="A463">
            <v>27</v>
          </cell>
          <cell r="B463" t="str">
            <v>ENDEUDAMIENTO EXTERNO</v>
          </cell>
        </row>
        <row r="464">
          <cell r="A464">
            <v>271</v>
          </cell>
          <cell r="B464" t="str">
            <v>PROPIO DEL BANCO CENTRAL DEL ECUADOR</v>
          </cell>
        </row>
        <row r="465">
          <cell r="A465">
            <v>2711</v>
          </cell>
          <cell r="B465" t="str">
            <v>ENDEUDAMIENTO CORRIENTE</v>
          </cell>
        </row>
        <row r="466">
          <cell r="A466">
            <v>271105</v>
          </cell>
          <cell r="B466" t="str">
            <v>FINANCIAMIENTO BALANZA DE PAGOS</v>
          </cell>
        </row>
        <row r="467">
          <cell r="A467">
            <v>272</v>
          </cell>
          <cell r="B467" t="str">
            <v>POR CUENTA DEL GOBIERNO NACIONAL</v>
          </cell>
        </row>
        <row r="468">
          <cell r="A468">
            <v>2721</v>
          </cell>
          <cell r="B468" t="str">
            <v>ENDEUDAMIENTO CORRIENTE</v>
          </cell>
        </row>
        <row r="469">
          <cell r="A469">
            <v>272105</v>
          </cell>
          <cell r="B469" t="str">
            <v>FINANCIAMIENTO BALANZA DE PAGOS</v>
          </cell>
        </row>
        <row r="470">
          <cell r="A470">
            <v>272110</v>
          </cell>
          <cell r="B470" t="str">
            <v>DEUDA EXTERNA PÚBLICA REESTRUCTURADA</v>
          </cell>
        </row>
        <row r="471">
          <cell r="A471">
            <v>272115</v>
          </cell>
          <cell r="B471" t="str">
            <v>DEUDA EXTERNA PRIVADA REFINANCIADA</v>
          </cell>
        </row>
        <row r="472">
          <cell r="A472">
            <v>2722</v>
          </cell>
          <cell r="B472" t="str">
            <v>ENDEUDAMIENTO NO CORRIENTE</v>
          </cell>
        </row>
        <row r="473">
          <cell r="A473">
            <v>272205</v>
          </cell>
          <cell r="B473" t="str">
            <v>FINANCIAMIENTO BALANZA DE PAGOS</v>
          </cell>
        </row>
        <row r="474">
          <cell r="A474">
            <v>272210</v>
          </cell>
          <cell r="B474" t="str">
            <v>DEUDA EXTERNA PÚBLICA REESTRUCTURADA</v>
          </cell>
        </row>
        <row r="475">
          <cell r="A475">
            <v>272215</v>
          </cell>
          <cell r="B475" t="str">
            <v>DEUDA EXTERNA PRIVADA REFINANCIADA</v>
          </cell>
        </row>
        <row r="476">
          <cell r="A476">
            <v>28</v>
          </cell>
          <cell r="B476" t="str">
            <v>PASIVOS</v>
          </cell>
        </row>
        <row r="477">
          <cell r="A477">
            <v>281</v>
          </cell>
          <cell r="B477" t="str">
            <v>SISTEMAS CONTABLES</v>
          </cell>
        </row>
        <row r="478">
          <cell r="A478">
            <v>2811</v>
          </cell>
          <cell r="B478" t="str">
            <v>SISTEMA DE CANJE</v>
          </cell>
        </row>
        <row r="479">
          <cell r="A479">
            <v>281101</v>
          </cell>
          <cell r="B479" t="str">
            <v>ESPECIES MONETARIAS EMITIDAS EN CIRCULACION</v>
          </cell>
        </row>
        <row r="480">
          <cell r="A480">
            <v>2812</v>
          </cell>
          <cell r="B480" t="str">
            <v>SISTEMA DE RESERVAS FINANCIERAS</v>
          </cell>
        </row>
        <row r="481">
          <cell r="A481">
            <v>281201</v>
          </cell>
          <cell r="B481" t="str">
            <v>DEPOSITOS SECTOR FINANCIERO</v>
          </cell>
        </row>
        <row r="482">
          <cell r="A482">
            <v>281202</v>
          </cell>
          <cell r="B482" t="str">
            <v>BONOS DE ESTABILIZACION (MENOS REPOS B.E.M)</v>
          </cell>
        </row>
        <row r="483">
          <cell r="A483">
            <v>2813</v>
          </cell>
          <cell r="B483" t="str">
            <v>SISTEMA DE OPERACIONES</v>
          </cell>
        </row>
        <row r="484">
          <cell r="A484">
            <v>281301</v>
          </cell>
          <cell r="B484" t="str">
            <v>DEPOSITOS SECTOR PUBLICO NO FINANCIERO</v>
          </cell>
        </row>
        <row r="485">
          <cell r="A485">
            <v>281302</v>
          </cell>
          <cell r="B485" t="str">
            <v>DEPOSITOS SECTOR PRIVADO</v>
          </cell>
        </row>
        <row r="486">
          <cell r="A486">
            <v>281303</v>
          </cell>
          <cell r="B486" t="str">
            <v>ENDEUDAMIENTO SECTOR EXTERNO BCE</v>
          </cell>
        </row>
        <row r="487">
          <cell r="A487">
            <v>281304</v>
          </cell>
          <cell r="B487" t="str">
            <v>TITULOS DEL BANCO CENTRAL DEL ECUADOR</v>
          </cell>
        </row>
        <row r="488">
          <cell r="A488">
            <v>2814</v>
          </cell>
          <cell r="B488" t="str">
            <v>SISTEMA DE OTRAS OPERACIONES DEL BCE</v>
          </cell>
        </row>
        <row r="489">
          <cell r="A489">
            <v>281401</v>
          </cell>
          <cell r="B489" t="str">
            <v>PASIVOS EXTERNOS</v>
          </cell>
        </row>
        <row r="490">
          <cell r="A490">
            <v>281402</v>
          </cell>
          <cell r="B490" t="str">
            <v>CUENTAS POR PAGAR</v>
          </cell>
        </row>
        <row r="491">
          <cell r="A491">
            <v>281403</v>
          </cell>
          <cell r="B491" t="str">
            <v>ENDEUDAMIENTO EXTERNO (DESHABILITADO)</v>
          </cell>
        </row>
        <row r="492">
          <cell r="A492">
            <v>281404</v>
          </cell>
          <cell r="B492" t="str">
            <v>OTROS PASIVOS</v>
          </cell>
        </row>
        <row r="493">
          <cell r="A493">
            <v>281405</v>
          </cell>
          <cell r="B493" t="str">
            <v>INGRESOS</v>
          </cell>
        </row>
        <row r="494">
          <cell r="A494">
            <v>281406</v>
          </cell>
          <cell r="B494" t="str">
            <v>PATRIMONIO</v>
          </cell>
        </row>
        <row r="495">
          <cell r="A495">
            <v>29</v>
          </cell>
          <cell r="B495" t="str">
            <v>OTROS PASIVOS</v>
          </cell>
        </row>
        <row r="496">
          <cell r="A496">
            <v>291</v>
          </cell>
          <cell r="B496" t="str">
            <v>PASIVOS DIFERIDOS</v>
          </cell>
        </row>
        <row r="497">
          <cell r="A497">
            <v>293</v>
          </cell>
          <cell r="B497" t="str">
            <v>INTERESES POR PAGAR</v>
          </cell>
        </row>
        <row r="498">
          <cell r="A498">
            <v>2931</v>
          </cell>
          <cell r="B498" t="str">
            <v>INTERESES CRÉDITOS EXTERNOS  BANCO CENTRAL DEL ECUADOR</v>
          </cell>
        </row>
        <row r="499">
          <cell r="A499">
            <v>2932</v>
          </cell>
          <cell r="B499" t="str">
            <v>INTERESES CRÉDITOS EXTERNOS GOBIERNO NACIONAL</v>
          </cell>
        </row>
        <row r="500">
          <cell r="A500">
            <v>2939</v>
          </cell>
          <cell r="B500" t="str">
            <v>OTROS INTERESES</v>
          </cell>
        </row>
        <row r="501">
          <cell r="A501">
            <v>295</v>
          </cell>
          <cell r="B501" t="str">
            <v>RESULTADOS EFECTIVOS DE POLIT.MONET</v>
          </cell>
        </row>
        <row r="502">
          <cell r="A502">
            <v>2952</v>
          </cell>
          <cell r="B502" t="str">
            <v>UTILIDADES MESA DE DINERO</v>
          </cell>
        </row>
        <row r="503">
          <cell r="A503">
            <v>2953</v>
          </cell>
          <cell r="B503" t="str">
            <v>UTILIDADES MESA DE CAMBIO</v>
          </cell>
        </row>
        <row r="504">
          <cell r="A504">
            <v>2954</v>
          </cell>
          <cell r="B504" t="str">
            <v>DESMONETIZACION ESPECIES MONETARIAS</v>
          </cell>
        </row>
        <row r="505">
          <cell r="A505">
            <v>2955</v>
          </cell>
          <cell r="B505" t="str">
            <v>DIFERENCIAS EFECTIVAS EN CAMBIOS</v>
          </cell>
        </row>
        <row r="506">
          <cell r="A506">
            <v>2956</v>
          </cell>
          <cell r="B506" t="str">
            <v>INTERESES POR CREDITOS</v>
          </cell>
        </row>
        <row r="507">
          <cell r="A507">
            <v>295605</v>
          </cell>
          <cell r="B507" t="str">
            <v>INTERESES CREDITOS DE LIQUIDEZ</v>
          </cell>
        </row>
        <row r="508">
          <cell r="A508">
            <v>295610</v>
          </cell>
          <cell r="B508" t="str">
            <v>INTERESES PRESTAMOS POR RETIRO DEPO</v>
          </cell>
        </row>
        <row r="509">
          <cell r="A509">
            <v>295615</v>
          </cell>
          <cell r="B509" t="str">
            <v>INTERESES PRESTAMOS DE EMERGENCIA</v>
          </cell>
        </row>
        <row r="510">
          <cell r="A510">
            <v>2958</v>
          </cell>
          <cell r="B510" t="str">
            <v>OTROS INGRESOS DE POLITICA MONETARI</v>
          </cell>
        </row>
        <row r="511">
          <cell r="A511">
            <v>297</v>
          </cell>
          <cell r="B511" t="str">
            <v>EX FONDO DE PENSIONES BANCO CENTRAL DEL ECUADOR</v>
          </cell>
        </row>
        <row r="512">
          <cell r="A512">
            <v>2971</v>
          </cell>
          <cell r="B512" t="str">
            <v>OTROS ACREEDORES</v>
          </cell>
        </row>
        <row r="513">
          <cell r="A513">
            <v>2972</v>
          </cell>
          <cell r="B513" t="str">
            <v>FONDO DE PENSIONES</v>
          </cell>
        </row>
        <row r="514">
          <cell r="A514">
            <v>2973</v>
          </cell>
          <cell r="B514" t="str">
            <v>PASIVO LABORAL</v>
          </cell>
        </row>
        <row r="515">
          <cell r="A515">
            <v>298</v>
          </cell>
          <cell r="B515" t="str">
            <v>OTRAS CUENTAS DEL PASIVO</v>
          </cell>
        </row>
        <row r="516">
          <cell r="A516">
            <v>3</v>
          </cell>
          <cell r="B516" t="str">
            <v>PATRIMONIO</v>
          </cell>
        </row>
        <row r="517">
          <cell r="A517">
            <v>31</v>
          </cell>
          <cell r="B517" t="str">
            <v>CAPITAL</v>
          </cell>
        </row>
        <row r="518">
          <cell r="A518">
            <v>32</v>
          </cell>
          <cell r="B518" t="str">
            <v>RESERVAS</v>
          </cell>
        </row>
        <row r="519">
          <cell r="A519">
            <v>322</v>
          </cell>
          <cell r="B519" t="str">
            <v>FONDO DE RESERVA GENERAL</v>
          </cell>
        </row>
        <row r="520">
          <cell r="A520">
            <v>323</v>
          </cell>
          <cell r="B520" t="str">
            <v>RESERVAS ESPECIALES</v>
          </cell>
        </row>
        <row r="521">
          <cell r="A521">
            <v>3231</v>
          </cell>
          <cell r="B521" t="str">
            <v>RESERVA PARTIC.ORGAN.FINAN.INTERNC.</v>
          </cell>
        </row>
        <row r="522">
          <cell r="A522">
            <v>3238</v>
          </cell>
          <cell r="B522" t="str">
            <v>OTRAS RESERVAS ESPECIALES</v>
          </cell>
        </row>
        <row r="523">
          <cell r="A523">
            <v>325</v>
          </cell>
          <cell r="B523" t="str">
            <v>RESERVA POR REVALORIZACIÓN DEL PATRIMONIO</v>
          </cell>
        </row>
        <row r="524">
          <cell r="A524">
            <v>326</v>
          </cell>
          <cell r="B524" t="str">
            <v>RESERVA POR RESULTADOS NO OPERATIVOS</v>
          </cell>
        </row>
        <row r="525">
          <cell r="A525">
            <v>35</v>
          </cell>
          <cell r="B525" t="str">
            <v>SUPERÁVIT POR VALUACIÓN</v>
          </cell>
        </row>
        <row r="526">
          <cell r="A526">
            <v>351</v>
          </cell>
          <cell r="B526" t="str">
            <v>SUPERÁVIT POR VALUACIÓN DE BIENES INMUEBLES</v>
          </cell>
        </row>
        <row r="527">
          <cell r="A527">
            <v>38</v>
          </cell>
          <cell r="B527" t="str">
            <v>RESULTADOS</v>
          </cell>
        </row>
        <row r="528">
          <cell r="A528">
            <v>381</v>
          </cell>
          <cell r="B528" t="str">
            <v>ACUMULADOS</v>
          </cell>
        </row>
        <row r="529">
          <cell r="A529">
            <v>3811</v>
          </cell>
          <cell r="B529" t="str">
            <v>UTILIDADES REALIZADAS COBRADAS</v>
          </cell>
        </row>
        <row r="530">
          <cell r="A530">
            <v>3812</v>
          </cell>
          <cell r="B530" t="str">
            <v>UTILIDADES REALIZADAS NO COBRADAS</v>
          </cell>
        </row>
        <row r="531">
          <cell r="A531">
            <v>3813</v>
          </cell>
          <cell r="B531" t="str">
            <v>PÉRDIDAS</v>
          </cell>
        </row>
        <row r="532">
          <cell r="A532">
            <v>382</v>
          </cell>
          <cell r="B532" t="str">
            <v>DEL EJERCICIO</v>
          </cell>
        </row>
        <row r="533">
          <cell r="A533">
            <v>3821</v>
          </cell>
          <cell r="B533" t="str">
            <v>UTILIDADES REALIZADAS COBRADAS</v>
          </cell>
        </row>
        <row r="534">
          <cell r="A534">
            <v>3822</v>
          </cell>
          <cell r="B534" t="str">
            <v>UTILIDADES REALIZADAS NO COBRADAS</v>
          </cell>
        </row>
        <row r="535">
          <cell r="A535">
            <v>3823</v>
          </cell>
          <cell r="B535" t="str">
            <v>PÉRDIDAS</v>
          </cell>
        </row>
        <row r="536">
          <cell r="A536">
            <v>39</v>
          </cell>
          <cell r="B536" t="str">
            <v>REEXPRESION MONETARIA (DESHABILITADO)</v>
          </cell>
        </row>
        <row r="537">
          <cell r="A537">
            <v>391</v>
          </cell>
          <cell r="B537" t="str">
            <v>ACTIVOS Y PASIVOS EN M/E (DESHABILITADO)</v>
          </cell>
        </row>
        <row r="538">
          <cell r="A538">
            <v>392</v>
          </cell>
          <cell r="B538" t="str">
            <v>ACTIVOS Y PASIVOS NO MONETARIOS (DESHABILITADO)</v>
          </cell>
        </row>
        <row r="539">
          <cell r="A539">
            <v>393</v>
          </cell>
          <cell r="B539" t="str">
            <v>ORO Y PLATA NO MONETARIOS (DESHABILITADO)</v>
          </cell>
        </row>
        <row r="540">
          <cell r="A540">
            <v>394</v>
          </cell>
          <cell r="B540" t="str">
            <v>PATRIMONIO (DESHABILITADO)</v>
          </cell>
        </row>
        <row r="541">
          <cell r="A541">
            <v>4</v>
          </cell>
          <cell r="B541" t="str">
            <v>GASTOS</v>
          </cell>
        </row>
        <row r="542">
          <cell r="A542">
            <v>41</v>
          </cell>
          <cell r="B542" t="str">
            <v>GASTOS ORDINARIOS</v>
          </cell>
        </row>
        <row r="543">
          <cell r="A543">
            <v>411</v>
          </cell>
          <cell r="B543" t="str">
            <v>GASTOS FINANCIEROS</v>
          </cell>
        </row>
        <row r="544">
          <cell r="A544">
            <v>4111</v>
          </cell>
          <cell r="B544" t="str">
            <v>INTERESES PAGADOS</v>
          </cell>
        </row>
        <row r="545">
          <cell r="A545">
            <v>411105</v>
          </cell>
          <cell r="B545" t="str">
            <v>INVERSIONES R.I.</v>
          </cell>
        </row>
        <row r="546">
          <cell r="A546">
            <v>411110</v>
          </cell>
          <cell r="B546" t="str">
            <v>ACUERDOS DE PAGO Y CRÉDITOS RECÍPROCOS</v>
          </cell>
        </row>
        <row r="547">
          <cell r="A547">
            <v>411115</v>
          </cell>
          <cell r="B547" t="str">
            <v>ORGANISMOS INTERNACIONALES</v>
          </cell>
        </row>
        <row r="548">
          <cell r="A548">
            <v>411190</v>
          </cell>
          <cell r="B548" t="str">
            <v>OTROS INTERESES</v>
          </cell>
        </row>
        <row r="549">
          <cell r="A549">
            <v>4112</v>
          </cell>
          <cell r="B549" t="str">
            <v>COMISIONES PAGADAS</v>
          </cell>
        </row>
        <row r="550">
          <cell r="A550">
            <v>411230</v>
          </cell>
          <cell r="B550" t="str">
            <v>CUSTODIA</v>
          </cell>
        </row>
        <row r="551">
          <cell r="A551">
            <v>411270</v>
          </cell>
          <cell r="B551" t="str">
            <v>CERTIFICACION CHEQUES</v>
          </cell>
        </row>
        <row r="552">
          <cell r="A552">
            <v>411280</v>
          </cell>
          <cell r="B552" t="str">
            <v>CAMARA DE COMPENSACION</v>
          </cell>
        </row>
        <row r="553">
          <cell r="A553">
            <v>411290</v>
          </cell>
          <cell r="B553" t="str">
            <v>OTRAS COMISIONES</v>
          </cell>
        </row>
        <row r="554">
          <cell r="A554">
            <v>4113</v>
          </cell>
          <cell r="B554" t="str">
            <v>PÉRDIDA EN VALORES MOBILIARIOS</v>
          </cell>
        </row>
        <row r="555">
          <cell r="A555">
            <v>411305</v>
          </cell>
          <cell r="B555" t="str">
            <v>PÉRDIDA INVERSIÓN R.I.</v>
          </cell>
        </row>
        <row r="556">
          <cell r="A556">
            <v>411310</v>
          </cell>
          <cell r="B556" t="str">
            <v>PÉRDIDA INVERSIONES PAÍS</v>
          </cell>
        </row>
        <row r="557">
          <cell r="A557">
            <v>4119</v>
          </cell>
          <cell r="B557" t="str">
            <v>OTROS GASTOS FINANCIEROS</v>
          </cell>
        </row>
        <row r="558">
          <cell r="A558">
            <v>412</v>
          </cell>
          <cell r="B558" t="str">
            <v>GASTOS ADMINISTRATIVOS</v>
          </cell>
        </row>
        <row r="559">
          <cell r="A559">
            <v>4121</v>
          </cell>
          <cell r="B559" t="str">
            <v>GASTOS DE PERSONAL</v>
          </cell>
        </row>
        <row r="560">
          <cell r="A560">
            <v>412105</v>
          </cell>
          <cell r="B560" t="str">
            <v>MASA SALARIAL</v>
          </cell>
        </row>
        <row r="561">
          <cell r="A561">
            <v>412190</v>
          </cell>
          <cell r="B561" t="str">
            <v>OTROS GASTOS DE PERSONAL</v>
          </cell>
        </row>
        <row r="562">
          <cell r="A562">
            <v>4122</v>
          </cell>
          <cell r="B562" t="str">
            <v>GASTOS DE OPERACIÓN</v>
          </cell>
        </row>
        <row r="563">
          <cell r="A563">
            <v>412205</v>
          </cell>
          <cell r="B563" t="str">
            <v>SERVICIOS</v>
          </cell>
        </row>
        <row r="564">
          <cell r="A564">
            <v>412210</v>
          </cell>
          <cell r="B564" t="str">
            <v>MANTENIMIENTO</v>
          </cell>
        </row>
        <row r="565">
          <cell r="A565">
            <v>412215</v>
          </cell>
          <cell r="B565" t="str">
            <v>SUMINISTROS Y MATERIALES</v>
          </cell>
        </row>
        <row r="566">
          <cell r="A566">
            <v>412220</v>
          </cell>
          <cell r="B566" t="str">
            <v>ARRIENDOS</v>
          </cell>
        </row>
        <row r="567">
          <cell r="A567">
            <v>412225</v>
          </cell>
          <cell r="B567" t="str">
            <v>EDICIÓN Y PRENSA</v>
          </cell>
        </row>
        <row r="568">
          <cell r="A568">
            <v>4123</v>
          </cell>
          <cell r="B568" t="str">
            <v>IMPUESTOS Y CONTRIBUCIONES</v>
          </cell>
        </row>
        <row r="569">
          <cell r="A569">
            <v>412305</v>
          </cell>
          <cell r="B569" t="str">
            <v>REGISTRO MERCADO DE VALORES</v>
          </cell>
        </row>
        <row r="570">
          <cell r="A570">
            <v>412310</v>
          </cell>
          <cell r="B570" t="str">
            <v>SUPERINTENDENCIA DE BANCOS</v>
          </cell>
        </row>
        <row r="571">
          <cell r="A571">
            <v>412315</v>
          </cell>
          <cell r="B571" t="str">
            <v>CEMLA</v>
          </cell>
        </row>
        <row r="572">
          <cell r="A572">
            <v>412320</v>
          </cell>
          <cell r="B572" t="str">
            <v>REMUNERACIONES AGD.</v>
          </cell>
        </row>
        <row r="573">
          <cell r="A573">
            <v>412390</v>
          </cell>
          <cell r="B573" t="str">
            <v>OTROS</v>
          </cell>
        </row>
        <row r="574">
          <cell r="A574">
            <v>4124</v>
          </cell>
          <cell r="B574" t="str">
            <v>PROGRAMAS ESPECIALES</v>
          </cell>
        </row>
        <row r="575">
          <cell r="A575">
            <v>412405</v>
          </cell>
          <cell r="B575" t="str">
            <v>INVESTIGACIONES ECONÓMICAS</v>
          </cell>
        </row>
        <row r="576">
          <cell r="A576">
            <v>412410</v>
          </cell>
          <cell r="B576" t="str">
            <v>PROGRAMAS NUMISMÁTICOS</v>
          </cell>
        </row>
        <row r="577">
          <cell r="A577">
            <v>412415</v>
          </cell>
          <cell r="B577" t="str">
            <v>PROGRAMA DEL MUCHACHO TRABAJADOR</v>
          </cell>
        </row>
        <row r="578">
          <cell r="A578">
            <v>412420</v>
          </cell>
          <cell r="B578" t="str">
            <v>PROYECTOS ESPECIALES</v>
          </cell>
        </row>
        <row r="579">
          <cell r="A579">
            <v>4125</v>
          </cell>
          <cell r="B579" t="str">
            <v>INVERSIÓN ACTIVOS FIJOS</v>
          </cell>
        </row>
        <row r="580">
          <cell r="A580">
            <v>419</v>
          </cell>
          <cell r="B580" t="str">
            <v>OTROS GASTOS ORDINARIOS</v>
          </cell>
        </row>
        <row r="581">
          <cell r="A581">
            <v>42</v>
          </cell>
          <cell r="B581" t="str">
            <v>GASTOS EXTRAORDINARIOS</v>
          </cell>
        </row>
        <row r="582">
          <cell r="A582">
            <v>421</v>
          </cell>
          <cell r="B582" t="str">
            <v>LIQUIDACIÓN DEL PRESUPUESTO</v>
          </cell>
        </row>
        <row r="583">
          <cell r="A583">
            <v>423</v>
          </cell>
          <cell r="B583" t="str">
            <v>PÉRDIDA EN VENTA DE ACTIVOS</v>
          </cell>
        </row>
        <row r="584">
          <cell r="A584">
            <v>4231</v>
          </cell>
          <cell r="B584" t="str">
            <v>TÍTULOS</v>
          </cell>
        </row>
        <row r="585">
          <cell r="A585">
            <v>4232</v>
          </cell>
          <cell r="B585" t="str">
            <v>ACTIVOS FIJOS</v>
          </cell>
        </row>
        <row r="586">
          <cell r="A586">
            <v>4233</v>
          </cell>
          <cell r="B586" t="str">
            <v>BIENES EN DACIÓN EN PAGO</v>
          </cell>
        </row>
        <row r="587">
          <cell r="A587">
            <v>4239</v>
          </cell>
          <cell r="B587" t="str">
            <v>OTROS ACTIVOS</v>
          </cell>
        </row>
        <row r="588">
          <cell r="A588">
            <v>424</v>
          </cell>
          <cell r="B588" t="str">
            <v>PERDIDAS DEL EJERCICIO</v>
          </cell>
        </row>
        <row r="589">
          <cell r="A589">
            <v>425</v>
          </cell>
          <cell r="B589" t="str">
            <v>PÉRDIDAS EN EJERCICIOS ANTERIORES</v>
          </cell>
        </row>
        <row r="590">
          <cell r="A590">
            <v>426</v>
          </cell>
          <cell r="B590" t="str">
            <v>PROYECTOS ESPECIALES</v>
          </cell>
        </row>
        <row r="591">
          <cell r="A591">
            <v>429</v>
          </cell>
          <cell r="B591" t="str">
            <v>OTROS GASTOS EXTRAORDINARIOS</v>
          </cell>
        </row>
        <row r="592">
          <cell r="A592">
            <v>4291</v>
          </cell>
          <cell r="B592" t="str">
            <v>INDEMNIZACIÓN POR DESVINCULACIÓN DEL PERSONAL</v>
          </cell>
        </row>
        <row r="593">
          <cell r="A593">
            <v>4292</v>
          </cell>
          <cell r="B593" t="str">
            <v>CAPITALIZACION FONDO DE PENSIONES</v>
          </cell>
        </row>
        <row r="594">
          <cell r="A594">
            <v>4299</v>
          </cell>
          <cell r="B594" t="str">
            <v>OTROS</v>
          </cell>
        </row>
        <row r="595">
          <cell r="A595">
            <v>43</v>
          </cell>
          <cell r="B595" t="str">
            <v>GASTOS DE POLÍTICA MONETARIA</v>
          </cell>
        </row>
        <row r="596">
          <cell r="A596">
            <v>45</v>
          </cell>
          <cell r="B596" t="str">
            <v>DEPRECIACIONES, AMORTIZACIONES Y PROVISIONES</v>
          </cell>
        </row>
        <row r="597">
          <cell r="A597">
            <v>451</v>
          </cell>
          <cell r="B597" t="str">
            <v>DEPRECIACIONES</v>
          </cell>
        </row>
        <row r="598">
          <cell r="A598">
            <v>4511</v>
          </cell>
          <cell r="B598" t="str">
            <v>DEPRECIACIÓN DE EDIFICIOS Y OTROS LOCALES</v>
          </cell>
        </row>
        <row r="599">
          <cell r="A599">
            <v>4512</v>
          </cell>
          <cell r="B599" t="str">
            <v>DEPRECIACIÓN DE MOBILIARIO, EQUIPO Y VEHÍCULOS</v>
          </cell>
        </row>
        <row r="600">
          <cell r="A600">
            <v>452</v>
          </cell>
          <cell r="B600" t="str">
            <v>AMORTIZACIONES</v>
          </cell>
        </row>
        <row r="601">
          <cell r="A601">
            <v>4521</v>
          </cell>
          <cell r="B601" t="str">
            <v>AMORTIZACIÓN DE ACTIVOS INTANGIBLES</v>
          </cell>
        </row>
        <row r="602">
          <cell r="A602">
            <v>453</v>
          </cell>
          <cell r="B602" t="str">
            <v>PROVISIONES</v>
          </cell>
        </row>
        <row r="603">
          <cell r="A603">
            <v>4531</v>
          </cell>
          <cell r="B603" t="str">
            <v>CREDITOS INCOBRABLES</v>
          </cell>
        </row>
        <row r="604">
          <cell r="A604">
            <v>4532</v>
          </cell>
          <cell r="B604" t="str">
            <v>CUENTAS INCOBRABLES</v>
          </cell>
        </row>
        <row r="605">
          <cell r="A605">
            <v>4533</v>
          </cell>
          <cell r="B605" t="str">
            <v>BIENES ADJUDICADOS POR DACIÓN EN PAGO</v>
          </cell>
        </row>
        <row r="606">
          <cell r="A606">
            <v>4534</v>
          </cell>
          <cell r="B606" t="str">
            <v>APORTES EN ORGANISMOS FINANCIEROS INTERNACIONALES</v>
          </cell>
        </row>
        <row r="607">
          <cell r="A607">
            <v>4535</v>
          </cell>
          <cell r="B607" t="str">
            <v>PROVISIONES – INVERSIONES (DESHABILITADO)</v>
          </cell>
        </row>
        <row r="608">
          <cell r="A608">
            <v>4538</v>
          </cell>
          <cell r="B608" t="str">
            <v>OTRAS CUENTAS DEL ACTIVO</v>
          </cell>
        </row>
        <row r="609">
          <cell r="A609">
            <v>46</v>
          </cell>
          <cell r="B609" t="str">
            <v>RESULTADOS NO OPERATIVOS DEUDORES</v>
          </cell>
        </row>
        <row r="610">
          <cell r="A610">
            <v>461</v>
          </cell>
          <cell r="B610" t="str">
            <v>PERDIDAS POR EXPOSICION A LA INFLAC</v>
          </cell>
        </row>
        <row r="611">
          <cell r="A611">
            <v>4611</v>
          </cell>
          <cell r="B611" t="str">
            <v>PERDIDAS POR EXPO.DE PASIVOS NO MON</v>
          </cell>
        </row>
        <row r="612">
          <cell r="A612">
            <v>4612</v>
          </cell>
          <cell r="B612" t="str">
            <v>PERDIDAS POR EXPO.DEL PATRIMONIO</v>
          </cell>
        </row>
        <row r="613">
          <cell r="A613">
            <v>4613</v>
          </cell>
          <cell r="B613" t="str">
            <v>PERDIDAS EXPO.CTAS.RESULT.ACREEDORA</v>
          </cell>
        </row>
        <row r="614">
          <cell r="A614">
            <v>462</v>
          </cell>
          <cell r="B614" t="str">
            <v>PÉRDIDAS POR VALUACIÓN DE MONEDA EXTRANJERA</v>
          </cell>
        </row>
        <row r="615">
          <cell r="A615">
            <v>463</v>
          </cell>
          <cell r="B615" t="str">
            <v>PÉRDIDAS POR REAJUSTES PACTADOS</v>
          </cell>
        </row>
        <row r="616">
          <cell r="A616">
            <v>464</v>
          </cell>
          <cell r="B616" t="str">
            <v>PÉRDIDAS POR VALUACIÓN ORO Y PLATA</v>
          </cell>
        </row>
        <row r="617">
          <cell r="A617">
            <v>48</v>
          </cell>
          <cell r="B617" t="str">
            <v>IMPUESTO A CIRCULACION DE CAPITALES</v>
          </cell>
        </row>
        <row r="618">
          <cell r="A618">
            <v>49</v>
          </cell>
          <cell r="B618" t="str">
            <v>PÉRDIDAS Y GANANCIAS - PÉRDIDAS</v>
          </cell>
        </row>
        <row r="619">
          <cell r="A619">
            <v>5</v>
          </cell>
          <cell r="B619" t="str">
            <v>INGRESOS</v>
          </cell>
        </row>
        <row r="620">
          <cell r="A620">
            <v>51</v>
          </cell>
          <cell r="B620" t="str">
            <v>INGRESOS ORDINARIOS</v>
          </cell>
        </row>
        <row r="621">
          <cell r="A621">
            <v>511</v>
          </cell>
          <cell r="B621" t="str">
            <v>INGRESOS FINANCIEROS</v>
          </cell>
        </row>
        <row r="622">
          <cell r="A622">
            <v>5111</v>
          </cell>
          <cell r="B622" t="str">
            <v>INTERESES GANADOS</v>
          </cell>
        </row>
        <row r="623">
          <cell r="A623">
            <v>511105</v>
          </cell>
          <cell r="B623" t="str">
            <v>INVERSIONES</v>
          </cell>
        </row>
        <row r="624">
          <cell r="A624">
            <v>511110</v>
          </cell>
          <cell r="B624" t="str">
            <v>ACUERDOS DE PAGO Y CRÉDITOS RECÍPROCOS</v>
          </cell>
        </row>
        <row r="625">
          <cell r="A625">
            <v>511115</v>
          </cell>
          <cell r="B625" t="str">
            <v>CARTERA REESTRUCTURADA</v>
          </cell>
        </row>
        <row r="626">
          <cell r="A626">
            <v>511120</v>
          </cell>
          <cell r="B626" t="str">
            <v>TÍTULOS NO RECOMPRADOS</v>
          </cell>
        </row>
        <row r="627">
          <cell r="A627">
            <v>511125</v>
          </cell>
          <cell r="B627" t="str">
            <v>TITULOS AGD.</v>
          </cell>
        </row>
        <row r="628">
          <cell r="A628">
            <v>511130</v>
          </cell>
          <cell r="B628" t="str">
            <v>TÍTULOS RECIBIDOS EN DACIÓN EN PAGO</v>
          </cell>
        </row>
        <row r="629">
          <cell r="A629">
            <v>511135</v>
          </cell>
          <cell r="B629" t="str">
            <v>ORGANISMOS INTERNACIONALES</v>
          </cell>
        </row>
        <row r="630">
          <cell r="A630">
            <v>511190</v>
          </cell>
          <cell r="B630" t="str">
            <v>OTROS INTERESES</v>
          </cell>
        </row>
        <row r="631">
          <cell r="A631">
            <v>5112</v>
          </cell>
          <cell r="B631" t="str">
            <v>COMISIONES GANADAS</v>
          </cell>
        </row>
        <row r="632">
          <cell r="A632">
            <v>511205</v>
          </cell>
          <cell r="B632" t="str">
            <v>CONVENIOS DE PAGO Y CRÉDITOS RECÍPROCOS</v>
          </cell>
        </row>
        <row r="633">
          <cell r="A633">
            <v>511210</v>
          </cell>
          <cell r="B633" t="str">
            <v>REGISTRO TARDÍO PRÉSTAMOS EXTERNOS</v>
          </cell>
        </row>
        <row r="634">
          <cell r="A634">
            <v>511215</v>
          </cell>
          <cell r="B634" t="str">
            <v>CARTAS CRÉDITO AL Y DEL EXTERIOR</v>
          </cell>
        </row>
        <row r="635">
          <cell r="A635">
            <v>511220</v>
          </cell>
          <cell r="B635" t="str">
            <v>TRANSFERENCIAS AL Y DEL EXTERIOR</v>
          </cell>
        </row>
        <row r="636">
          <cell r="A636">
            <v>511225</v>
          </cell>
          <cell r="B636" t="str">
            <v>FIDEICOMISOS</v>
          </cell>
        </row>
        <row r="637">
          <cell r="A637">
            <v>511230</v>
          </cell>
          <cell r="B637" t="str">
            <v>CUSTODIA</v>
          </cell>
        </row>
        <row r="638">
          <cell r="A638">
            <v>511235</v>
          </cell>
          <cell r="B638" t="str">
            <v>FONDOS RECIBIDOS EN ADMINISTRACIÓN</v>
          </cell>
        </row>
        <row r="639">
          <cell r="A639">
            <v>511240</v>
          </cell>
          <cell r="B639" t="str">
            <v>EMISIÓN Y SERVICIOS DE TÍTULOS</v>
          </cell>
        </row>
        <row r="640">
          <cell r="A640">
            <v>511245</v>
          </cell>
          <cell r="B640" t="str">
            <v>TRANSFERENCIAS EN EL PAÍS</v>
          </cell>
        </row>
        <row r="641">
          <cell r="A641">
            <v>511250</v>
          </cell>
          <cell r="B641" t="str">
            <v>REMESAS EN ESPECIES MONETARIAS</v>
          </cell>
        </row>
        <row r="642">
          <cell r="A642">
            <v>511255</v>
          </cell>
          <cell r="B642" t="str">
            <v>ESTADOS CUENTAS CORRIENTES</v>
          </cell>
        </row>
        <row r="643">
          <cell r="A643">
            <v>511260</v>
          </cell>
          <cell r="B643" t="str">
            <v>DEVOLUCION CHEQUES</v>
          </cell>
        </row>
        <row r="644">
          <cell r="A644">
            <v>511265</v>
          </cell>
          <cell r="B644" t="str">
            <v>REVOCATORIA DE CHEQUES</v>
          </cell>
        </row>
        <row r="645">
          <cell r="A645">
            <v>511270</v>
          </cell>
          <cell r="B645" t="str">
            <v>CERTIFICACIONES</v>
          </cell>
        </row>
        <row r="646">
          <cell r="A646">
            <v>511275</v>
          </cell>
          <cell r="B646" t="str">
            <v>ORDENES DE PAGO</v>
          </cell>
        </row>
        <row r="647">
          <cell r="A647">
            <v>511280</v>
          </cell>
          <cell r="B647" t="str">
            <v>CÁMARA DE COMPENSACIÓN</v>
          </cell>
        </row>
        <row r="648">
          <cell r="A648">
            <v>511285</v>
          </cell>
          <cell r="B648" t="str">
            <v>SISTEMA NACIONAL DE PAGOS</v>
          </cell>
        </row>
        <row r="649">
          <cell r="A649">
            <v>511295</v>
          </cell>
          <cell r="B649" t="str">
            <v>OTRAS COMISIONES</v>
          </cell>
        </row>
        <row r="650">
          <cell r="A650">
            <v>5113</v>
          </cell>
          <cell r="B650" t="str">
            <v>RENTA EN NEGOCIACIÓN VALORES MOBILIARIOS</v>
          </cell>
        </row>
        <row r="651">
          <cell r="A651">
            <v>511305</v>
          </cell>
          <cell r="B651" t="str">
            <v>RENDIMIENTO INVERSIONES R.I.</v>
          </cell>
        </row>
        <row r="652">
          <cell r="A652">
            <v>511310</v>
          </cell>
          <cell r="B652" t="str">
            <v>RENDIMIENTO INVERSIONES PAÍS</v>
          </cell>
        </row>
        <row r="653">
          <cell r="A653">
            <v>5114</v>
          </cell>
          <cell r="B653" t="str">
            <v>DIVIDENDOS</v>
          </cell>
        </row>
        <row r="654">
          <cell r="A654">
            <v>511405</v>
          </cell>
          <cell r="B654" t="str">
            <v>PARTICIPACIÓN EN ORGANISMOS INTERNACIONALES</v>
          </cell>
        </row>
        <row r="655">
          <cell r="A655">
            <v>511490</v>
          </cell>
          <cell r="B655" t="str">
            <v>OTROS</v>
          </cell>
        </row>
        <row r="656">
          <cell r="A656">
            <v>5119</v>
          </cell>
          <cell r="B656" t="str">
            <v>OTROS INGRESOS FINANCIEROS (DESHABILITADO)</v>
          </cell>
        </row>
        <row r="657">
          <cell r="A657">
            <v>519</v>
          </cell>
          <cell r="B657" t="str">
            <v>OTROS INGRESOS ORDINARIOS</v>
          </cell>
        </row>
        <row r="658">
          <cell r="A658">
            <v>5191</v>
          </cell>
          <cell r="B658" t="str">
            <v>TASAS POR SERVICIOS</v>
          </cell>
        </row>
        <row r="659">
          <cell r="A659">
            <v>519105</v>
          </cell>
          <cell r="B659" t="str">
            <v>BANCARIOS</v>
          </cell>
        </row>
        <row r="660">
          <cell r="A660">
            <v>519110</v>
          </cell>
          <cell r="B660" t="str">
            <v>ADMINISTRATIVOS</v>
          </cell>
        </row>
        <row r="661">
          <cell r="A661">
            <v>519115</v>
          </cell>
          <cell r="B661" t="str">
            <v>CULTURAL Y SOCIAL</v>
          </cell>
        </row>
        <row r="662">
          <cell r="A662">
            <v>52</v>
          </cell>
          <cell r="B662" t="str">
            <v>INGRESOS EXTRAORDINARIOS</v>
          </cell>
        </row>
        <row r="663">
          <cell r="A663">
            <v>521</v>
          </cell>
          <cell r="B663" t="str">
            <v>LIQUIDACIÓN DEL PRESUPUESTO</v>
          </cell>
        </row>
        <row r="664">
          <cell r="A664">
            <v>522</v>
          </cell>
          <cell r="B664" t="str">
            <v>ARRIENDOS</v>
          </cell>
        </row>
        <row r="665">
          <cell r="A665">
            <v>523</v>
          </cell>
          <cell r="B665" t="str">
            <v>UTILIDAD EN VENTA DE ACTIVOS</v>
          </cell>
        </row>
        <row r="666">
          <cell r="A666">
            <v>5231</v>
          </cell>
          <cell r="B666" t="str">
            <v>TÍTULOS</v>
          </cell>
        </row>
        <row r="667">
          <cell r="A667">
            <v>5232</v>
          </cell>
          <cell r="B667" t="str">
            <v>ACTIVOS FIJOS</v>
          </cell>
        </row>
        <row r="668">
          <cell r="A668">
            <v>5233</v>
          </cell>
          <cell r="B668" t="str">
            <v>BIENES EN DACIÓN DE PAGO</v>
          </cell>
        </row>
        <row r="669">
          <cell r="A669">
            <v>5239</v>
          </cell>
          <cell r="B669" t="str">
            <v>OTROS ACTIVOS (DESHABILITADO)</v>
          </cell>
        </row>
        <row r="670">
          <cell r="A670">
            <v>524</v>
          </cell>
          <cell r="B670" t="str">
            <v>INGRESOS DEL EJERCICIO</v>
          </cell>
        </row>
        <row r="671">
          <cell r="A671">
            <v>525</v>
          </cell>
          <cell r="B671" t="str">
            <v>INGRESOS EJERCICIOS ANTERIORES</v>
          </cell>
        </row>
        <row r="672">
          <cell r="A672">
            <v>529</v>
          </cell>
          <cell r="B672" t="str">
            <v>OTROS INGRESOS EXTRAORDINARIOS</v>
          </cell>
        </row>
        <row r="673">
          <cell r="A673">
            <v>53</v>
          </cell>
          <cell r="B673" t="str">
            <v>INGRESOS DE POLÍTICA MONETARIA</v>
          </cell>
        </row>
        <row r="674">
          <cell r="A674">
            <v>54</v>
          </cell>
          <cell r="B674" t="str">
            <v>INGRESOS VARIOS</v>
          </cell>
        </row>
        <row r="675">
          <cell r="A675">
            <v>56</v>
          </cell>
          <cell r="B675" t="str">
            <v>RESULTADOS NO OPERATIVOS ACREEDORES</v>
          </cell>
        </row>
        <row r="676">
          <cell r="A676">
            <v>561</v>
          </cell>
          <cell r="B676" t="str">
            <v>UTILIDADES POR EXPO.A LA INFLACION</v>
          </cell>
        </row>
        <row r="677">
          <cell r="A677">
            <v>5611</v>
          </cell>
          <cell r="B677" t="str">
            <v>UTILIDADES EXPO.DE ACT.NO MONETARIO</v>
          </cell>
        </row>
        <row r="678">
          <cell r="A678">
            <v>5613</v>
          </cell>
          <cell r="B678" t="str">
            <v>UTILIDADES EXPO.CTAS.RESULT.DEUDORA</v>
          </cell>
        </row>
        <row r="679">
          <cell r="A679">
            <v>562</v>
          </cell>
          <cell r="B679" t="str">
            <v>UTILIDADES POR VALUACIÓN DE MONEDA EXTRANJERA</v>
          </cell>
        </row>
        <row r="680">
          <cell r="A680">
            <v>563</v>
          </cell>
          <cell r="B680" t="str">
            <v>UTILIDADES POR REAJUSTES PACTADOS</v>
          </cell>
        </row>
        <row r="681">
          <cell r="A681">
            <v>564</v>
          </cell>
          <cell r="B681" t="str">
            <v>UTILIDAD VALUACIÓN ORO Y PLATA</v>
          </cell>
        </row>
        <row r="682">
          <cell r="A682">
            <v>59</v>
          </cell>
          <cell r="B682" t="str">
            <v>PÉRDIDAS Y GANANCIAS – GANANCIAS</v>
          </cell>
        </row>
        <row r="683">
          <cell r="A683">
            <v>6</v>
          </cell>
          <cell r="B683" t="str">
            <v>CUENTAS CONTINGENTES</v>
          </cell>
        </row>
        <row r="684">
          <cell r="A684">
            <v>61</v>
          </cell>
          <cell r="B684" t="str">
            <v>DEUDORAS</v>
          </cell>
        </row>
        <row r="685">
          <cell r="A685">
            <v>62</v>
          </cell>
          <cell r="B685" t="str">
            <v>DEUDORAS POR CONTRA</v>
          </cell>
        </row>
        <row r="686">
          <cell r="A686">
            <v>63</v>
          </cell>
          <cell r="B686" t="str">
            <v>ACREEDORAS</v>
          </cell>
        </row>
        <row r="687">
          <cell r="A687">
            <v>631</v>
          </cell>
          <cell r="B687" t="str">
            <v>COMPROMISOS GOBIERNO CENTRAL</v>
          </cell>
        </row>
        <row r="688">
          <cell r="A688">
            <v>632</v>
          </cell>
          <cell r="B688" t="str">
            <v>COMPROMISOS CARTAS DE CRÉDITO</v>
          </cell>
        </row>
        <row r="689">
          <cell r="A689">
            <v>633</v>
          </cell>
          <cell r="B689" t="str">
            <v>ACUERDOS DE PAGO Y CRÉDITOS RECÍPROCOS</v>
          </cell>
        </row>
        <row r="690">
          <cell r="A690">
            <v>634</v>
          </cell>
          <cell r="B690" t="str">
            <v>COMPROMISOS ADQUIRIDOS NO DESEMBOLSADOS</v>
          </cell>
        </row>
        <row r="691">
          <cell r="A691">
            <v>639</v>
          </cell>
          <cell r="B691" t="str">
            <v>OTRAS CUENTAS CONTINGENTES ACREEDORAS</v>
          </cell>
        </row>
        <row r="692">
          <cell r="A692">
            <v>64</v>
          </cell>
          <cell r="B692" t="str">
            <v>ACREEDORAS POR CONTRA</v>
          </cell>
        </row>
        <row r="693">
          <cell r="A693">
            <v>641</v>
          </cell>
          <cell r="B693" t="str">
            <v>COMPROMISOS GOBIERNO CENTRAL</v>
          </cell>
        </row>
        <row r="694">
          <cell r="A694">
            <v>642</v>
          </cell>
          <cell r="B694" t="str">
            <v>COMPROMISOS CARTAS DE CRÉDITO</v>
          </cell>
        </row>
        <row r="695">
          <cell r="A695">
            <v>643</v>
          </cell>
          <cell r="B695" t="str">
            <v>ACUERDOS DE PAGO Y CRÉDITOS RECÍPROCOS</v>
          </cell>
        </row>
        <row r="696">
          <cell r="A696">
            <v>644</v>
          </cell>
          <cell r="B696" t="str">
            <v>COMPROMISOS ADQUIRIDOS NO DESEMBOLSADOS</v>
          </cell>
        </row>
        <row r="697">
          <cell r="A697">
            <v>649</v>
          </cell>
          <cell r="B697" t="str">
            <v>OTRAS CUENTAS CONTINGENTES ACREEDORAS</v>
          </cell>
        </row>
        <row r="698">
          <cell r="A698">
            <v>7</v>
          </cell>
          <cell r="B698" t="str">
            <v>CUENTAS DE ORDEN</v>
          </cell>
        </row>
        <row r="699">
          <cell r="A699">
            <v>71</v>
          </cell>
          <cell r="B699" t="str">
            <v>DEUDORAS</v>
          </cell>
        </row>
        <row r="700">
          <cell r="A700">
            <v>711</v>
          </cell>
          <cell r="B700" t="str">
            <v>ESPECIES MONETARIAS</v>
          </cell>
        </row>
        <row r="701">
          <cell r="A701">
            <v>7111</v>
          </cell>
          <cell r="B701" t="str">
            <v>BILLETES Y MONEDAS NO EMITIDOS</v>
          </cell>
        </row>
        <row r="702">
          <cell r="A702">
            <v>7112</v>
          </cell>
          <cell r="B702" t="str">
            <v>BILLETES Y MONEDAS DESMONETIZADOS</v>
          </cell>
        </row>
        <row r="703">
          <cell r="A703">
            <v>7113</v>
          </cell>
          <cell r="B703" t="str">
            <v>BILLETES Y MONEDAS EN CUSTODIA</v>
          </cell>
        </row>
        <row r="704">
          <cell r="A704">
            <v>712</v>
          </cell>
          <cell r="B704" t="str">
            <v>TÍTULOS Y FORMULARIOS</v>
          </cell>
        </row>
        <row r="705">
          <cell r="A705">
            <v>7121</v>
          </cell>
          <cell r="B705" t="str">
            <v>TÍTULOS</v>
          </cell>
        </row>
        <row r="706">
          <cell r="A706">
            <v>712101</v>
          </cell>
          <cell r="B706" t="str">
            <v>TÍTULOS PROPIOS REDIMIDOS POR INCINERAR</v>
          </cell>
        </row>
        <row r="707">
          <cell r="A707">
            <v>712102</v>
          </cell>
          <cell r="B707" t="str">
            <v>TÍTULOS EN CUSTODIA</v>
          </cell>
        </row>
        <row r="708">
          <cell r="A708">
            <v>712103</v>
          </cell>
          <cell r="B708" t="str">
            <v>TÍTULOS EMITIDOS NO VENDIDOS</v>
          </cell>
        </row>
        <row r="709">
          <cell r="A709">
            <v>712105</v>
          </cell>
          <cell r="B709" t="str">
            <v>TÍTULOS EMITIDOS RECOMPRADOS</v>
          </cell>
        </row>
        <row r="710">
          <cell r="A710">
            <v>7122</v>
          </cell>
          <cell r="B710" t="str">
            <v>FORMULARIOS</v>
          </cell>
        </row>
        <row r="711">
          <cell r="A711">
            <v>712201</v>
          </cell>
          <cell r="B711" t="str">
            <v>FORMULARIOS DE TÍTULOS PROPIOS</v>
          </cell>
        </row>
        <row r="712">
          <cell r="A712">
            <v>713</v>
          </cell>
          <cell r="B712" t="str">
            <v>BIENES Y VALORES ENTREGADOS</v>
          </cell>
        </row>
        <row r="713">
          <cell r="A713">
            <v>7131</v>
          </cell>
          <cell r="B713" t="str">
            <v>EN ADMINISTRACIÓN</v>
          </cell>
        </row>
        <row r="714">
          <cell r="A714">
            <v>713105</v>
          </cell>
          <cell r="B714" t="str">
            <v>EN EL PAÍS</v>
          </cell>
        </row>
        <row r="715">
          <cell r="A715">
            <v>713110</v>
          </cell>
          <cell r="B715" t="str">
            <v>EN EL EXTERIOR</v>
          </cell>
        </row>
        <row r="716">
          <cell r="A716">
            <v>7132</v>
          </cell>
          <cell r="B716" t="str">
            <v>EN COMODATO</v>
          </cell>
        </row>
        <row r="717">
          <cell r="A717">
            <v>713205</v>
          </cell>
          <cell r="B717" t="str">
            <v>EN EL PAÍS</v>
          </cell>
        </row>
        <row r="718">
          <cell r="A718">
            <v>713210</v>
          </cell>
          <cell r="B718" t="str">
            <v>EN EL EXTERIOR</v>
          </cell>
        </row>
        <row r="719">
          <cell r="A719">
            <v>7133</v>
          </cell>
          <cell r="B719" t="str">
            <v>EN GARANTÍA</v>
          </cell>
        </row>
        <row r="720">
          <cell r="A720">
            <v>713305</v>
          </cell>
          <cell r="B720" t="str">
            <v>EN EL PAÍS</v>
          </cell>
        </row>
        <row r="721">
          <cell r="A721">
            <v>713310</v>
          </cell>
          <cell r="B721" t="str">
            <v>EN EL EXTERIOR</v>
          </cell>
        </row>
        <row r="722">
          <cell r="A722">
            <v>7134</v>
          </cell>
          <cell r="B722" t="str">
            <v>EN CUSTODIA</v>
          </cell>
        </row>
        <row r="723">
          <cell r="A723">
            <v>713405</v>
          </cell>
          <cell r="B723" t="str">
            <v>EN EL PAÍS</v>
          </cell>
        </row>
        <row r="724">
          <cell r="A724">
            <v>713410</v>
          </cell>
          <cell r="B724" t="str">
            <v>EN EL EXTERIOR</v>
          </cell>
        </row>
        <row r="725">
          <cell r="A725">
            <v>7136</v>
          </cell>
          <cell r="B725" t="str">
            <v>EN ARRENDAMIENTO</v>
          </cell>
        </row>
        <row r="726">
          <cell r="A726">
            <v>714</v>
          </cell>
          <cell r="B726" t="str">
            <v>INTERESES POR COBRAR EN SUSPENSO</v>
          </cell>
        </row>
        <row r="727">
          <cell r="A727">
            <v>7141</v>
          </cell>
          <cell r="B727" t="str">
            <v>INTERESES POR VENCER</v>
          </cell>
        </row>
        <row r="728">
          <cell r="A728">
            <v>7142</v>
          </cell>
          <cell r="B728" t="str">
            <v>INTERESES VENCIDOS</v>
          </cell>
        </row>
        <row r="729">
          <cell r="A729">
            <v>7143</v>
          </cell>
          <cell r="B729" t="str">
            <v>INTERESES EN MORA</v>
          </cell>
        </row>
        <row r="730">
          <cell r="A730">
            <v>715</v>
          </cell>
          <cell r="B730" t="str">
            <v>ACTIVOS CASTIGADOS</v>
          </cell>
        </row>
        <row r="731">
          <cell r="A731">
            <v>7151</v>
          </cell>
          <cell r="B731" t="str">
            <v>OPERACIONES DE CRÉDITO</v>
          </cell>
        </row>
        <row r="732">
          <cell r="A732">
            <v>7152</v>
          </cell>
          <cell r="B732" t="str">
            <v>CUENTAS POR COBRAR</v>
          </cell>
        </row>
        <row r="733">
          <cell r="A733">
            <v>716</v>
          </cell>
          <cell r="B733" t="str">
            <v>COBRANZAS</v>
          </cell>
        </row>
        <row r="734">
          <cell r="A734">
            <v>7161</v>
          </cell>
          <cell r="B734" t="str">
            <v>COBRANZAS AL EXTERIOR</v>
          </cell>
        </row>
        <row r="735">
          <cell r="A735">
            <v>717</v>
          </cell>
          <cell r="B735" t="str">
            <v>ACTIVOS TRANSFERIDOS CASTIGADOS BANCA CERRADA</v>
          </cell>
        </row>
        <row r="736">
          <cell r="A736">
            <v>7171</v>
          </cell>
          <cell r="B736" t="str">
            <v>INVERSIONES CASTIGADAS IFIS CERRADAS</v>
          </cell>
        </row>
        <row r="737">
          <cell r="A737">
            <v>7172</v>
          </cell>
          <cell r="B737" t="str">
            <v>CARTERA DE CRÉDITO CASTIGADA IFIS CERRADAS</v>
          </cell>
        </row>
        <row r="738">
          <cell r="A738">
            <v>7173</v>
          </cell>
          <cell r="B738" t="str">
            <v>CUENTAS POR COBRAR CASTIGADAS IFIS CERRADAS</v>
          </cell>
        </row>
        <row r="739">
          <cell r="A739">
            <v>7176</v>
          </cell>
          <cell r="B739" t="str">
            <v>INVERSIONES CASTIGADAS EX UGEDEP</v>
          </cell>
        </row>
        <row r="740">
          <cell r="A740">
            <v>7177</v>
          </cell>
          <cell r="B740" t="str">
            <v>CUENTAS POR COBRAR CASTIGADAS  EX UGEDEP</v>
          </cell>
        </row>
        <row r="741">
          <cell r="A741">
            <v>7178</v>
          </cell>
          <cell r="B741" t="str">
            <v>OTROS ACTIVOS CASTIGADOS  EX UGEDEP</v>
          </cell>
        </row>
        <row r="742">
          <cell r="A742">
            <v>7179</v>
          </cell>
          <cell r="B742" t="str">
            <v>OTROS ACTIVOS CASTIGADOS IFIS CERRADAS</v>
          </cell>
        </row>
        <row r="743">
          <cell r="A743">
            <v>718</v>
          </cell>
          <cell r="B743" t="str">
            <v>JUICIOS COACTIVOS ACTIVOS BANCA CERRADA</v>
          </cell>
        </row>
        <row r="744">
          <cell r="A744">
            <v>7181</v>
          </cell>
          <cell r="B744" t="str">
            <v>TRANSFERIDOS DE LAS IFIS CERRADAS</v>
          </cell>
        </row>
        <row r="745">
          <cell r="A745">
            <v>7182</v>
          </cell>
          <cell r="B745" t="str">
            <v>INICIADOS POR EL BANCO CENTRAL DEL ECUADOR IFIS CERRADAS</v>
          </cell>
        </row>
        <row r="746">
          <cell r="A746">
            <v>7186</v>
          </cell>
          <cell r="B746" t="str">
            <v>TRANSFERIDOS DE LA EX UGEDEP</v>
          </cell>
        </row>
        <row r="747">
          <cell r="A747">
            <v>7187</v>
          </cell>
          <cell r="B747" t="str">
            <v>INICIADOS POR EL BANCO CENTRAL DEL ECUADOR  EX UGEDEP</v>
          </cell>
        </row>
        <row r="748">
          <cell r="A748">
            <v>719</v>
          </cell>
          <cell r="B748" t="str">
            <v>OTRAS CUENTAS DEUDORAS</v>
          </cell>
        </row>
        <row r="749">
          <cell r="A749">
            <v>7191</v>
          </cell>
          <cell r="B749" t="str">
            <v>CONTRATOS SUSCRITOS</v>
          </cell>
        </row>
        <row r="750">
          <cell r="A750">
            <v>7192</v>
          </cell>
          <cell r="B750" t="str">
            <v>DÉFICIT PATRIMONIAL ENTIDADES CERRADAS</v>
          </cell>
        </row>
        <row r="751">
          <cell r="A751">
            <v>7193</v>
          </cell>
          <cell r="B751" t="str">
            <v>OTRAS CUENTAS DE ORDEN BANCA CERRADA</v>
          </cell>
        </row>
        <row r="752">
          <cell r="A752">
            <v>719305</v>
          </cell>
          <cell r="B752" t="str">
            <v>OTRAS CUENTAS DE ORDEN IFIS CERRADAS</v>
          </cell>
        </row>
        <row r="753">
          <cell r="A753">
            <v>719310</v>
          </cell>
          <cell r="B753" t="str">
            <v>OTRAS CUENTAS DE ORDEN EX UGEDEP</v>
          </cell>
        </row>
        <row r="754">
          <cell r="A754">
            <v>7198</v>
          </cell>
          <cell r="B754" t="str">
            <v>VARIAS</v>
          </cell>
        </row>
        <row r="755">
          <cell r="A755">
            <v>72</v>
          </cell>
          <cell r="B755" t="str">
            <v>DEUDORAS POR CONTRA</v>
          </cell>
        </row>
        <row r="756">
          <cell r="A756">
            <v>721</v>
          </cell>
          <cell r="B756" t="str">
            <v>ESPECIES MONETARIAS</v>
          </cell>
        </row>
        <row r="757">
          <cell r="A757">
            <v>7211</v>
          </cell>
          <cell r="B757" t="str">
            <v>BILLETES Y MONEDAS NO EMITIDOS</v>
          </cell>
        </row>
        <row r="758">
          <cell r="A758">
            <v>7212</v>
          </cell>
          <cell r="B758" t="str">
            <v>BILLETES Y MONEDAS DESMONETIZADOS</v>
          </cell>
        </row>
        <row r="759">
          <cell r="A759">
            <v>7213</v>
          </cell>
          <cell r="B759" t="str">
            <v>BILLETES Y MONEDAS EN CUSTODIA</v>
          </cell>
        </row>
        <row r="760">
          <cell r="A760">
            <v>722</v>
          </cell>
          <cell r="B760" t="str">
            <v>TÍTULOS Y FORMULARIOS</v>
          </cell>
        </row>
        <row r="761">
          <cell r="A761">
            <v>7221</v>
          </cell>
          <cell r="B761" t="str">
            <v>TÍTULOS</v>
          </cell>
        </row>
        <row r="762">
          <cell r="A762">
            <v>722101</v>
          </cell>
          <cell r="B762" t="str">
            <v>TÍTULOS PROPIOS REDIMIDOS POR INCINERAR</v>
          </cell>
        </row>
        <row r="763">
          <cell r="A763">
            <v>722102</v>
          </cell>
          <cell r="B763" t="str">
            <v>TÍTULOS EN CUSTODIA</v>
          </cell>
        </row>
        <row r="764">
          <cell r="A764">
            <v>722103</v>
          </cell>
          <cell r="B764" t="str">
            <v>TÍTULOS EMITIDOS NO VENDIDOS</v>
          </cell>
        </row>
        <row r="765">
          <cell r="A765">
            <v>722105</v>
          </cell>
          <cell r="B765" t="str">
            <v>TÍTULOS EMITIDOS RECOMPRADOS</v>
          </cell>
        </row>
        <row r="766">
          <cell r="A766">
            <v>7222</v>
          </cell>
          <cell r="B766" t="str">
            <v>FORMULARIOS</v>
          </cell>
        </row>
        <row r="767">
          <cell r="A767">
            <v>722201</v>
          </cell>
          <cell r="B767" t="str">
            <v>FORMULARIOS DE TÍTULOS PROPIOS</v>
          </cell>
        </row>
        <row r="768">
          <cell r="A768">
            <v>723</v>
          </cell>
          <cell r="B768" t="str">
            <v>BIENES Y VALORES ENTREGADOS</v>
          </cell>
        </row>
        <row r="769">
          <cell r="A769">
            <v>7231</v>
          </cell>
          <cell r="B769" t="str">
            <v>EN ADMINISTRACIÓN</v>
          </cell>
        </row>
        <row r="770">
          <cell r="A770">
            <v>723105</v>
          </cell>
          <cell r="B770" t="str">
            <v>EN EL PAÍS</v>
          </cell>
        </row>
        <row r="771">
          <cell r="A771">
            <v>723110</v>
          </cell>
          <cell r="B771" t="str">
            <v>EN EL EXTERIOR</v>
          </cell>
        </row>
        <row r="772">
          <cell r="A772">
            <v>7232</v>
          </cell>
          <cell r="B772" t="str">
            <v>EN COMODATO</v>
          </cell>
        </row>
        <row r="773">
          <cell r="A773">
            <v>723205</v>
          </cell>
          <cell r="B773" t="str">
            <v>EN EL PAÍS</v>
          </cell>
        </row>
        <row r="774">
          <cell r="A774">
            <v>723210</v>
          </cell>
          <cell r="B774" t="str">
            <v>EN EL EXTERIOR</v>
          </cell>
        </row>
        <row r="775">
          <cell r="A775">
            <v>7233</v>
          </cell>
          <cell r="B775" t="str">
            <v>EN GARANTÍA</v>
          </cell>
        </row>
        <row r="776">
          <cell r="A776">
            <v>723305</v>
          </cell>
          <cell r="B776" t="str">
            <v>EN EL PAÍS</v>
          </cell>
        </row>
        <row r="777">
          <cell r="A777">
            <v>723310</v>
          </cell>
          <cell r="B777" t="str">
            <v>EN EL EXTERIOR</v>
          </cell>
        </row>
        <row r="778">
          <cell r="A778">
            <v>7234</v>
          </cell>
          <cell r="B778" t="str">
            <v>EN CUSTODIA</v>
          </cell>
        </row>
        <row r="779">
          <cell r="A779">
            <v>723405</v>
          </cell>
          <cell r="B779" t="str">
            <v>EN EL PAÍS</v>
          </cell>
        </row>
        <row r="780">
          <cell r="A780">
            <v>723410</v>
          </cell>
          <cell r="B780" t="str">
            <v>EN EL EXTERIOR</v>
          </cell>
        </row>
        <row r="781">
          <cell r="A781">
            <v>7236</v>
          </cell>
          <cell r="B781" t="str">
            <v>EN ARRENDAMIENTO</v>
          </cell>
        </row>
        <row r="782">
          <cell r="A782">
            <v>724</v>
          </cell>
          <cell r="B782" t="str">
            <v>INTERESES POR COBRAR EN SUSPENSO</v>
          </cell>
        </row>
        <row r="783">
          <cell r="A783">
            <v>7241</v>
          </cell>
          <cell r="B783" t="str">
            <v>INTERESES POR VENCER</v>
          </cell>
        </row>
        <row r="784">
          <cell r="A784">
            <v>7242</v>
          </cell>
          <cell r="B784" t="str">
            <v>INTERESES VENCIDOS</v>
          </cell>
        </row>
        <row r="785">
          <cell r="A785">
            <v>7243</v>
          </cell>
          <cell r="B785" t="str">
            <v>INTERESES EN MORA</v>
          </cell>
        </row>
        <row r="786">
          <cell r="A786">
            <v>725</v>
          </cell>
          <cell r="B786" t="str">
            <v>ACTIVOS CASTIGADOS</v>
          </cell>
        </row>
        <row r="787">
          <cell r="A787">
            <v>7251</v>
          </cell>
          <cell r="B787" t="str">
            <v>OPERACIONES DE CRÉDITO</v>
          </cell>
        </row>
        <row r="788">
          <cell r="A788">
            <v>7252</v>
          </cell>
          <cell r="B788" t="str">
            <v>CUENTAS POR COBRAR</v>
          </cell>
        </row>
        <row r="789">
          <cell r="A789">
            <v>726</v>
          </cell>
          <cell r="B789" t="str">
            <v>COBRANZAS</v>
          </cell>
        </row>
        <row r="790">
          <cell r="A790">
            <v>7261</v>
          </cell>
          <cell r="B790" t="str">
            <v>COBRANZAS AL EXTERIOR</v>
          </cell>
        </row>
        <row r="791">
          <cell r="A791">
            <v>727</v>
          </cell>
          <cell r="B791" t="str">
            <v>ACTIVOS TRANSFERIDOS CASTIGADOS BANCA CERRADA</v>
          </cell>
        </row>
        <row r="792">
          <cell r="A792">
            <v>7271</v>
          </cell>
          <cell r="B792" t="str">
            <v>INVERSIONES CASTIGADAS IFIS CERRADAS</v>
          </cell>
        </row>
        <row r="793">
          <cell r="A793">
            <v>7272</v>
          </cell>
          <cell r="B793" t="str">
            <v>CARTERA DE CRÉDITO CASTIGADA IFIS CERRADAS</v>
          </cell>
        </row>
        <row r="794">
          <cell r="A794">
            <v>7273</v>
          </cell>
          <cell r="B794" t="str">
            <v>CUENTAS POR COBRAR CASTIGADAS IFIS CERRADAS</v>
          </cell>
        </row>
        <row r="795">
          <cell r="A795">
            <v>7276</v>
          </cell>
          <cell r="B795" t="str">
            <v>INVERSIONES CASTIGADAS EX UGEDEP</v>
          </cell>
        </row>
        <row r="796">
          <cell r="A796">
            <v>7277</v>
          </cell>
          <cell r="B796" t="str">
            <v>CUENTAS POR COBRAR CASTIGADAS EX UGEDEP</v>
          </cell>
        </row>
        <row r="797">
          <cell r="A797">
            <v>7278</v>
          </cell>
          <cell r="B797" t="str">
            <v>OTROS ACTIVOS CASTIGADOS  EX UGEDEP</v>
          </cell>
        </row>
        <row r="798">
          <cell r="A798">
            <v>7279</v>
          </cell>
          <cell r="B798" t="str">
            <v>OTROS ACTIVOS CASTIGADOS IFIS CERRADAS</v>
          </cell>
        </row>
        <row r="799">
          <cell r="A799">
            <v>728</v>
          </cell>
          <cell r="B799" t="str">
            <v>JUICIOS COACTIVOS ACTIVOS BANCA CERRADA</v>
          </cell>
        </row>
        <row r="800">
          <cell r="A800">
            <v>7281</v>
          </cell>
          <cell r="B800" t="str">
            <v>TRANSFERIDOS DE LAS IFIS CERRADAS</v>
          </cell>
        </row>
        <row r="801">
          <cell r="A801">
            <v>7282</v>
          </cell>
          <cell r="B801" t="str">
            <v>INICIADOS POR EL BANCO CENTRAL DEL ECUADOR IFIS CERRADAS</v>
          </cell>
        </row>
        <row r="802">
          <cell r="A802">
            <v>7286</v>
          </cell>
          <cell r="B802" t="str">
            <v>TRANSFERIDOS DE LA EX UGEDEP</v>
          </cell>
        </row>
        <row r="803">
          <cell r="A803">
            <v>7287</v>
          </cell>
          <cell r="B803" t="str">
            <v>INICIADOS POR EL BANCO CENTRAL DEL ECUADOR  EX UGEDEP</v>
          </cell>
        </row>
        <row r="804">
          <cell r="A804">
            <v>729</v>
          </cell>
          <cell r="B804" t="str">
            <v>OTRAS CUENTAS DEUDORAS</v>
          </cell>
        </row>
        <row r="805">
          <cell r="A805">
            <v>7291</v>
          </cell>
          <cell r="B805" t="str">
            <v>CONTRATOS SUSCRITOS</v>
          </cell>
        </row>
        <row r="806">
          <cell r="A806">
            <v>7292</v>
          </cell>
          <cell r="B806" t="str">
            <v>DÉFICIT PATRIMONIAL ENTIDADES CERRADAS</v>
          </cell>
        </row>
        <row r="807">
          <cell r="A807">
            <v>7293</v>
          </cell>
          <cell r="B807" t="str">
            <v>OTRAS CUENTAS DE ORDEN BANCA CERRADA</v>
          </cell>
        </row>
        <row r="808">
          <cell r="A808">
            <v>729305</v>
          </cell>
          <cell r="B808" t="str">
            <v>OTRAS CUENTAS DE ORDEN IFIS CERRADAS</v>
          </cell>
        </row>
        <row r="809">
          <cell r="A809">
            <v>729310</v>
          </cell>
          <cell r="B809" t="str">
            <v>OTRAS CUENTAS DE ORDEN EX UGEDEP</v>
          </cell>
        </row>
        <row r="810">
          <cell r="A810">
            <v>7298</v>
          </cell>
          <cell r="B810" t="str">
            <v>VARIAS</v>
          </cell>
        </row>
        <row r="811">
          <cell r="A811">
            <v>73</v>
          </cell>
          <cell r="B811" t="str">
            <v>ACREEDORAS</v>
          </cell>
        </row>
        <row r="812">
          <cell r="A812">
            <v>731</v>
          </cell>
          <cell r="B812" t="str">
            <v>ESPECIES MONETARIAS</v>
          </cell>
        </row>
        <row r="813">
          <cell r="A813">
            <v>7313</v>
          </cell>
          <cell r="B813" t="str">
            <v>BILLETES Y MONEDAS EN CUSTODIA</v>
          </cell>
        </row>
        <row r="814">
          <cell r="A814">
            <v>732</v>
          </cell>
          <cell r="B814" t="str">
            <v>FORMULARIOS</v>
          </cell>
        </row>
        <row r="815">
          <cell r="A815">
            <v>7321</v>
          </cell>
          <cell r="B815" t="str">
            <v>FORMULARIOS DE TÍTULOS</v>
          </cell>
        </row>
        <row r="816">
          <cell r="A816">
            <v>733</v>
          </cell>
          <cell r="B816" t="str">
            <v>BIENES Y VALORES RECIBIDOS</v>
          </cell>
        </row>
        <row r="817">
          <cell r="A817">
            <v>7331</v>
          </cell>
          <cell r="B817" t="str">
            <v>EN ADMINISTRACIÓN</v>
          </cell>
        </row>
        <row r="818">
          <cell r="A818">
            <v>733105</v>
          </cell>
          <cell r="B818" t="str">
            <v>EN EL PAÍS</v>
          </cell>
        </row>
        <row r="819">
          <cell r="A819">
            <v>733110</v>
          </cell>
          <cell r="B819" t="str">
            <v>EN EL EXTERIOR</v>
          </cell>
        </row>
        <row r="820">
          <cell r="A820">
            <v>7332</v>
          </cell>
          <cell r="B820" t="str">
            <v>EN COMODATO</v>
          </cell>
        </row>
        <row r="821">
          <cell r="A821">
            <v>733205</v>
          </cell>
          <cell r="B821" t="str">
            <v>EN EL PAÍS</v>
          </cell>
        </row>
        <row r="822">
          <cell r="A822">
            <v>7333</v>
          </cell>
          <cell r="B822" t="str">
            <v>EN GARANTÍA</v>
          </cell>
        </row>
        <row r="823">
          <cell r="A823">
            <v>733305</v>
          </cell>
          <cell r="B823" t="str">
            <v>EN EL PAÍS</v>
          </cell>
        </row>
        <row r="824">
          <cell r="A824">
            <v>733310</v>
          </cell>
          <cell r="B824" t="str">
            <v>EN EL EXTERIOR</v>
          </cell>
        </row>
        <row r="825">
          <cell r="A825">
            <v>7334</v>
          </cell>
          <cell r="B825" t="str">
            <v>EN CUSTODIA</v>
          </cell>
        </row>
        <row r="826">
          <cell r="A826">
            <v>733405</v>
          </cell>
          <cell r="B826" t="str">
            <v>EN EL PAÍS</v>
          </cell>
        </row>
        <row r="827">
          <cell r="A827">
            <v>7335</v>
          </cell>
          <cell r="B827" t="str">
            <v>OPERACIONES DE TESORERÍA</v>
          </cell>
        </row>
        <row r="828">
          <cell r="A828">
            <v>7336</v>
          </cell>
          <cell r="B828" t="str">
            <v>EN ARRENDAMIENTO</v>
          </cell>
        </row>
        <row r="829">
          <cell r="A829">
            <v>7337</v>
          </cell>
          <cell r="B829" t="str">
            <v>OPERACIONES DE POLÍTICA MONETARIA</v>
          </cell>
        </row>
        <row r="830">
          <cell r="A830">
            <v>733701</v>
          </cell>
          <cell r="B830" t="str">
            <v>EN FIDEICOMISOS MERCANTILES</v>
          </cell>
        </row>
        <row r="831">
          <cell r="A831">
            <v>733702</v>
          </cell>
          <cell r="B831" t="str">
            <v>EN OPERACIONES DIRECTAS</v>
          </cell>
        </row>
        <row r="832">
          <cell r="A832">
            <v>735</v>
          </cell>
          <cell r="B832" t="str">
            <v>PASIVOS BANCA CERRADA</v>
          </cell>
        </row>
        <row r="833">
          <cell r="A833">
            <v>7351</v>
          </cell>
          <cell r="B833" t="str">
            <v>PASIVOS IFIS CERRADAS</v>
          </cell>
        </row>
        <row r="834">
          <cell r="A834">
            <v>7356</v>
          </cell>
          <cell r="B834" t="str">
            <v>PASIVOS EX UGEDEP</v>
          </cell>
        </row>
        <row r="835">
          <cell r="A835">
            <v>736</v>
          </cell>
          <cell r="B835" t="str">
            <v>COBRANZAS</v>
          </cell>
        </row>
        <row r="836">
          <cell r="A836">
            <v>7361</v>
          </cell>
          <cell r="B836" t="str">
            <v>COBRANZAS DEL EXTERIOR</v>
          </cell>
        </row>
        <row r="837">
          <cell r="A837">
            <v>737</v>
          </cell>
          <cell r="B837" t="str">
            <v>CRÉDITOS DEL EXTERIOR</v>
          </cell>
        </row>
        <row r="838">
          <cell r="A838">
            <v>7371</v>
          </cell>
          <cell r="B838" t="str">
            <v>CRÉDITOS DE GOBIERNOS EXTRANJEROS POR UTILIZAR</v>
          </cell>
        </row>
        <row r="839">
          <cell r="A839">
            <v>7372</v>
          </cell>
          <cell r="B839" t="str">
            <v>CRÉDITOS DE GOBIERNOS EXTRANJEROS POR PAGAR</v>
          </cell>
        </row>
        <row r="840">
          <cell r="A840">
            <v>7378</v>
          </cell>
          <cell r="B840" t="str">
            <v>OTROS CRÉDITOS OTORGADOS DEL EXTERIOR</v>
          </cell>
        </row>
        <row r="841">
          <cell r="A841">
            <v>738</v>
          </cell>
          <cell r="B841" t="str">
            <v>CRÉDITOS ESPECIALES</v>
          </cell>
        </row>
        <row r="842">
          <cell r="A842">
            <v>7381</v>
          </cell>
          <cell r="B842" t="str">
            <v>CRÉDITOS OTORGADOS CON FONDOS AJENOS</v>
          </cell>
        </row>
        <row r="843">
          <cell r="A843">
            <v>7382</v>
          </cell>
          <cell r="B843" t="str">
            <v>LÍNEAS DE CRÉDITO POR AMORTIZAR</v>
          </cell>
        </row>
        <row r="844">
          <cell r="A844">
            <v>7383</v>
          </cell>
          <cell r="B844" t="str">
            <v>DOCUMENTOS EN GARANTÍA FONDOS AJENOS</v>
          </cell>
        </row>
        <row r="845">
          <cell r="A845">
            <v>739</v>
          </cell>
          <cell r="B845" t="str">
            <v>OTRAS CUENTAS ACREEDORAS</v>
          </cell>
        </row>
        <row r="846">
          <cell r="A846">
            <v>7391</v>
          </cell>
          <cell r="B846" t="str">
            <v>CARTAS DE CRÉDITO</v>
          </cell>
        </row>
        <row r="847">
          <cell r="A847">
            <v>7392</v>
          </cell>
          <cell r="B847" t="str">
            <v>SUPERÁVIT PATRIMONIAL BANCA CERRADA</v>
          </cell>
        </row>
        <row r="848">
          <cell r="A848">
            <v>739205</v>
          </cell>
          <cell r="B848" t="str">
            <v>SUPERÁVIT PATRIMONIAL IFIS CERRADAS</v>
          </cell>
        </row>
        <row r="849">
          <cell r="A849">
            <v>739210</v>
          </cell>
          <cell r="B849" t="str">
            <v>SUPERÁVIT PATRIMONIAL EX UGEDEP</v>
          </cell>
        </row>
        <row r="850">
          <cell r="A850">
            <v>7398</v>
          </cell>
          <cell r="B850" t="str">
            <v>VARIAS</v>
          </cell>
        </row>
        <row r="851">
          <cell r="A851">
            <v>74</v>
          </cell>
          <cell r="B851" t="str">
            <v>ACREEDORAS POR CONTRA</v>
          </cell>
        </row>
        <row r="852">
          <cell r="A852">
            <v>741</v>
          </cell>
          <cell r="B852" t="str">
            <v>ESPECIES MONETARIAS</v>
          </cell>
        </row>
        <row r="853">
          <cell r="A853">
            <v>7413</v>
          </cell>
          <cell r="B853" t="str">
            <v>BILLETES Y MONEDAS EN CUSTODIA</v>
          </cell>
        </row>
        <row r="854">
          <cell r="A854">
            <v>742</v>
          </cell>
          <cell r="B854" t="str">
            <v>FORMULARIOS</v>
          </cell>
        </row>
        <row r="855">
          <cell r="A855">
            <v>7421</v>
          </cell>
          <cell r="B855" t="str">
            <v>FORMULARIOS DE TÍTULOS</v>
          </cell>
        </row>
        <row r="856">
          <cell r="A856">
            <v>743</v>
          </cell>
          <cell r="B856" t="str">
            <v>BIENES Y VALORES RECIBIDOS</v>
          </cell>
        </row>
        <row r="857">
          <cell r="A857">
            <v>7431</v>
          </cell>
          <cell r="B857" t="str">
            <v>EN ADMINISTRACIÓN</v>
          </cell>
        </row>
        <row r="858">
          <cell r="A858">
            <v>743105</v>
          </cell>
          <cell r="B858" t="str">
            <v>EN EL PAÍS</v>
          </cell>
        </row>
        <row r="859">
          <cell r="A859">
            <v>743110</v>
          </cell>
          <cell r="B859" t="str">
            <v>EN EL EXTERIOR</v>
          </cell>
        </row>
        <row r="860">
          <cell r="A860">
            <v>7432</v>
          </cell>
          <cell r="B860" t="str">
            <v>EN COMODATO</v>
          </cell>
        </row>
        <row r="861">
          <cell r="A861">
            <v>743205</v>
          </cell>
          <cell r="B861" t="str">
            <v>EN EL PAÍS</v>
          </cell>
        </row>
        <row r="862">
          <cell r="A862">
            <v>7433</v>
          </cell>
          <cell r="B862" t="str">
            <v>EN GARANTÍA</v>
          </cell>
        </row>
        <row r="863">
          <cell r="A863">
            <v>743305</v>
          </cell>
          <cell r="B863" t="str">
            <v>EN EL PAÍS</v>
          </cell>
        </row>
        <row r="864">
          <cell r="A864">
            <v>743310</v>
          </cell>
          <cell r="B864" t="str">
            <v>EN EL EXTERIOR</v>
          </cell>
        </row>
        <row r="865">
          <cell r="A865">
            <v>7434</v>
          </cell>
          <cell r="B865" t="str">
            <v>EN CUSTODIA</v>
          </cell>
        </row>
        <row r="866">
          <cell r="A866">
            <v>743405</v>
          </cell>
          <cell r="B866" t="str">
            <v>EN EL PAÍS</v>
          </cell>
        </row>
        <row r="867">
          <cell r="A867">
            <v>7435</v>
          </cell>
          <cell r="B867" t="str">
            <v>OPERACIONES DE TESORERÍA</v>
          </cell>
        </row>
        <row r="868">
          <cell r="A868">
            <v>7436</v>
          </cell>
          <cell r="B868" t="str">
            <v>EN ARRENDAMIENTO</v>
          </cell>
        </row>
        <row r="869">
          <cell r="A869">
            <v>7437</v>
          </cell>
          <cell r="B869" t="str">
            <v>OPERACIONES DE POLÍTICA MONETARIA</v>
          </cell>
        </row>
        <row r="870">
          <cell r="A870">
            <v>743701</v>
          </cell>
          <cell r="B870" t="str">
            <v>EN FIDEICOMISOS MERCANTILES</v>
          </cell>
        </row>
        <row r="871">
          <cell r="A871">
            <v>743702</v>
          </cell>
          <cell r="B871" t="str">
            <v>EN OPERACIONES DIRECTAS</v>
          </cell>
        </row>
        <row r="872">
          <cell r="A872">
            <v>745</v>
          </cell>
          <cell r="B872" t="str">
            <v>PASIVOS BANCA CERRADA</v>
          </cell>
        </row>
        <row r="873">
          <cell r="A873">
            <v>7451</v>
          </cell>
          <cell r="B873" t="str">
            <v>PASIVOS IFIS CERRADAS</v>
          </cell>
        </row>
        <row r="874">
          <cell r="A874">
            <v>7456</v>
          </cell>
          <cell r="B874" t="str">
            <v>PASIVOS EX UGEDEP</v>
          </cell>
        </row>
        <row r="875">
          <cell r="A875">
            <v>746</v>
          </cell>
          <cell r="B875" t="str">
            <v>COBRANZAS</v>
          </cell>
        </row>
        <row r="876">
          <cell r="A876">
            <v>7461</v>
          </cell>
          <cell r="B876" t="str">
            <v>COBRANZAS DEL EXTERIOR</v>
          </cell>
        </row>
        <row r="877">
          <cell r="A877">
            <v>747</v>
          </cell>
          <cell r="B877" t="str">
            <v>CRÉDITOS DEL EXTERIOR</v>
          </cell>
        </row>
        <row r="878">
          <cell r="A878">
            <v>7471</v>
          </cell>
          <cell r="B878" t="str">
            <v>CRÉDITOS DE GOBIERNOS EXTRANJEROS POR UTILIZAR</v>
          </cell>
        </row>
        <row r="879">
          <cell r="A879">
            <v>7472</v>
          </cell>
          <cell r="B879" t="str">
            <v>CRÉDITOS DE GOBIERNOS EXTRANJEROS POR PAGAR</v>
          </cell>
        </row>
        <row r="880">
          <cell r="A880">
            <v>7478</v>
          </cell>
          <cell r="B880" t="str">
            <v>OTROS CRÉDITOS OTORGADOS DEL EXTERIOR.</v>
          </cell>
        </row>
        <row r="881">
          <cell r="A881">
            <v>748</v>
          </cell>
          <cell r="B881" t="str">
            <v>CRÉDITOS ESPECIALES</v>
          </cell>
        </row>
        <row r="882">
          <cell r="A882">
            <v>7481</v>
          </cell>
          <cell r="B882" t="str">
            <v>CRÉDITOS OTORGADOS CON FONDOS AJENOS</v>
          </cell>
        </row>
        <row r="883">
          <cell r="A883">
            <v>7482</v>
          </cell>
          <cell r="B883" t="str">
            <v>LÍNEAS DE CRÉDITO POR AMORTIZAR</v>
          </cell>
        </row>
        <row r="884">
          <cell r="A884">
            <v>7483</v>
          </cell>
          <cell r="B884" t="str">
            <v>DOCUMENTOS EN GARANTÍA FONDOS AJENOS</v>
          </cell>
        </row>
        <row r="885">
          <cell r="A885">
            <v>749</v>
          </cell>
          <cell r="B885" t="str">
            <v>OTRAS CUENTAS ACREEDORAS</v>
          </cell>
        </row>
        <row r="886">
          <cell r="A886">
            <v>7491</v>
          </cell>
          <cell r="B886" t="str">
            <v>CARTAS DE CRÉDITO</v>
          </cell>
        </row>
        <row r="887">
          <cell r="A887">
            <v>7492</v>
          </cell>
          <cell r="B887" t="str">
            <v>SUPERÁVIT PATRIMONIAL BANCA CERRADA</v>
          </cell>
        </row>
        <row r="888">
          <cell r="A888">
            <v>749205</v>
          </cell>
          <cell r="B888" t="str">
            <v>SUPERÁVIT PATRIMONIAL IFIS CERRADAS</v>
          </cell>
        </row>
        <row r="889">
          <cell r="A889">
            <v>749210</v>
          </cell>
          <cell r="B889" t="str">
            <v>SUPERÁVIT PATRIMONIAL EX UGEDEP</v>
          </cell>
        </row>
        <row r="890">
          <cell r="A890">
            <v>7498</v>
          </cell>
          <cell r="B890" t="str">
            <v>VARIAS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1">
          <cell r="C1">
            <v>43861</v>
          </cell>
          <cell r="D1">
            <v>43890</v>
          </cell>
          <cell r="E1">
            <v>43921</v>
          </cell>
          <cell r="F1">
            <v>43951</v>
          </cell>
          <cell r="G1">
            <v>43982</v>
          </cell>
          <cell r="H1">
            <v>44012</v>
          </cell>
          <cell r="I1">
            <v>44043</v>
          </cell>
          <cell r="J1">
            <v>44074</v>
          </cell>
          <cell r="K1">
            <v>44104</v>
          </cell>
          <cell r="L1">
            <v>44135</v>
          </cell>
          <cell r="M1">
            <v>44165</v>
          </cell>
          <cell r="N1">
            <v>44196</v>
          </cell>
        </row>
        <row r="2">
          <cell r="A2">
            <v>1</v>
          </cell>
          <cell r="B2" t="str">
            <v>A C T I V O</v>
          </cell>
          <cell r="C2">
            <v>13332398948.040001</v>
          </cell>
          <cell r="D2">
            <v>13072378845.51</v>
          </cell>
          <cell r="E2">
            <v>12064140084.940001</v>
          </cell>
          <cell r="F2">
            <v>12554869710.65</v>
          </cell>
          <cell r="G2">
            <v>13078939101.73</v>
          </cell>
          <cell r="H2">
            <v>13126794354.860001</v>
          </cell>
          <cell r="I2">
            <v>13589393703.870001</v>
          </cell>
          <cell r="J2">
            <v>13820261372.139999</v>
          </cell>
          <cell r="K2">
            <v>13542463846.969999</v>
          </cell>
          <cell r="L2">
            <v>15620704685.860001</v>
          </cell>
          <cell r="M2">
            <v>15200681642.77</v>
          </cell>
          <cell r="N2">
            <v>17352429363.91</v>
          </cell>
        </row>
        <row r="3">
          <cell r="A3">
            <v>11</v>
          </cell>
          <cell r="B3" t="str">
            <v>ACTIVOS INTERNACIONALES DE RESERVA</v>
          </cell>
          <cell r="C3">
            <v>5795819724.9399996</v>
          </cell>
          <cell r="D3">
            <v>5506087245.6199999</v>
          </cell>
          <cell r="E3">
            <v>4789425503.1800003</v>
          </cell>
          <cell r="F3">
            <v>5261879437.9099998</v>
          </cell>
          <cell r="G3">
            <v>5776312477.4499998</v>
          </cell>
          <cell r="H3">
            <v>4664574104.7299995</v>
          </cell>
          <cell r="I3">
            <v>5117940694.5200005</v>
          </cell>
          <cell r="J3">
            <v>5336755374.5200005</v>
          </cell>
          <cell r="K3">
            <v>5044347819.2799997</v>
          </cell>
          <cell r="L3">
            <v>7106211934.2200003</v>
          </cell>
          <cell r="M3">
            <v>6659009494.8599997</v>
          </cell>
          <cell r="N3">
            <v>8786190596.1000004</v>
          </cell>
        </row>
        <row r="4">
          <cell r="A4">
            <v>111</v>
          </cell>
          <cell r="B4" t="str">
            <v>CAJA EN DIVISAS</v>
          </cell>
          <cell r="C4">
            <v>692178609.09000003</v>
          </cell>
          <cell r="D4">
            <v>622498207.26999998</v>
          </cell>
          <cell r="E4">
            <v>420153725.11000001</v>
          </cell>
          <cell r="F4">
            <v>242110366.91999999</v>
          </cell>
          <cell r="G4">
            <v>336138007.02999997</v>
          </cell>
          <cell r="H4">
            <v>412027778.23000002</v>
          </cell>
          <cell r="I4">
            <v>456006377.38</v>
          </cell>
          <cell r="J4">
            <v>427751770.26999998</v>
          </cell>
          <cell r="K4">
            <v>350382408.99000001</v>
          </cell>
          <cell r="L4">
            <v>670281704.70000005</v>
          </cell>
          <cell r="M4">
            <v>835761387.83000004</v>
          </cell>
          <cell r="N4">
            <v>511518800.44</v>
          </cell>
        </row>
        <row r="5">
          <cell r="A5">
            <v>1111</v>
          </cell>
          <cell r="B5" t="str">
            <v>MONEDAS Y BILLETES EN DIVISAS</v>
          </cell>
          <cell r="C5">
            <v>692178609.09000003</v>
          </cell>
          <cell r="D5">
            <v>622498207.26999998</v>
          </cell>
          <cell r="E5">
            <v>420153725.11000001</v>
          </cell>
          <cell r="F5">
            <v>242110366.91999999</v>
          </cell>
          <cell r="G5">
            <v>336138007.02999997</v>
          </cell>
          <cell r="H5">
            <v>412027778.23000002</v>
          </cell>
          <cell r="I5">
            <v>456006377.38</v>
          </cell>
          <cell r="J5">
            <v>427751770.26999998</v>
          </cell>
          <cell r="K5">
            <v>350382408.99000001</v>
          </cell>
          <cell r="L5">
            <v>629837704.70000005</v>
          </cell>
          <cell r="M5">
            <v>835761387.83000004</v>
          </cell>
          <cell r="N5">
            <v>511518800.44</v>
          </cell>
        </row>
        <row r="6">
          <cell r="A6">
            <v>1112</v>
          </cell>
          <cell r="B6" t="str">
            <v>REMESAS DE MONEDAS Y BILLETES EN EL PAÍS EN DIVISAS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40444000</v>
          </cell>
          <cell r="M6">
            <v>0</v>
          </cell>
          <cell r="N6">
            <v>0</v>
          </cell>
        </row>
        <row r="7">
          <cell r="A7">
            <v>112</v>
          </cell>
          <cell r="B7" t="str">
            <v>BANCOS E INSTITUCIONES FINANCIERAS DEL EXTERIOR</v>
          </cell>
          <cell r="C7">
            <v>350198368.99000001</v>
          </cell>
          <cell r="D7">
            <v>387548349.94999999</v>
          </cell>
          <cell r="E7">
            <v>408625262.06</v>
          </cell>
          <cell r="F7">
            <v>573140304.39999998</v>
          </cell>
          <cell r="G7">
            <v>520380782.49000001</v>
          </cell>
          <cell r="H7">
            <v>457846817.42000002</v>
          </cell>
          <cell r="I7">
            <v>365547060.20999998</v>
          </cell>
          <cell r="J7">
            <v>575211391.66999996</v>
          </cell>
          <cell r="K7">
            <v>605255972.55999994</v>
          </cell>
          <cell r="L7">
            <v>561983837.49000001</v>
          </cell>
          <cell r="M7">
            <v>454668549.47000003</v>
          </cell>
          <cell r="N7">
            <v>227997568.84</v>
          </cell>
        </row>
        <row r="8">
          <cell r="A8">
            <v>1121</v>
          </cell>
          <cell r="B8" t="str">
            <v>BANCOS DEL EXTERIOR</v>
          </cell>
          <cell r="C8">
            <v>350054938.13</v>
          </cell>
          <cell r="D8">
            <v>383335445.81999999</v>
          </cell>
          <cell r="E8">
            <v>408527838.56</v>
          </cell>
          <cell r="F8">
            <v>573065204.58000004</v>
          </cell>
          <cell r="G8">
            <v>520329319.14999998</v>
          </cell>
          <cell r="H8">
            <v>457819276.63</v>
          </cell>
          <cell r="I8">
            <v>365543128.70999998</v>
          </cell>
          <cell r="J8">
            <v>575201485.00999999</v>
          </cell>
          <cell r="K8">
            <v>605219245</v>
          </cell>
          <cell r="L8">
            <v>561224301.13999999</v>
          </cell>
          <cell r="M8">
            <v>454342219.44</v>
          </cell>
          <cell r="N8">
            <v>227360928.28</v>
          </cell>
        </row>
        <row r="9">
          <cell r="A9">
            <v>112105</v>
          </cell>
          <cell r="B9" t="str">
            <v>FONDOS DISPONIBLES EN BANCOS DEL EXTERIOR</v>
          </cell>
          <cell r="C9">
            <v>342430944.35000002</v>
          </cell>
          <cell r="D9">
            <v>373425898.25</v>
          </cell>
          <cell r="E9">
            <v>345837344.81999999</v>
          </cell>
          <cell r="F9">
            <v>524000047.86000001</v>
          </cell>
          <cell r="G9">
            <v>500876825.00999999</v>
          </cell>
          <cell r="H9">
            <v>450174167.37</v>
          </cell>
          <cell r="I9">
            <v>357916948.29000002</v>
          </cell>
          <cell r="J9">
            <v>565230984.57000005</v>
          </cell>
          <cell r="K9">
            <v>595253153.29999995</v>
          </cell>
          <cell r="L9">
            <v>553461752.13</v>
          </cell>
          <cell r="M9">
            <v>446573681.73000002</v>
          </cell>
          <cell r="N9">
            <v>217715510.88999999</v>
          </cell>
        </row>
        <row r="10">
          <cell r="A10">
            <v>112110</v>
          </cell>
          <cell r="B10" t="str">
            <v>FONDOS NO DISPONIBLES EN BANCOS DEL EXTERIOR</v>
          </cell>
          <cell r="C10">
            <v>7623993.7800000003</v>
          </cell>
          <cell r="D10">
            <v>9909547.5700000003</v>
          </cell>
          <cell r="E10">
            <v>62690493.740000002</v>
          </cell>
          <cell r="F10">
            <v>49065156.719999999</v>
          </cell>
          <cell r="G10">
            <v>19452494.140000001</v>
          </cell>
          <cell r="H10">
            <v>7645109.2599999998</v>
          </cell>
          <cell r="I10">
            <v>7626180.4199999999</v>
          </cell>
          <cell r="J10">
            <v>9970500.4399999995</v>
          </cell>
          <cell r="K10">
            <v>9966091.6999999993</v>
          </cell>
          <cell r="L10">
            <v>7762549.0099999998</v>
          </cell>
          <cell r="M10">
            <v>7768537.71</v>
          </cell>
          <cell r="N10">
            <v>9645417.3900000006</v>
          </cell>
        </row>
        <row r="11">
          <cell r="A11">
            <v>1122</v>
          </cell>
          <cell r="B11" t="str">
            <v>INSTITUCIONES FINANCIERAS DEL EXTERIOR</v>
          </cell>
          <cell r="C11">
            <v>143430.85999999999</v>
          </cell>
          <cell r="D11">
            <v>120904.13</v>
          </cell>
          <cell r="E11">
            <v>97423.5</v>
          </cell>
          <cell r="F11">
            <v>75099.820000000007</v>
          </cell>
          <cell r="G11">
            <v>51463.34</v>
          </cell>
          <cell r="H11">
            <v>27540.79</v>
          </cell>
          <cell r="I11">
            <v>3931.5</v>
          </cell>
          <cell r="J11">
            <v>9906.66</v>
          </cell>
          <cell r="K11">
            <v>36727.56</v>
          </cell>
          <cell r="L11">
            <v>13536.35</v>
          </cell>
          <cell r="M11">
            <v>326330.03000000003</v>
          </cell>
          <cell r="N11">
            <v>302640.56</v>
          </cell>
        </row>
        <row r="12">
          <cell r="A12">
            <v>112205</v>
          </cell>
          <cell r="B12" t="str">
            <v>FONDOS DISPONIBLES EN INSTITUCIONES FINANCIERAS DEL EXTERIOR</v>
          </cell>
          <cell r="C12">
            <v>143430.85999999999</v>
          </cell>
          <cell r="D12">
            <v>120904.13</v>
          </cell>
          <cell r="E12">
            <v>97423.5</v>
          </cell>
          <cell r="F12">
            <v>75099.820000000007</v>
          </cell>
          <cell r="G12">
            <v>51463.34</v>
          </cell>
          <cell r="H12">
            <v>27540.79</v>
          </cell>
          <cell r="I12">
            <v>3931.5</v>
          </cell>
          <cell r="J12">
            <v>9906.66</v>
          </cell>
          <cell r="K12">
            <v>36727.56</v>
          </cell>
          <cell r="L12">
            <v>13536.35</v>
          </cell>
          <cell r="M12">
            <v>326330.03000000003</v>
          </cell>
          <cell r="N12">
            <v>302640.56</v>
          </cell>
        </row>
        <row r="13">
          <cell r="A13">
            <v>112210</v>
          </cell>
          <cell r="B13" t="str">
            <v>FONDOS NO DISPONIBLES EN INSTITUCIONES FINANCIERAS DEL EXTERIOR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>
            <v>1123</v>
          </cell>
          <cell r="B14" t="str">
            <v>REMESAS DE MONEDAS Y BILLETES EN EL EXTERIOR EN DIVISAS</v>
          </cell>
          <cell r="C14">
            <v>0</v>
          </cell>
          <cell r="D14">
            <v>4092000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746000</v>
          </cell>
          <cell r="M14">
            <v>0</v>
          </cell>
          <cell r="N14">
            <v>334000</v>
          </cell>
        </row>
        <row r="15">
          <cell r="A15">
            <v>113</v>
          </cell>
          <cell r="B15" t="str">
            <v>REMESAS DE CHEQUES Y VALORES EN DIVISAS</v>
          </cell>
          <cell r="C15">
            <v>0</v>
          </cell>
          <cell r="D15">
            <v>0</v>
          </cell>
          <cell r="E15">
            <v>179582</v>
          </cell>
          <cell r="F15">
            <v>179582</v>
          </cell>
          <cell r="G15">
            <v>0</v>
          </cell>
          <cell r="H15">
            <v>0</v>
          </cell>
          <cell r="I15">
            <v>165940</v>
          </cell>
          <cell r="J15">
            <v>332626</v>
          </cell>
          <cell r="K15">
            <v>75992</v>
          </cell>
          <cell r="L15">
            <v>0</v>
          </cell>
          <cell r="M15">
            <v>0</v>
          </cell>
          <cell r="N15">
            <v>0</v>
          </cell>
        </row>
        <row r="16">
          <cell r="A16">
            <v>114</v>
          </cell>
          <cell r="B16" t="str">
            <v>INVERSIONES EN EL EXTERIOR</v>
          </cell>
          <cell r="C16">
            <v>1998192039.8900001</v>
          </cell>
          <cell r="D16">
            <v>1721498970.3900001</v>
          </cell>
          <cell r="E16">
            <v>1193225027</v>
          </cell>
          <cell r="F16">
            <v>1611591944.4300001</v>
          </cell>
          <cell r="G16">
            <v>2066076245.5899999</v>
          </cell>
          <cell r="H16">
            <v>380009408.39999998</v>
          </cell>
          <cell r="I16">
            <v>640030563.86000001</v>
          </cell>
          <cell r="J16">
            <v>689298896.91999996</v>
          </cell>
          <cell r="K16">
            <v>509314676.36000001</v>
          </cell>
          <cell r="L16">
            <v>2303900427.5599999</v>
          </cell>
          <cell r="M16">
            <v>1919110739.0799999</v>
          </cell>
          <cell r="N16">
            <v>4432430964.2799997</v>
          </cell>
        </row>
        <row r="17">
          <cell r="A17">
            <v>1141</v>
          </cell>
          <cell r="B17" t="str">
            <v>DEPÓSITOS A PLAZO FIJO</v>
          </cell>
          <cell r="C17">
            <v>882003405.88999999</v>
          </cell>
          <cell r="D17">
            <v>590463121.38999999</v>
          </cell>
          <cell r="E17">
            <v>0</v>
          </cell>
          <cell r="F17">
            <v>370015111.43000001</v>
          </cell>
          <cell r="G17">
            <v>798573339.59000003</v>
          </cell>
          <cell r="H17">
            <v>380009408.39999998</v>
          </cell>
          <cell r="I17">
            <v>640030563.86000001</v>
          </cell>
          <cell r="J17">
            <v>689298896.91999996</v>
          </cell>
          <cell r="K17">
            <v>509314676.36000001</v>
          </cell>
          <cell r="L17">
            <v>1953911930.95</v>
          </cell>
          <cell r="M17">
            <v>1719113352.1900001</v>
          </cell>
          <cell r="N17">
            <v>4107446093.9200001</v>
          </cell>
        </row>
        <row r="18">
          <cell r="A18">
            <v>1142</v>
          </cell>
          <cell r="B18" t="str">
            <v>CERTIFICADOS DE DEPÓSITO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>
            <v>1143</v>
          </cell>
          <cell r="B19" t="str">
            <v>TÍTULOS RENTA FIJA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349988496.61000001</v>
          </cell>
          <cell r="M19">
            <v>199997386.88999999</v>
          </cell>
          <cell r="N19">
            <v>324984870.36000001</v>
          </cell>
        </row>
        <row r="20">
          <cell r="A20">
            <v>1144</v>
          </cell>
          <cell r="B20" t="str">
            <v>ACUERDOS DE RECOMPRA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1145</v>
          </cell>
          <cell r="B21" t="str">
            <v>OPERACIONES SWAPS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1146</v>
          </cell>
          <cell r="B22" t="str">
            <v>OPERACIONES DE FUTUROS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1147</v>
          </cell>
          <cell r="B23" t="str">
            <v>OPERACIONES LENDING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1148</v>
          </cell>
          <cell r="B24" t="str">
            <v>OTROS INSTRUMENTOS FINANCIEROS</v>
          </cell>
          <cell r="C24">
            <v>1116188634</v>
          </cell>
          <cell r="D24">
            <v>1131035849</v>
          </cell>
          <cell r="E24">
            <v>1193225027</v>
          </cell>
          <cell r="F24">
            <v>1241576833</v>
          </cell>
          <cell r="G24">
            <v>1267502906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A25">
            <v>1149</v>
          </cell>
          <cell r="B25" t="str">
            <v>(PROVISIÓN RIESGO EN INVERSIONES EN EL EXTERIOR)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115</v>
          </cell>
          <cell r="B26" t="str">
            <v>ORO MONETARIO</v>
          </cell>
          <cell r="C26">
            <v>1117156656.6900001</v>
          </cell>
          <cell r="D26">
            <v>1135246016.1800001</v>
          </cell>
          <cell r="E26">
            <v>1134613562.95</v>
          </cell>
          <cell r="F26">
            <v>1200756545.1199999</v>
          </cell>
          <cell r="G26">
            <v>1219057966.04</v>
          </cell>
          <cell r="H26">
            <v>1777407113.5899999</v>
          </cell>
          <cell r="I26">
            <v>1975239235.6900001</v>
          </cell>
          <cell r="J26">
            <v>1967653455.5999999</v>
          </cell>
          <cell r="K26">
            <v>1896834547.1900001</v>
          </cell>
          <cell r="L26">
            <v>1891755989.78</v>
          </cell>
          <cell r="M26">
            <v>1771830902.04</v>
          </cell>
          <cell r="N26">
            <v>1897533084.96</v>
          </cell>
        </row>
        <row r="27">
          <cell r="A27">
            <v>1151</v>
          </cell>
          <cell r="B27" t="str">
            <v>ORO EN EL PAÍS</v>
          </cell>
          <cell r="C27">
            <v>42606.09</v>
          </cell>
          <cell r="D27">
            <v>44618.400000000001</v>
          </cell>
          <cell r="E27">
            <v>46808.94</v>
          </cell>
          <cell r="F27">
            <v>45808.05</v>
          </cell>
          <cell r="G27">
            <v>48333.87</v>
          </cell>
          <cell r="H27">
            <v>48749.67</v>
          </cell>
          <cell r="I27">
            <v>50361.06</v>
          </cell>
          <cell r="J27">
            <v>54115.31</v>
          </cell>
          <cell r="K27">
            <v>54106.67</v>
          </cell>
          <cell r="L27">
            <v>51992.75</v>
          </cell>
          <cell r="M27">
            <v>51599.79</v>
          </cell>
          <cell r="N27">
            <v>48978.99</v>
          </cell>
        </row>
        <row r="28">
          <cell r="A28">
            <v>1152</v>
          </cell>
          <cell r="B28" t="str">
            <v>ORO EN EL EXTERIOR</v>
          </cell>
          <cell r="C28">
            <v>1117114050.5999999</v>
          </cell>
          <cell r="D28">
            <v>1135201397.78</v>
          </cell>
          <cell r="E28">
            <v>1134566754.01</v>
          </cell>
          <cell r="F28">
            <v>1200710737.0699999</v>
          </cell>
          <cell r="G28">
            <v>1219009632.1700001</v>
          </cell>
          <cell r="H28">
            <v>1777358363.9200001</v>
          </cell>
          <cell r="I28">
            <v>1975188874.6300001</v>
          </cell>
          <cell r="J28">
            <v>1967599340.29</v>
          </cell>
          <cell r="K28">
            <v>1896780440.52</v>
          </cell>
          <cell r="L28">
            <v>1891703997.03</v>
          </cell>
          <cell r="M28">
            <v>1771779302.25</v>
          </cell>
          <cell r="N28">
            <v>1897484105.97</v>
          </cell>
        </row>
        <row r="29">
          <cell r="A29">
            <v>116</v>
          </cell>
          <cell r="B29" t="str">
            <v>TENENCIAS DE UNIDADES DE CUENTA ORGANISMOS FINANCIEROS INTERNACIONALES</v>
          </cell>
          <cell r="C29">
            <v>42211159.789999999</v>
          </cell>
          <cell r="D29">
            <v>46131705.539999999</v>
          </cell>
          <cell r="E29">
            <v>45546889.990000002</v>
          </cell>
          <cell r="F29">
            <v>45557854.969999999</v>
          </cell>
          <cell r="G29">
            <v>42917943.579999998</v>
          </cell>
          <cell r="H29">
            <v>42936371.109999999</v>
          </cell>
          <cell r="I29">
            <v>51597547.049999997</v>
          </cell>
          <cell r="J29">
            <v>43076723.560000002</v>
          </cell>
          <cell r="K29">
            <v>57097414.57</v>
          </cell>
          <cell r="L29">
            <v>50009312.689999998</v>
          </cell>
          <cell r="M29">
            <v>36472149.899999999</v>
          </cell>
          <cell r="N29">
            <v>68390514.799999997</v>
          </cell>
        </row>
        <row r="30">
          <cell r="A30">
            <v>1161</v>
          </cell>
          <cell r="B30" t="str">
            <v>DERECHOS ESPECIALES DE GIRO</v>
          </cell>
          <cell r="C30">
            <v>7703799.79</v>
          </cell>
          <cell r="D30">
            <v>11624345.539999999</v>
          </cell>
          <cell r="E30">
            <v>9353129.9900000002</v>
          </cell>
          <cell r="F30">
            <v>9364094.9700000007</v>
          </cell>
          <cell r="G30">
            <v>6724183.5800000001</v>
          </cell>
          <cell r="H30">
            <v>6742611.1100000003</v>
          </cell>
          <cell r="I30">
            <v>15403787.050000001</v>
          </cell>
          <cell r="J30">
            <v>6882963.5599999996</v>
          </cell>
          <cell r="K30">
            <v>20903654.57</v>
          </cell>
          <cell r="L30">
            <v>13815552.689999999</v>
          </cell>
          <cell r="M30">
            <v>278389.90000000002</v>
          </cell>
          <cell r="N30">
            <v>32196754.800000001</v>
          </cell>
        </row>
        <row r="31">
          <cell r="A31">
            <v>1162</v>
          </cell>
          <cell r="B31" t="str">
            <v>PESOS ANDINOS</v>
          </cell>
          <cell r="C31">
            <v>10000000</v>
          </cell>
          <cell r="D31">
            <v>10000000</v>
          </cell>
          <cell r="E31">
            <v>10000000</v>
          </cell>
          <cell r="F31">
            <v>10000000</v>
          </cell>
          <cell r="G31">
            <v>10000000</v>
          </cell>
          <cell r="H31">
            <v>10000000</v>
          </cell>
          <cell r="I31">
            <v>10000000</v>
          </cell>
          <cell r="J31">
            <v>10000000</v>
          </cell>
          <cell r="K31">
            <v>10000000</v>
          </cell>
          <cell r="L31">
            <v>10000000</v>
          </cell>
          <cell r="M31">
            <v>10000000</v>
          </cell>
          <cell r="N31">
            <v>10000000</v>
          </cell>
        </row>
        <row r="32">
          <cell r="A32">
            <v>1163</v>
          </cell>
          <cell r="B32" t="str">
            <v>S.U.C.R.E.</v>
          </cell>
          <cell r="C32">
            <v>24507360</v>
          </cell>
          <cell r="D32">
            <v>24507360</v>
          </cell>
          <cell r="E32">
            <v>26193760</v>
          </cell>
          <cell r="F32">
            <v>26193760</v>
          </cell>
          <cell r="G32">
            <v>26193760</v>
          </cell>
          <cell r="H32">
            <v>26193760</v>
          </cell>
          <cell r="I32">
            <v>26193760</v>
          </cell>
          <cell r="J32">
            <v>26193760</v>
          </cell>
          <cell r="K32">
            <v>26193760</v>
          </cell>
          <cell r="L32">
            <v>26193760</v>
          </cell>
          <cell r="M32">
            <v>26193760</v>
          </cell>
          <cell r="N32">
            <v>26193760</v>
          </cell>
        </row>
        <row r="33">
          <cell r="A33">
            <v>117</v>
          </cell>
          <cell r="B33" t="str">
            <v>PARTICIPACIÓN EN ORGANISMOS FINANCIEROS INTERNACIONALES EN DIVISAS</v>
          </cell>
          <cell r="C33">
            <v>1595010152.3199999</v>
          </cell>
          <cell r="D33">
            <v>1592449593.3099999</v>
          </cell>
          <cell r="E33">
            <v>1586533097.3099999</v>
          </cell>
          <cell r="F33">
            <v>1587649417.3099999</v>
          </cell>
          <cell r="G33">
            <v>1591570491.3099999</v>
          </cell>
          <cell r="H33">
            <v>1594193843.3099999</v>
          </cell>
          <cell r="I33">
            <v>1629198903.6700001</v>
          </cell>
          <cell r="J33">
            <v>1633273471.6800001</v>
          </cell>
          <cell r="K33">
            <v>1625361553.6800001</v>
          </cell>
          <cell r="L33">
            <v>1628201192.6700001</v>
          </cell>
          <cell r="M33">
            <v>1641073757.6800001</v>
          </cell>
          <cell r="N33">
            <v>1648176343.6800001</v>
          </cell>
        </row>
        <row r="34">
          <cell r="A34">
            <v>1171</v>
          </cell>
          <cell r="B34" t="str">
            <v>APORTES EN EL FONDO MONETARIO INTERNACIONAL</v>
          </cell>
          <cell r="C34">
            <v>960698015.00999999</v>
          </cell>
          <cell r="D34">
            <v>958137456</v>
          </cell>
          <cell r="E34">
            <v>952220960</v>
          </cell>
          <cell r="F34">
            <v>953337280</v>
          </cell>
          <cell r="G34">
            <v>957258354</v>
          </cell>
          <cell r="H34">
            <v>959881706</v>
          </cell>
          <cell r="I34">
            <v>985898939</v>
          </cell>
          <cell r="J34">
            <v>989973507.00999999</v>
          </cell>
          <cell r="K34">
            <v>982061589.00999999</v>
          </cell>
          <cell r="L34">
            <v>984901228</v>
          </cell>
          <cell r="M34">
            <v>997773793.00999999</v>
          </cell>
          <cell r="N34">
            <v>1004876379.01</v>
          </cell>
        </row>
        <row r="35">
          <cell r="A35">
            <v>117105</v>
          </cell>
          <cell r="B35" t="str">
            <v>APORTES FMI EN ORO</v>
          </cell>
          <cell r="C35">
            <v>11359815.470000001</v>
          </cell>
          <cell r="D35">
            <v>11329538.029999999</v>
          </cell>
          <cell r="E35">
            <v>11259578.16</v>
          </cell>
          <cell r="F35">
            <v>11272778.140000001</v>
          </cell>
          <cell r="G35">
            <v>11319143.050000001</v>
          </cell>
          <cell r="H35">
            <v>11350162.99</v>
          </cell>
          <cell r="I35">
            <v>11657804.890000001</v>
          </cell>
          <cell r="J35">
            <v>11705984.800000001</v>
          </cell>
          <cell r="K35">
            <v>11612429.98</v>
          </cell>
          <cell r="L35">
            <v>11646007.41</v>
          </cell>
          <cell r="M35">
            <v>11798219.619999999</v>
          </cell>
          <cell r="N35">
            <v>11882204.460000001</v>
          </cell>
        </row>
        <row r="36">
          <cell r="A36">
            <v>117110</v>
          </cell>
          <cell r="B36" t="str">
            <v>APORTES FMI EN DIVISAS</v>
          </cell>
          <cell r="C36">
            <v>733260320.78999996</v>
          </cell>
          <cell r="D36">
            <v>731305953.97000003</v>
          </cell>
          <cell r="E36">
            <v>726790141.84000003</v>
          </cell>
          <cell r="F36">
            <v>727642181.86000001</v>
          </cell>
          <cell r="G36">
            <v>730634972.45000005</v>
          </cell>
          <cell r="H36">
            <v>732637266.50999999</v>
          </cell>
          <cell r="I36">
            <v>752495124.36000001</v>
          </cell>
          <cell r="J36">
            <v>755605070.46000004</v>
          </cell>
          <cell r="K36">
            <v>749566236.77999997</v>
          </cell>
          <cell r="L36">
            <v>751733613.59000003</v>
          </cell>
          <cell r="M36">
            <v>761558700.13999999</v>
          </cell>
          <cell r="N36">
            <v>766979804.79999995</v>
          </cell>
        </row>
        <row r="37">
          <cell r="A37">
            <v>117115</v>
          </cell>
          <cell r="B37" t="str">
            <v>APORTES FMI EN SUCRES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117120</v>
          </cell>
          <cell r="B38" t="str">
            <v>APORTES FMI EN DEGS</v>
          </cell>
          <cell r="C38">
            <v>216077878.75</v>
          </cell>
          <cell r="D38">
            <v>215501964</v>
          </cell>
          <cell r="E38">
            <v>214171240</v>
          </cell>
          <cell r="F38">
            <v>214422320</v>
          </cell>
          <cell r="G38">
            <v>215304238.5</v>
          </cell>
          <cell r="H38">
            <v>215894276.5</v>
          </cell>
          <cell r="I38">
            <v>221746009.75</v>
          </cell>
          <cell r="J38">
            <v>222662451.75</v>
          </cell>
          <cell r="K38">
            <v>220882922.25</v>
          </cell>
          <cell r="L38">
            <v>221521607</v>
          </cell>
          <cell r="M38">
            <v>224416873.25</v>
          </cell>
          <cell r="N38">
            <v>226014369.75</v>
          </cell>
        </row>
        <row r="39">
          <cell r="A39">
            <v>1172</v>
          </cell>
          <cell r="B39" t="str">
            <v>APORTES EN OTROS ORGANISMOS FINANCIEROS INTERNACIONALES</v>
          </cell>
          <cell r="C39">
            <v>634312137.30999994</v>
          </cell>
          <cell r="D39">
            <v>634312137.30999994</v>
          </cell>
          <cell r="E39">
            <v>634312137.30999994</v>
          </cell>
          <cell r="F39">
            <v>634312137.30999994</v>
          </cell>
          <cell r="G39">
            <v>634312137.30999994</v>
          </cell>
          <cell r="H39">
            <v>634312137.30999994</v>
          </cell>
          <cell r="I39">
            <v>643299964.66999996</v>
          </cell>
          <cell r="J39">
            <v>643299964.66999996</v>
          </cell>
          <cell r="K39">
            <v>643299964.66999996</v>
          </cell>
          <cell r="L39">
            <v>643299964.66999996</v>
          </cell>
          <cell r="M39">
            <v>643299964.66999996</v>
          </cell>
          <cell r="N39">
            <v>643299964.66999996</v>
          </cell>
        </row>
        <row r="40">
          <cell r="A40">
            <v>117205</v>
          </cell>
          <cell r="B40" t="str">
            <v>APORTES BANCO INTERNACIONAL DE RECONSTRUCCIÓN Y FOMENTO (BIRF)</v>
          </cell>
          <cell r="C40">
            <v>21118456.620000001</v>
          </cell>
          <cell r="D40">
            <v>21118456.620000001</v>
          </cell>
          <cell r="E40">
            <v>21118456.620000001</v>
          </cell>
          <cell r="F40">
            <v>21118456.620000001</v>
          </cell>
          <cell r="G40">
            <v>21118456.620000001</v>
          </cell>
          <cell r="H40">
            <v>21118456.620000001</v>
          </cell>
          <cell r="I40">
            <v>21118456.620000001</v>
          </cell>
          <cell r="J40">
            <v>21118456.620000001</v>
          </cell>
          <cell r="K40">
            <v>21118456.620000001</v>
          </cell>
          <cell r="L40">
            <v>21118456.620000001</v>
          </cell>
          <cell r="M40">
            <v>21118456.620000001</v>
          </cell>
          <cell r="N40">
            <v>21118456.620000001</v>
          </cell>
        </row>
        <row r="41">
          <cell r="A41">
            <v>117210</v>
          </cell>
          <cell r="B41" t="str">
            <v>APORTES CORPORACIÓN FINANCIERA INTERNACIONAL (CFI)</v>
          </cell>
          <cell r="C41">
            <v>15905443.710000001</v>
          </cell>
          <cell r="D41">
            <v>15905443.710000001</v>
          </cell>
          <cell r="E41">
            <v>15905443.710000001</v>
          </cell>
          <cell r="F41">
            <v>15905443.710000001</v>
          </cell>
          <cell r="G41">
            <v>15905443.710000001</v>
          </cell>
          <cell r="H41">
            <v>15905443.710000001</v>
          </cell>
          <cell r="I41">
            <v>15905443.710000001</v>
          </cell>
          <cell r="J41">
            <v>15905443.710000001</v>
          </cell>
          <cell r="K41">
            <v>15905443.710000001</v>
          </cell>
          <cell r="L41">
            <v>15905443.710000001</v>
          </cell>
          <cell r="M41">
            <v>15905443.710000001</v>
          </cell>
          <cell r="N41">
            <v>15905443.710000001</v>
          </cell>
        </row>
        <row r="42">
          <cell r="A42">
            <v>117215</v>
          </cell>
          <cell r="B42" t="str">
            <v>APORTES ASOCIACIÓN INTERNACIONAL DE FOMENTO</v>
          </cell>
          <cell r="C42">
            <v>596517.02</v>
          </cell>
          <cell r="D42">
            <v>596517.02</v>
          </cell>
          <cell r="E42">
            <v>596517.02</v>
          </cell>
          <cell r="F42">
            <v>596517.02</v>
          </cell>
          <cell r="G42">
            <v>596517.02</v>
          </cell>
          <cell r="H42">
            <v>596517.02</v>
          </cell>
          <cell r="I42">
            <v>596517.02</v>
          </cell>
          <cell r="J42">
            <v>596517.02</v>
          </cell>
          <cell r="K42">
            <v>596517.02</v>
          </cell>
          <cell r="L42">
            <v>596517.02</v>
          </cell>
          <cell r="M42">
            <v>596517.02</v>
          </cell>
          <cell r="N42">
            <v>596517.02</v>
          </cell>
        </row>
        <row r="43">
          <cell r="A43">
            <v>117220</v>
          </cell>
          <cell r="B43" t="str">
            <v>APORTES BANCO INTERAMERICANO DE DESARROLLO (BID)</v>
          </cell>
          <cell r="C43">
            <v>73857124.540000007</v>
          </cell>
          <cell r="D43">
            <v>73857124.540000007</v>
          </cell>
          <cell r="E43">
            <v>73857124.540000007</v>
          </cell>
          <cell r="F43">
            <v>73857124.540000007</v>
          </cell>
          <cell r="G43">
            <v>73857124.540000007</v>
          </cell>
          <cell r="H43">
            <v>73857124.540000007</v>
          </cell>
          <cell r="I43">
            <v>73857124.540000007</v>
          </cell>
          <cell r="J43">
            <v>73857124.540000007</v>
          </cell>
          <cell r="K43">
            <v>73857124.540000007</v>
          </cell>
          <cell r="L43">
            <v>73857124.540000007</v>
          </cell>
          <cell r="M43">
            <v>73857124.540000007</v>
          </cell>
          <cell r="N43">
            <v>73857124.540000007</v>
          </cell>
        </row>
        <row r="44">
          <cell r="A44">
            <v>117225</v>
          </cell>
          <cell r="B44" t="str">
            <v>APORTES BANCO LATINOAMERICANO DE EXPORTACIONES S.A. PANAMÁ (BLADEX)</v>
          </cell>
          <cell r="C44">
            <v>23817420.52</v>
          </cell>
          <cell r="D44">
            <v>23817420.52</v>
          </cell>
          <cell r="E44">
            <v>23817420.52</v>
          </cell>
          <cell r="F44">
            <v>23817420.52</v>
          </cell>
          <cell r="G44">
            <v>23817420.52</v>
          </cell>
          <cell r="H44">
            <v>23817420.52</v>
          </cell>
          <cell r="I44">
            <v>23817420.52</v>
          </cell>
          <cell r="J44">
            <v>23817420.52</v>
          </cell>
          <cell r="K44">
            <v>23817420.52</v>
          </cell>
          <cell r="L44">
            <v>23817420.52</v>
          </cell>
          <cell r="M44">
            <v>23817420.52</v>
          </cell>
          <cell r="N44">
            <v>23817420.52</v>
          </cell>
        </row>
        <row r="45">
          <cell r="A45">
            <v>117230</v>
          </cell>
          <cell r="B45" t="str">
            <v>APORTES FONDO LATINOAMERICANO DE RESERVA (FLAR)</v>
          </cell>
          <cell r="C45">
            <v>245482837.52000001</v>
          </cell>
          <cell r="D45">
            <v>245482837.52000001</v>
          </cell>
          <cell r="E45">
            <v>245482837.52000001</v>
          </cell>
          <cell r="F45">
            <v>245482837.52000001</v>
          </cell>
          <cell r="G45">
            <v>245482837.52000001</v>
          </cell>
          <cell r="H45">
            <v>245482837.52000001</v>
          </cell>
          <cell r="I45">
            <v>254470664.88</v>
          </cell>
          <cell r="J45">
            <v>254470664.88</v>
          </cell>
          <cell r="K45">
            <v>254470664.88</v>
          </cell>
          <cell r="L45">
            <v>254470664.88</v>
          </cell>
          <cell r="M45">
            <v>254470664.88</v>
          </cell>
          <cell r="N45">
            <v>254470664.88</v>
          </cell>
        </row>
        <row r="46">
          <cell r="A46">
            <v>117235</v>
          </cell>
          <cell r="B46" t="str">
            <v>APORTES BANCO EXTERIOR DE ESPAÑA - ANDES (EXTEBANDES)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117240</v>
          </cell>
          <cell r="B47" t="str">
            <v>APORTES AGENCIA MULTILATERAL DE GARANTÍA E INVERSIÓN (MIGA)</v>
          </cell>
          <cell r="C47">
            <v>1419620.01</v>
          </cell>
          <cell r="D47">
            <v>1419620.01</v>
          </cell>
          <cell r="E47">
            <v>1419620.01</v>
          </cell>
          <cell r="F47">
            <v>1419620.01</v>
          </cell>
          <cell r="G47">
            <v>1419620.01</v>
          </cell>
          <cell r="H47">
            <v>1419620.01</v>
          </cell>
          <cell r="I47">
            <v>1419620.01</v>
          </cell>
          <cell r="J47">
            <v>1419620.01</v>
          </cell>
          <cell r="K47">
            <v>1419620.01</v>
          </cell>
          <cell r="L47">
            <v>1419620.01</v>
          </cell>
          <cell r="M47">
            <v>1419620.01</v>
          </cell>
          <cell r="N47">
            <v>1419620.01</v>
          </cell>
        </row>
        <row r="48">
          <cell r="A48">
            <v>117245</v>
          </cell>
          <cell r="B48" t="str">
            <v>APORTES CORPORACIÓN ANDINA DE FOMENTO (CAF)</v>
          </cell>
          <cell r="C48">
            <v>250701669.34</v>
          </cell>
          <cell r="D48">
            <v>250701669.34</v>
          </cell>
          <cell r="E48">
            <v>250701669.34</v>
          </cell>
          <cell r="F48">
            <v>250701669.34</v>
          </cell>
          <cell r="G48">
            <v>250701669.34</v>
          </cell>
          <cell r="H48">
            <v>250701669.34</v>
          </cell>
          <cell r="I48">
            <v>250701669.34</v>
          </cell>
          <cell r="J48">
            <v>250701669.34</v>
          </cell>
          <cell r="K48">
            <v>250701669.34</v>
          </cell>
          <cell r="L48">
            <v>250701669.34</v>
          </cell>
          <cell r="M48">
            <v>250701669.34</v>
          </cell>
          <cell r="N48">
            <v>250701669.34</v>
          </cell>
        </row>
        <row r="49">
          <cell r="A49">
            <v>117250</v>
          </cell>
          <cell r="B49" t="str">
            <v>APORTES CORPORACIÓN INTERAMERICANA DE INVERSIONES (CII)</v>
          </cell>
          <cell r="C49">
            <v>1413048.03</v>
          </cell>
          <cell r="D49">
            <v>1413048.03</v>
          </cell>
          <cell r="E49">
            <v>1413048.03</v>
          </cell>
          <cell r="F49">
            <v>1413048.03</v>
          </cell>
          <cell r="G49">
            <v>1413048.03</v>
          </cell>
          <cell r="H49">
            <v>1413048.03</v>
          </cell>
          <cell r="I49">
            <v>1413048.03</v>
          </cell>
          <cell r="J49">
            <v>1413048.03</v>
          </cell>
          <cell r="K49">
            <v>1413048.03</v>
          </cell>
          <cell r="L49">
            <v>1413048.03</v>
          </cell>
          <cell r="M49">
            <v>1413048.03</v>
          </cell>
          <cell r="N49">
            <v>1413048.03</v>
          </cell>
        </row>
        <row r="50">
          <cell r="A50">
            <v>1179</v>
          </cell>
          <cell r="B50" t="str">
            <v>(PROVISIÓN PARA PROTECCIÓN DE APORTES EN ORGANISMOS FINANCIEROS INTERNACIONALES)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118</v>
          </cell>
          <cell r="B51" t="str">
            <v>ACUERDOS DE PAGO Y CONVENIOS DE CRÉDITOS RECÍPROCOS</v>
          </cell>
          <cell r="C51">
            <v>0</v>
          </cell>
          <cell r="D51">
            <v>129622.7</v>
          </cell>
          <cell r="E51">
            <v>129622.7</v>
          </cell>
          <cell r="F51">
            <v>129622.7</v>
          </cell>
          <cell r="G51">
            <v>0</v>
          </cell>
          <cell r="H51">
            <v>129389.5</v>
          </cell>
          <cell r="I51">
            <v>129389.5</v>
          </cell>
          <cell r="J51">
            <v>129389.5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A52">
            <v>1181</v>
          </cell>
          <cell r="B52" t="str">
            <v>ACUERDOS DE PAGO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1182</v>
          </cell>
          <cell r="B53" t="str">
            <v>CRÉDITOS RECÍPROCOS CUENTA "A"</v>
          </cell>
          <cell r="C53">
            <v>0</v>
          </cell>
          <cell r="D53">
            <v>129622.7</v>
          </cell>
          <cell r="E53">
            <v>129622.7</v>
          </cell>
          <cell r="F53">
            <v>129622.7</v>
          </cell>
          <cell r="G53">
            <v>0</v>
          </cell>
          <cell r="H53">
            <v>129389.5</v>
          </cell>
          <cell r="I53">
            <v>129389.5</v>
          </cell>
          <cell r="J53">
            <v>129389.5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A54">
            <v>119</v>
          </cell>
          <cell r="B54" t="str">
            <v>OTROS ACTIVOS DE RESERVA</v>
          </cell>
          <cell r="C54">
            <v>872738.17</v>
          </cell>
          <cell r="D54">
            <v>584780.28</v>
          </cell>
          <cell r="E54">
            <v>418734.06</v>
          </cell>
          <cell r="F54">
            <v>763800.06</v>
          </cell>
          <cell r="G54">
            <v>171041.41</v>
          </cell>
          <cell r="H54">
            <v>23383.17</v>
          </cell>
          <cell r="I54">
            <v>25677.16</v>
          </cell>
          <cell r="J54">
            <v>27649.32</v>
          </cell>
          <cell r="K54">
            <v>25253.93</v>
          </cell>
          <cell r="L54">
            <v>79469.33</v>
          </cell>
          <cell r="M54">
            <v>92008.86</v>
          </cell>
          <cell r="N54">
            <v>143319.1</v>
          </cell>
        </row>
        <row r="55">
          <cell r="A55">
            <v>1191</v>
          </cell>
          <cell r="B55" t="str">
            <v>INTERESES POR COBRAR EN DIVISAS</v>
          </cell>
          <cell r="C55">
            <v>851351.72</v>
          </cell>
          <cell r="D55">
            <v>563541.5</v>
          </cell>
          <cell r="E55">
            <v>397480.8</v>
          </cell>
          <cell r="F55">
            <v>742654.9</v>
          </cell>
          <cell r="G55">
            <v>149636.62</v>
          </cell>
          <cell r="H55">
            <v>1709.11</v>
          </cell>
          <cell r="I55">
            <v>2926.01</v>
          </cell>
          <cell r="J55">
            <v>4604.7700000000004</v>
          </cell>
          <cell r="K55">
            <v>2634.04</v>
          </cell>
          <cell r="L55">
            <v>56987.45</v>
          </cell>
          <cell r="M55">
            <v>68931.490000000005</v>
          </cell>
          <cell r="N55">
            <v>119739.86</v>
          </cell>
        </row>
        <row r="56">
          <cell r="A56">
            <v>1192</v>
          </cell>
          <cell r="B56" t="str">
            <v>INTERESES RECONOCIDOS POR RECUPERAR TÍTULOS COMPRADOS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>
            <v>1198</v>
          </cell>
          <cell r="B57" t="str">
            <v>OTROS ACTIVOS INTERNACIONALES DE RESERVA</v>
          </cell>
          <cell r="C57">
            <v>21386.45</v>
          </cell>
          <cell r="D57">
            <v>21238.78</v>
          </cell>
          <cell r="E57">
            <v>21253.26</v>
          </cell>
          <cell r="F57">
            <v>21145.16</v>
          </cell>
          <cell r="G57">
            <v>21404.79</v>
          </cell>
          <cell r="H57">
            <v>21674.06</v>
          </cell>
          <cell r="I57">
            <v>22751.15</v>
          </cell>
          <cell r="J57">
            <v>23044.55</v>
          </cell>
          <cell r="K57">
            <v>22619.89</v>
          </cell>
          <cell r="L57">
            <v>22481.88</v>
          </cell>
          <cell r="M57">
            <v>23077.37</v>
          </cell>
          <cell r="N57">
            <v>23579.24</v>
          </cell>
        </row>
        <row r="58">
          <cell r="A58">
            <v>12</v>
          </cell>
          <cell r="B58" t="str">
            <v>FONDOS DISPONIBLES</v>
          </cell>
          <cell r="C58">
            <v>269014951.47000003</v>
          </cell>
          <cell r="D58">
            <v>316492030.07999998</v>
          </cell>
          <cell r="E58">
            <v>253610637.59999999</v>
          </cell>
          <cell r="F58">
            <v>263367652.28</v>
          </cell>
          <cell r="G58">
            <v>280397907.79000002</v>
          </cell>
          <cell r="H58">
            <v>283209462.38</v>
          </cell>
          <cell r="I58">
            <v>290967842.48000002</v>
          </cell>
          <cell r="J58">
            <v>320332082.64999998</v>
          </cell>
          <cell r="K58">
            <v>337723944.73000002</v>
          </cell>
          <cell r="L58">
            <v>336031465.26999998</v>
          </cell>
          <cell r="M58">
            <v>351890831.80000001</v>
          </cell>
          <cell r="N58">
            <v>366059010.49000001</v>
          </cell>
        </row>
        <row r="59">
          <cell r="A59">
            <v>121</v>
          </cell>
          <cell r="B59" t="str">
            <v>EMISIÓN Y CAJA</v>
          </cell>
          <cell r="C59">
            <v>9661758.9399999995</v>
          </cell>
          <cell r="D59">
            <v>10892193.140000001</v>
          </cell>
          <cell r="E59">
            <v>10928548.609999999</v>
          </cell>
          <cell r="F59">
            <v>10535465.16</v>
          </cell>
          <cell r="G59">
            <v>10519104.960000001</v>
          </cell>
          <cell r="H59">
            <v>10284117.59</v>
          </cell>
          <cell r="I59">
            <v>9940144.3300000001</v>
          </cell>
          <cell r="J59">
            <v>10441357.619999999</v>
          </cell>
          <cell r="K59">
            <v>10550023.92</v>
          </cell>
          <cell r="L59">
            <v>9955150.3000000007</v>
          </cell>
          <cell r="M59">
            <v>10883440.560000001</v>
          </cell>
          <cell r="N59">
            <v>10418955.550000001</v>
          </cell>
        </row>
        <row r="60">
          <cell r="A60">
            <v>1211</v>
          </cell>
          <cell r="B60" t="str">
            <v>EMISIÓN</v>
          </cell>
          <cell r="C60">
            <v>9042665</v>
          </cell>
          <cell r="D60">
            <v>10388401</v>
          </cell>
          <cell r="E60">
            <v>10173549</v>
          </cell>
          <cell r="F60">
            <v>9797359</v>
          </cell>
          <cell r="G60">
            <v>9813009</v>
          </cell>
          <cell r="H60">
            <v>9178137</v>
          </cell>
          <cell r="I60">
            <v>8578340</v>
          </cell>
          <cell r="J60">
            <v>9553047</v>
          </cell>
          <cell r="K60">
            <v>9622744</v>
          </cell>
          <cell r="L60">
            <v>9012596</v>
          </cell>
          <cell r="M60">
            <v>10114736.5</v>
          </cell>
          <cell r="N60">
            <v>9542563.5</v>
          </cell>
        </row>
        <row r="61">
          <cell r="A61">
            <v>121105</v>
          </cell>
          <cell r="B61" t="str">
            <v>BILLETES EN EMISION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  <cell r="L61" t="e">
            <v>#N/A</v>
          </cell>
          <cell r="M61" t="e">
            <v>#N/A</v>
          </cell>
          <cell r="N61" t="e">
            <v>#N/A</v>
          </cell>
        </row>
        <row r="62">
          <cell r="A62">
            <v>121110</v>
          </cell>
          <cell r="B62" t="str">
            <v>MONEDAS EN EMISIÓN</v>
          </cell>
          <cell r="C62">
            <v>9042665</v>
          </cell>
          <cell r="D62">
            <v>10388401</v>
          </cell>
          <cell r="E62">
            <v>10173549</v>
          </cell>
          <cell r="F62">
            <v>9797359</v>
          </cell>
          <cell r="G62">
            <v>9813009</v>
          </cell>
          <cell r="H62">
            <v>9178137</v>
          </cell>
          <cell r="I62">
            <v>8578340</v>
          </cell>
          <cell r="J62">
            <v>9553047</v>
          </cell>
          <cell r="K62">
            <v>9622744</v>
          </cell>
          <cell r="L62">
            <v>9012596</v>
          </cell>
          <cell r="M62">
            <v>10114736.5</v>
          </cell>
          <cell r="N62">
            <v>9542563.5</v>
          </cell>
        </row>
        <row r="63">
          <cell r="A63">
            <v>1212</v>
          </cell>
          <cell r="B63" t="str">
            <v>CAJA</v>
          </cell>
          <cell r="C63">
            <v>619093.93999999994</v>
          </cell>
          <cell r="D63">
            <v>503792.14</v>
          </cell>
          <cell r="E63">
            <v>754999.61</v>
          </cell>
          <cell r="F63">
            <v>738106.16</v>
          </cell>
          <cell r="G63">
            <v>706095.96</v>
          </cell>
          <cell r="H63">
            <v>1105980.5900000001</v>
          </cell>
          <cell r="I63">
            <v>1361804.33</v>
          </cell>
          <cell r="J63">
            <v>888310.62</v>
          </cell>
          <cell r="K63">
            <v>927279.92</v>
          </cell>
          <cell r="L63">
            <v>942554.3</v>
          </cell>
          <cell r="M63">
            <v>768704.06</v>
          </cell>
          <cell r="N63">
            <v>876392.05</v>
          </cell>
        </row>
        <row r="64">
          <cell r="A64">
            <v>1213</v>
          </cell>
          <cell r="B64" t="str">
            <v>REMESAS EN TRÁNSITO ESPECIES MONETARIAS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>
            <v>121305</v>
          </cell>
          <cell r="B65" t="str">
            <v>BILLETES EN TRANSITO</v>
          </cell>
          <cell r="C65" t="e">
            <v>#N/A</v>
          </cell>
          <cell r="D65" t="e">
            <v>#N/A</v>
          </cell>
          <cell r="E65" t="e">
            <v>#N/A</v>
          </cell>
          <cell r="F65" t="e">
            <v>#N/A</v>
          </cell>
          <cell r="G65" t="e">
            <v>#N/A</v>
          </cell>
          <cell r="H65" t="e">
            <v>#N/A</v>
          </cell>
          <cell r="I65" t="e">
            <v>#N/A</v>
          </cell>
          <cell r="J65" t="e">
            <v>#N/A</v>
          </cell>
          <cell r="K65" t="e">
            <v>#N/A</v>
          </cell>
          <cell r="L65" t="e">
            <v>#N/A</v>
          </cell>
          <cell r="M65" t="e">
            <v>#N/A</v>
          </cell>
          <cell r="N65" t="e">
            <v>#N/A</v>
          </cell>
        </row>
        <row r="66">
          <cell r="A66">
            <v>121310</v>
          </cell>
          <cell r="B66" t="str">
            <v>MONEDAS EN TRÁNSITO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>
            <v>1214</v>
          </cell>
          <cell r="B67" t="str">
            <v>BANCOS</v>
          </cell>
          <cell r="C67" t="e">
            <v>#N/A</v>
          </cell>
          <cell r="D67" t="e">
            <v>#N/A</v>
          </cell>
          <cell r="E67" t="e">
            <v>#N/A</v>
          </cell>
          <cell r="F67" t="e">
            <v>#N/A</v>
          </cell>
          <cell r="G67" t="e">
            <v>#N/A</v>
          </cell>
          <cell r="H67" t="e">
            <v>#N/A</v>
          </cell>
          <cell r="I67" t="e">
            <v>#N/A</v>
          </cell>
          <cell r="J67" t="e">
            <v>#N/A</v>
          </cell>
          <cell r="K67" t="e">
            <v>#N/A</v>
          </cell>
          <cell r="L67" t="e">
            <v>#N/A</v>
          </cell>
          <cell r="M67" t="e">
            <v>#N/A</v>
          </cell>
          <cell r="N67" t="e">
            <v>#N/A</v>
          </cell>
        </row>
        <row r="68">
          <cell r="A68">
            <v>122</v>
          </cell>
          <cell r="B68" t="str">
            <v>EFECTOS DE COBRO INMEDIATO</v>
          </cell>
          <cell r="C68">
            <v>616880.69999999995</v>
          </cell>
          <cell r="D68">
            <v>679140.97</v>
          </cell>
          <cell r="E68">
            <v>858512.77</v>
          </cell>
          <cell r="F68">
            <v>858512.77</v>
          </cell>
          <cell r="G68">
            <v>737732.45</v>
          </cell>
          <cell r="H68">
            <v>652143.96</v>
          </cell>
          <cell r="I68">
            <v>616604.13</v>
          </cell>
          <cell r="J68">
            <v>694778.49</v>
          </cell>
          <cell r="K68">
            <v>691962.65</v>
          </cell>
          <cell r="L68">
            <v>624642.68999999994</v>
          </cell>
          <cell r="M68">
            <v>623289.01</v>
          </cell>
          <cell r="N68">
            <v>623569.01</v>
          </cell>
        </row>
        <row r="69">
          <cell r="A69">
            <v>123</v>
          </cell>
          <cell r="B69" t="str">
            <v>REMESAS AL COBRO DE CHEQUES Y VALOR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  <cell r="H69" t="e">
            <v>#N/A</v>
          </cell>
          <cell r="I69" t="e">
            <v>#N/A</v>
          </cell>
          <cell r="J69" t="e">
            <v>#N/A</v>
          </cell>
          <cell r="K69" t="e">
            <v>#N/A</v>
          </cell>
          <cell r="L69" t="e">
            <v>#N/A</v>
          </cell>
          <cell r="M69" t="e">
            <v>#N/A</v>
          </cell>
          <cell r="N69" t="e">
            <v>#N/A</v>
          </cell>
        </row>
        <row r="70">
          <cell r="A70">
            <v>1231</v>
          </cell>
          <cell r="B70" t="str">
            <v>CHEQUES DE OTRAS PLAZAS EN DEPOSITO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  <cell r="H70" t="e">
            <v>#N/A</v>
          </cell>
          <cell r="I70" t="e">
            <v>#N/A</v>
          </cell>
          <cell r="J70" t="e">
            <v>#N/A</v>
          </cell>
          <cell r="K70" t="e">
            <v>#N/A</v>
          </cell>
          <cell r="L70" t="e">
            <v>#N/A</v>
          </cell>
          <cell r="M70" t="e">
            <v>#N/A</v>
          </cell>
          <cell r="N70" t="e">
            <v>#N/A</v>
          </cell>
        </row>
        <row r="71">
          <cell r="A71">
            <v>1232</v>
          </cell>
          <cell r="B71" t="str">
            <v>CHEQUES AL COBRO OTRAS PLAZAS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 t="e">
            <v>#N/A</v>
          </cell>
          <cell r="N71" t="e">
            <v>#N/A</v>
          </cell>
        </row>
        <row r="72">
          <cell r="A72">
            <v>1233</v>
          </cell>
          <cell r="B72" t="str">
            <v>CHEQUES LOCALES RECIBIDOS EN REMESA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  <cell r="L72" t="e">
            <v>#N/A</v>
          </cell>
          <cell r="M72" t="e">
            <v>#N/A</v>
          </cell>
          <cell r="N72" t="e">
            <v>#N/A</v>
          </cell>
        </row>
        <row r="73">
          <cell r="A73">
            <v>124</v>
          </cell>
          <cell r="B73" t="str">
            <v>CAJA OPERACIONES B.C.E.</v>
          </cell>
          <cell r="C73">
            <v>258736311.83000001</v>
          </cell>
          <cell r="D73">
            <v>304920695.97000003</v>
          </cell>
          <cell r="E73">
            <v>241823576.22</v>
          </cell>
          <cell r="F73">
            <v>251973674.34999999</v>
          </cell>
          <cell r="G73">
            <v>269141070.38</v>
          </cell>
          <cell r="H73">
            <v>272273200.82999998</v>
          </cell>
          <cell r="I73">
            <v>280411094.01999998</v>
          </cell>
          <cell r="J73">
            <v>309195946.54000002</v>
          </cell>
          <cell r="K73">
            <v>326481958.16000003</v>
          </cell>
          <cell r="L73">
            <v>325451672.27999997</v>
          </cell>
          <cell r="M73">
            <v>340384102.23000002</v>
          </cell>
          <cell r="N73">
            <v>355016485.93000001</v>
          </cell>
        </row>
        <row r="74">
          <cell r="A74">
            <v>13</v>
          </cell>
          <cell r="B74" t="str">
            <v>INVERSIONES</v>
          </cell>
          <cell r="C74">
            <v>4578943740.6099997</v>
          </cell>
          <cell r="D74">
            <v>4574623315.4499998</v>
          </cell>
          <cell r="E74">
            <v>4430572113.7200003</v>
          </cell>
          <cell r="F74">
            <v>4429430844.3800001</v>
          </cell>
          <cell r="G74">
            <v>4429392688.5699997</v>
          </cell>
          <cell r="H74">
            <v>5573220832.3400002</v>
          </cell>
          <cell r="I74">
            <v>5572741444.71</v>
          </cell>
          <cell r="J74">
            <v>5569727682.71</v>
          </cell>
          <cell r="K74">
            <v>5571182220.9099998</v>
          </cell>
          <cell r="L74">
            <v>5578809671.7700005</v>
          </cell>
          <cell r="M74">
            <v>5587168417.7600002</v>
          </cell>
          <cell r="N74">
            <v>5592606038.1099997</v>
          </cell>
        </row>
        <row r="75">
          <cell r="A75">
            <v>131</v>
          </cell>
          <cell r="B75" t="str">
            <v>TÍTULOS OPERACIONES DE MERCADO ABIERTO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>
            <v>1311</v>
          </cell>
          <cell r="B76" t="str">
            <v>TÍTULOS DEL SISTEMA FINANCIERO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>
            <v>132</v>
          </cell>
          <cell r="B77" t="str">
            <v>TÍTULOS VALORES SECTOR PÚBLICO NO FINANCIERO</v>
          </cell>
          <cell r="C77">
            <v>2891977591.25</v>
          </cell>
          <cell r="D77">
            <v>2891977591.25</v>
          </cell>
          <cell r="E77">
            <v>2891977591.25</v>
          </cell>
          <cell r="F77">
            <v>2891977591.25</v>
          </cell>
          <cell r="G77">
            <v>2891977591.25</v>
          </cell>
          <cell r="H77">
            <v>4041977591.25</v>
          </cell>
          <cell r="I77">
            <v>4041977591.25</v>
          </cell>
          <cell r="J77">
            <v>4041977591.25</v>
          </cell>
          <cell r="K77">
            <v>4041977591.25</v>
          </cell>
          <cell r="L77">
            <v>4041977591.25</v>
          </cell>
          <cell r="M77">
            <v>4041977591.25</v>
          </cell>
          <cell r="N77">
            <v>4041977591.25</v>
          </cell>
        </row>
        <row r="78">
          <cell r="A78">
            <v>1321</v>
          </cell>
          <cell r="B78" t="str">
            <v>TÍTULOS VALORES GOBIERNO CENTRAL</v>
          </cell>
          <cell r="C78">
            <v>2891977591.25</v>
          </cell>
          <cell r="D78">
            <v>2891977591.25</v>
          </cell>
          <cell r="E78">
            <v>2891977591.25</v>
          </cell>
          <cell r="F78">
            <v>2891977591.25</v>
          </cell>
          <cell r="G78">
            <v>2891977591.25</v>
          </cell>
          <cell r="H78">
            <v>4041977591.25</v>
          </cell>
          <cell r="I78">
            <v>4041977591.25</v>
          </cell>
          <cell r="J78">
            <v>4041977591.25</v>
          </cell>
          <cell r="K78">
            <v>4041977591.25</v>
          </cell>
          <cell r="L78">
            <v>4041977591.25</v>
          </cell>
          <cell r="M78">
            <v>4041977591.25</v>
          </cell>
          <cell r="N78">
            <v>4041977591.25</v>
          </cell>
        </row>
        <row r="79">
          <cell r="A79">
            <v>132105</v>
          </cell>
          <cell r="B79" t="str">
            <v>PARA NEGOCIAR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>
            <v>132110</v>
          </cell>
          <cell r="B80" t="str">
            <v>DISPONIBLES PARA LA VENTA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>
            <v>132115</v>
          </cell>
          <cell r="B81" t="str">
            <v>MANTENIDAS HASTA EL VENCIMIENTO</v>
          </cell>
          <cell r="C81">
            <v>2891977591.25</v>
          </cell>
          <cell r="D81">
            <v>2891977591.25</v>
          </cell>
          <cell r="E81">
            <v>2891977591.25</v>
          </cell>
          <cell r="F81">
            <v>2891977591.25</v>
          </cell>
          <cell r="G81">
            <v>2891977591.25</v>
          </cell>
          <cell r="H81">
            <v>4041977591.25</v>
          </cell>
          <cell r="I81">
            <v>4041977591.25</v>
          </cell>
          <cell r="J81">
            <v>4041977591.25</v>
          </cell>
          <cell r="K81">
            <v>4041977591.25</v>
          </cell>
          <cell r="L81">
            <v>4041977591.25</v>
          </cell>
          <cell r="M81">
            <v>4041977591.25</v>
          </cell>
          <cell r="N81">
            <v>4041977591.25</v>
          </cell>
        </row>
        <row r="82">
          <cell r="A82">
            <v>133</v>
          </cell>
          <cell r="B82" t="str">
            <v>TÍTULOS VALORES SECTOR FINANCIERO</v>
          </cell>
          <cell r="C82">
            <v>1665727554.72</v>
          </cell>
          <cell r="D82">
            <v>1659678287.8299999</v>
          </cell>
          <cell r="E82">
            <v>1514392910.74</v>
          </cell>
          <cell r="F82">
            <v>1513251641.4000001</v>
          </cell>
          <cell r="G82">
            <v>1513213485.5899999</v>
          </cell>
          <cell r="H82">
            <v>1506765512.75</v>
          </cell>
          <cell r="I82">
            <v>1503957675.21</v>
          </cell>
          <cell r="J82">
            <v>1497610499.02</v>
          </cell>
          <cell r="K82">
            <v>1493662676.8</v>
          </cell>
          <cell r="L82">
            <v>1493219220.9400001</v>
          </cell>
          <cell r="M82">
            <v>1493016398.5699999</v>
          </cell>
          <cell r="N82">
            <v>1487856655.28</v>
          </cell>
        </row>
        <row r="83">
          <cell r="A83">
            <v>1331</v>
          </cell>
          <cell r="B83" t="str">
            <v>TÍTULOS VALORES BANCOS PRIVADOS</v>
          </cell>
          <cell r="C83">
            <v>184941216.5</v>
          </cell>
          <cell r="D83">
            <v>184941216.5</v>
          </cell>
          <cell r="E83">
            <v>184941216.5</v>
          </cell>
          <cell r="F83">
            <v>184941216.5</v>
          </cell>
          <cell r="G83">
            <v>184941216.5</v>
          </cell>
          <cell r="H83">
            <v>184941216.5</v>
          </cell>
          <cell r="I83">
            <v>184941216.5</v>
          </cell>
          <cell r="J83">
            <v>184941216.5</v>
          </cell>
          <cell r="K83">
            <v>184941216.5</v>
          </cell>
          <cell r="L83">
            <v>184941216.5</v>
          </cell>
          <cell r="M83">
            <v>184941216.5</v>
          </cell>
          <cell r="N83">
            <v>184941216.5</v>
          </cell>
        </row>
        <row r="84">
          <cell r="A84">
            <v>133105</v>
          </cell>
          <cell r="B84" t="str">
            <v>PARA NEGOCIAR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>
            <v>133110</v>
          </cell>
          <cell r="B85" t="str">
            <v>DISPONIBLES PARA LA VENTA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>
            <v>133115</v>
          </cell>
          <cell r="B86" t="str">
            <v>MANTENIDAS HASTA EL VENCIMIENTO</v>
          </cell>
          <cell r="C86">
            <v>184941216.5</v>
          </cell>
          <cell r="D86">
            <v>184941216.5</v>
          </cell>
          <cell r="E86">
            <v>184941216.5</v>
          </cell>
          <cell r="F86">
            <v>184941216.5</v>
          </cell>
          <cell r="G86">
            <v>184941216.5</v>
          </cell>
          <cell r="H86">
            <v>184941216.5</v>
          </cell>
          <cell r="I86">
            <v>184941216.5</v>
          </cell>
          <cell r="J86">
            <v>184941216.5</v>
          </cell>
          <cell r="K86">
            <v>184941216.5</v>
          </cell>
          <cell r="L86">
            <v>184941216.5</v>
          </cell>
          <cell r="M86">
            <v>184941216.5</v>
          </cell>
          <cell r="N86">
            <v>184941216.5</v>
          </cell>
        </row>
        <row r="87">
          <cell r="A87">
            <v>1333</v>
          </cell>
          <cell r="B87" t="str">
            <v>TÍTULOS VALORES INSTITUCIONES FINANCIERAS PÚBLICAS</v>
          </cell>
          <cell r="C87">
            <v>1480786338.22</v>
          </cell>
          <cell r="D87">
            <v>1474737071.3299999</v>
          </cell>
          <cell r="E87">
            <v>1329451694.24</v>
          </cell>
          <cell r="F87">
            <v>1328310424.9000001</v>
          </cell>
          <cell r="G87">
            <v>1328272269.0899999</v>
          </cell>
          <cell r="H87">
            <v>1321824296.25</v>
          </cell>
          <cell r="I87">
            <v>1319016458.71</v>
          </cell>
          <cell r="J87">
            <v>1312669282.52</v>
          </cell>
          <cell r="K87">
            <v>1308721460.3</v>
          </cell>
          <cell r="L87">
            <v>1308278004.4400001</v>
          </cell>
          <cell r="M87">
            <v>1308075182.0699999</v>
          </cell>
          <cell r="N87">
            <v>1302915438.78</v>
          </cell>
        </row>
        <row r="88">
          <cell r="A88">
            <v>133305</v>
          </cell>
          <cell r="B88" t="str">
            <v>PARA NEGOCIAR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>
            <v>133310</v>
          </cell>
          <cell r="B89" t="str">
            <v>DISPONIBLES PARA LA VENTA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A90">
            <v>133315</v>
          </cell>
          <cell r="B90" t="str">
            <v>MANTENIDAS HASTA EL VENCIMIENTO</v>
          </cell>
          <cell r="C90">
            <v>1480786338.22</v>
          </cell>
          <cell r="D90">
            <v>1474737071.3299999</v>
          </cell>
          <cell r="E90">
            <v>1329451694.24</v>
          </cell>
          <cell r="F90">
            <v>1328310424.9000001</v>
          </cell>
          <cell r="G90">
            <v>1328272269.0899999</v>
          </cell>
          <cell r="H90">
            <v>1321824296.25</v>
          </cell>
          <cell r="I90">
            <v>1319016458.71</v>
          </cell>
          <cell r="J90">
            <v>1312669282.52</v>
          </cell>
          <cell r="K90">
            <v>1308721460.3</v>
          </cell>
          <cell r="L90">
            <v>1308278004.4400001</v>
          </cell>
          <cell r="M90">
            <v>1308075182.0699999</v>
          </cell>
          <cell r="N90">
            <v>1302915438.78</v>
          </cell>
        </row>
        <row r="91">
          <cell r="A91">
            <v>1334</v>
          </cell>
          <cell r="B91" t="str">
            <v>TÍTULOS VALORES INSTITUCIONES DEL SISTEMA FINANCIERO PRIVADO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>
            <v>133405</v>
          </cell>
          <cell r="B92" t="str">
            <v>PARA NEGOCIAR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>
            <v>133410</v>
          </cell>
          <cell r="B93" t="str">
            <v>DISPONIBLES PARA LA VENTA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>
            <v>133415</v>
          </cell>
          <cell r="B94" t="str">
            <v>MANTENIDAS HASTA EL VENCIMIENTO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>
            <v>134</v>
          </cell>
          <cell r="B95" t="str">
            <v>TÍTULOS VALORES SECTOR PRIVADO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>
            <v>1341</v>
          </cell>
          <cell r="B96" t="str">
            <v>TÍTULOS VALORES SECTOR PRIVADO SOCIEDADES NO FINANCIERAS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>
            <v>134105</v>
          </cell>
          <cell r="B97" t="str">
            <v>DISPONIBLES PARA LA VENTA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>
            <v>134110</v>
          </cell>
          <cell r="B98" t="str">
            <v>MANTENIDAS HASTA EL VENCIMIENTO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>
            <v>1342</v>
          </cell>
          <cell r="B99" t="str">
            <v>TÍTULOS VALORES SECTOR PRIVADO OTROS SECTORES RESIDENTES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>
            <v>134205</v>
          </cell>
          <cell r="B100" t="str">
            <v>DISPONIBLES PARA LA VENTA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>
            <v>134210</v>
          </cell>
          <cell r="B101" t="str">
            <v>MANTENIDAS HASTA EL VENCIMIENTO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>
            <v>138</v>
          </cell>
          <cell r="B102" t="str">
            <v>INVERSIONES VARIAS</v>
          </cell>
          <cell r="C102">
            <v>21238594.640000001</v>
          </cell>
          <cell r="D102">
            <v>22967436.370000001</v>
          </cell>
          <cell r="E102">
            <v>24201611.73</v>
          </cell>
          <cell r="F102">
            <v>24201611.73</v>
          </cell>
          <cell r="G102">
            <v>24201611.73</v>
          </cell>
          <cell r="H102">
            <v>24477728.34</v>
          </cell>
          <cell r="I102">
            <v>26806178.25</v>
          </cell>
          <cell r="J102">
            <v>30139592.440000001</v>
          </cell>
          <cell r="K102">
            <v>35541952.859999999</v>
          </cell>
          <cell r="L102">
            <v>43612859.579999998</v>
          </cell>
          <cell r="M102">
            <v>52174427.939999998</v>
          </cell>
          <cell r="N102">
            <v>62771791.579999998</v>
          </cell>
        </row>
        <row r="103">
          <cell r="A103">
            <v>1381</v>
          </cell>
          <cell r="B103" t="str">
            <v>ORO NO MONETARIO</v>
          </cell>
          <cell r="C103">
            <v>21145279.52</v>
          </cell>
          <cell r="D103">
            <v>22874121.25</v>
          </cell>
          <cell r="E103">
            <v>24108296.609999999</v>
          </cell>
          <cell r="F103">
            <v>24108296.609999999</v>
          </cell>
          <cell r="G103">
            <v>24108296.609999999</v>
          </cell>
          <cell r="H103">
            <v>24384413.219999999</v>
          </cell>
          <cell r="I103">
            <v>26712863.129999999</v>
          </cell>
          <cell r="J103">
            <v>30046277.32</v>
          </cell>
          <cell r="K103">
            <v>35448637.740000002</v>
          </cell>
          <cell r="L103">
            <v>43519544.460000001</v>
          </cell>
          <cell r="M103">
            <v>52081112.82</v>
          </cell>
          <cell r="N103">
            <v>62678476.460000001</v>
          </cell>
        </row>
        <row r="104">
          <cell r="A104">
            <v>1382</v>
          </cell>
          <cell r="B104" t="str">
            <v>PLATA NO MONETARIA</v>
          </cell>
          <cell r="C104">
            <v>93315.12</v>
          </cell>
          <cell r="D104">
            <v>93315.12</v>
          </cell>
          <cell r="E104">
            <v>93315.12</v>
          </cell>
          <cell r="F104">
            <v>93315.12</v>
          </cell>
          <cell r="G104">
            <v>93315.12</v>
          </cell>
          <cell r="H104">
            <v>93315.12</v>
          </cell>
          <cell r="I104">
            <v>93315.12</v>
          </cell>
          <cell r="J104">
            <v>93315.12</v>
          </cell>
          <cell r="K104">
            <v>93315.12</v>
          </cell>
          <cell r="L104">
            <v>93315.12</v>
          </cell>
          <cell r="M104">
            <v>93315.12</v>
          </cell>
          <cell r="N104">
            <v>93315.12</v>
          </cell>
        </row>
        <row r="105">
          <cell r="A105">
            <v>1388</v>
          </cell>
          <cell r="B105" t="str">
            <v>OTRAS INVERSIONES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>
            <v>139</v>
          </cell>
          <cell r="B106" t="str">
            <v>(PROVISIÓN PARA PROTECCIÓN DE INVERSIONES)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>
            <v>14</v>
          </cell>
          <cell r="B107" t="str">
            <v>CRÉDITO INTERNO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>
            <v>141</v>
          </cell>
          <cell r="B108" t="str">
            <v>CREDITO INTERNO POR VENCER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>
            <v>1411</v>
          </cell>
          <cell r="B109" t="str">
            <v>CREDITO AL SECTOR PUBLICO NO FINAC.</v>
          </cell>
          <cell r="C109" t="e">
            <v>#N/A</v>
          </cell>
          <cell r="D109" t="e">
            <v>#N/A</v>
          </cell>
          <cell r="E109" t="e">
            <v>#N/A</v>
          </cell>
          <cell r="F109" t="e">
            <v>#N/A</v>
          </cell>
          <cell r="G109" t="e">
            <v>#N/A</v>
          </cell>
          <cell r="H109" t="e">
            <v>#N/A</v>
          </cell>
          <cell r="I109" t="e">
            <v>#N/A</v>
          </cell>
          <cell r="J109" t="e">
            <v>#N/A</v>
          </cell>
          <cell r="K109" t="e">
            <v>#N/A</v>
          </cell>
          <cell r="L109" t="e">
            <v>#N/A</v>
          </cell>
          <cell r="M109" t="e">
            <v>#N/A</v>
          </cell>
          <cell r="N109" t="e">
            <v>#N/A</v>
          </cell>
        </row>
        <row r="110">
          <cell r="A110">
            <v>141105</v>
          </cell>
          <cell r="B110" t="str">
            <v>CREDITO DE EMERGENCIA GOB.CENTRAL</v>
          </cell>
          <cell r="C110" t="e">
            <v>#N/A</v>
          </cell>
          <cell r="D110" t="e">
            <v>#N/A</v>
          </cell>
          <cell r="E110" t="e">
            <v>#N/A</v>
          </cell>
          <cell r="F110" t="e">
            <v>#N/A</v>
          </cell>
          <cell r="G110" t="e">
            <v>#N/A</v>
          </cell>
          <cell r="H110" t="e">
            <v>#N/A</v>
          </cell>
          <cell r="I110" t="e">
            <v>#N/A</v>
          </cell>
          <cell r="J110" t="e">
            <v>#N/A</v>
          </cell>
          <cell r="K110" t="e">
            <v>#N/A</v>
          </cell>
          <cell r="L110" t="e">
            <v>#N/A</v>
          </cell>
          <cell r="M110" t="e">
            <v>#N/A</v>
          </cell>
          <cell r="N110" t="e">
            <v>#N/A</v>
          </cell>
        </row>
        <row r="111">
          <cell r="A111">
            <v>141110</v>
          </cell>
          <cell r="B111" t="str">
            <v>EMPRESTITOS CONSOLIDADOS GNO.CENTRA</v>
          </cell>
          <cell r="C111" t="e">
            <v>#N/A</v>
          </cell>
          <cell r="D111" t="e">
            <v>#N/A</v>
          </cell>
          <cell r="E111" t="e">
            <v>#N/A</v>
          </cell>
          <cell r="F111" t="e">
            <v>#N/A</v>
          </cell>
          <cell r="G111" t="e">
            <v>#N/A</v>
          </cell>
          <cell r="H111" t="e">
            <v>#N/A</v>
          </cell>
          <cell r="I111" t="e">
            <v>#N/A</v>
          </cell>
          <cell r="J111" t="e">
            <v>#N/A</v>
          </cell>
          <cell r="K111" t="e">
            <v>#N/A</v>
          </cell>
          <cell r="L111" t="e">
            <v>#N/A</v>
          </cell>
          <cell r="M111" t="e">
            <v>#N/A</v>
          </cell>
          <cell r="N111" t="e">
            <v>#N/A</v>
          </cell>
        </row>
        <row r="112">
          <cell r="A112">
            <v>141115</v>
          </cell>
          <cell r="B112" t="str">
            <v>OTROS CREDITOS AL GOBIERNO CENTRAL</v>
          </cell>
          <cell r="C112" t="e">
            <v>#N/A</v>
          </cell>
          <cell r="D112" t="e">
            <v>#N/A</v>
          </cell>
          <cell r="E112" t="e">
            <v>#N/A</v>
          </cell>
          <cell r="F112" t="e">
            <v>#N/A</v>
          </cell>
          <cell r="G112" t="e">
            <v>#N/A</v>
          </cell>
          <cell r="H112" t="e">
            <v>#N/A</v>
          </cell>
          <cell r="I112" t="e">
            <v>#N/A</v>
          </cell>
          <cell r="J112" t="e">
            <v>#N/A</v>
          </cell>
          <cell r="K112" t="e">
            <v>#N/A</v>
          </cell>
          <cell r="L112" t="e">
            <v>#N/A</v>
          </cell>
          <cell r="M112" t="e">
            <v>#N/A</v>
          </cell>
          <cell r="N112" t="e">
            <v>#N/A</v>
          </cell>
        </row>
        <row r="113">
          <cell r="A113">
            <v>141120</v>
          </cell>
          <cell r="B113" t="str">
            <v>CRED.OTRAS ENTID.SEC.PUBL.NO FINANC</v>
          </cell>
          <cell r="C113" t="e">
            <v>#N/A</v>
          </cell>
          <cell r="D113" t="e">
            <v>#N/A</v>
          </cell>
          <cell r="E113" t="e">
            <v>#N/A</v>
          </cell>
          <cell r="F113" t="e">
            <v>#N/A</v>
          </cell>
          <cell r="G113" t="e">
            <v>#N/A</v>
          </cell>
          <cell r="H113" t="e">
            <v>#N/A</v>
          </cell>
          <cell r="I113" t="e">
            <v>#N/A</v>
          </cell>
          <cell r="J113" t="e">
            <v>#N/A</v>
          </cell>
          <cell r="K113" t="e">
            <v>#N/A</v>
          </cell>
          <cell r="L113" t="e">
            <v>#N/A</v>
          </cell>
          <cell r="M113" t="e">
            <v>#N/A</v>
          </cell>
          <cell r="N113" t="e">
            <v>#N/A</v>
          </cell>
        </row>
        <row r="114">
          <cell r="A114">
            <v>1412</v>
          </cell>
          <cell r="B114" t="str">
            <v>CREDITO AL SECTOR FINANCIERO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>
            <v>141205</v>
          </cell>
          <cell r="B115" t="str">
            <v>CREDITO DE LIQUIDEZ A BANCOS PRIVAD</v>
          </cell>
          <cell r="C115" t="e">
            <v>#N/A</v>
          </cell>
          <cell r="D115" t="e">
            <v>#N/A</v>
          </cell>
          <cell r="E115" t="e">
            <v>#N/A</v>
          </cell>
          <cell r="F115" t="e">
            <v>#N/A</v>
          </cell>
          <cell r="G115" t="e">
            <v>#N/A</v>
          </cell>
          <cell r="H115" t="e">
            <v>#N/A</v>
          </cell>
          <cell r="I115" t="e">
            <v>#N/A</v>
          </cell>
          <cell r="J115" t="e">
            <v>#N/A</v>
          </cell>
          <cell r="K115" t="e">
            <v>#N/A</v>
          </cell>
          <cell r="L115" t="e">
            <v>#N/A</v>
          </cell>
          <cell r="M115" t="e">
            <v>#N/A</v>
          </cell>
          <cell r="N115" t="e">
            <v>#N/A</v>
          </cell>
        </row>
        <row r="116">
          <cell r="A116">
            <v>141210</v>
          </cell>
          <cell r="B116" t="str">
            <v>PREST.POR RETIRO DEPOS.BCOS.PRIVADO</v>
          </cell>
          <cell r="C116" t="e">
            <v>#N/A</v>
          </cell>
          <cell r="D116" t="e">
            <v>#N/A</v>
          </cell>
          <cell r="E116" t="e">
            <v>#N/A</v>
          </cell>
          <cell r="F116" t="e">
            <v>#N/A</v>
          </cell>
          <cell r="G116" t="e">
            <v>#N/A</v>
          </cell>
          <cell r="H116" t="e">
            <v>#N/A</v>
          </cell>
          <cell r="I116" t="e">
            <v>#N/A</v>
          </cell>
          <cell r="J116" t="e">
            <v>#N/A</v>
          </cell>
          <cell r="K116" t="e">
            <v>#N/A</v>
          </cell>
          <cell r="L116" t="e">
            <v>#N/A</v>
          </cell>
          <cell r="M116" t="e">
            <v>#N/A</v>
          </cell>
          <cell r="N116" t="e">
            <v>#N/A</v>
          </cell>
        </row>
        <row r="117">
          <cell r="A117">
            <v>141215</v>
          </cell>
          <cell r="B117" t="str">
            <v>PTMO.SUBORDINADOS A BCOS PRIVADOS</v>
          </cell>
          <cell r="C117" t="e">
            <v>#N/A</v>
          </cell>
          <cell r="D117" t="e">
            <v>#N/A</v>
          </cell>
          <cell r="E117" t="e">
            <v>#N/A</v>
          </cell>
          <cell r="F117" t="e">
            <v>#N/A</v>
          </cell>
          <cell r="G117" t="e">
            <v>#N/A</v>
          </cell>
          <cell r="H117" t="e">
            <v>#N/A</v>
          </cell>
          <cell r="I117" t="e">
            <v>#N/A</v>
          </cell>
          <cell r="J117" t="e">
            <v>#N/A</v>
          </cell>
          <cell r="K117" t="e">
            <v>#N/A</v>
          </cell>
          <cell r="L117" t="e">
            <v>#N/A</v>
          </cell>
          <cell r="M117" t="e">
            <v>#N/A</v>
          </cell>
          <cell r="N117" t="e">
            <v>#N/A</v>
          </cell>
        </row>
        <row r="118">
          <cell r="A118">
            <v>141220</v>
          </cell>
          <cell r="B118" t="str">
            <v>OTROS CREDITOS A BANCOS PRIVADOS</v>
          </cell>
          <cell r="C118" t="e">
            <v>#N/A</v>
          </cell>
          <cell r="D118" t="e">
            <v>#N/A</v>
          </cell>
          <cell r="E118" t="e">
            <v>#N/A</v>
          </cell>
          <cell r="F118" t="e">
            <v>#N/A</v>
          </cell>
          <cell r="G118" t="e">
            <v>#N/A</v>
          </cell>
          <cell r="H118" t="e">
            <v>#N/A</v>
          </cell>
          <cell r="I118" t="e">
            <v>#N/A</v>
          </cell>
          <cell r="J118" t="e">
            <v>#N/A</v>
          </cell>
          <cell r="K118" t="e">
            <v>#N/A</v>
          </cell>
          <cell r="L118" t="e">
            <v>#N/A</v>
          </cell>
          <cell r="M118" t="e">
            <v>#N/A</v>
          </cell>
          <cell r="N118" t="e">
            <v>#N/A</v>
          </cell>
        </row>
        <row r="119">
          <cell r="A119">
            <v>141225</v>
          </cell>
          <cell r="B119" t="str">
            <v>PTMO.SUBORDINA.AL B.NAC.DE FOMENTO</v>
          </cell>
          <cell r="C119" t="e">
            <v>#N/A</v>
          </cell>
          <cell r="D119" t="e">
            <v>#N/A</v>
          </cell>
          <cell r="E119" t="e">
            <v>#N/A</v>
          </cell>
          <cell r="F119" t="e">
            <v>#N/A</v>
          </cell>
          <cell r="G119" t="e">
            <v>#N/A</v>
          </cell>
          <cell r="H119" t="e">
            <v>#N/A</v>
          </cell>
          <cell r="I119" t="e">
            <v>#N/A</v>
          </cell>
          <cell r="J119" t="e">
            <v>#N/A</v>
          </cell>
          <cell r="K119" t="e">
            <v>#N/A</v>
          </cell>
          <cell r="L119" t="e">
            <v>#N/A</v>
          </cell>
          <cell r="M119" t="e">
            <v>#N/A</v>
          </cell>
          <cell r="N119" t="e">
            <v>#N/A</v>
          </cell>
        </row>
        <row r="120">
          <cell r="A120">
            <v>141230</v>
          </cell>
          <cell r="B120" t="str">
            <v>OTROS CREDITOS AL BCO.NAC.FOMENTO</v>
          </cell>
          <cell r="C120" t="e">
            <v>#N/A</v>
          </cell>
          <cell r="D120" t="e">
            <v>#N/A</v>
          </cell>
          <cell r="E120" t="e">
            <v>#N/A</v>
          </cell>
          <cell r="F120" t="e">
            <v>#N/A</v>
          </cell>
          <cell r="G120" t="e">
            <v>#N/A</v>
          </cell>
          <cell r="H120" t="e">
            <v>#N/A</v>
          </cell>
          <cell r="I120" t="e">
            <v>#N/A</v>
          </cell>
          <cell r="J120" t="e">
            <v>#N/A</v>
          </cell>
          <cell r="K120" t="e">
            <v>#N/A</v>
          </cell>
          <cell r="L120" t="e">
            <v>#N/A</v>
          </cell>
          <cell r="M120" t="e">
            <v>#N/A</v>
          </cell>
          <cell r="N120" t="e">
            <v>#N/A</v>
          </cell>
        </row>
        <row r="121">
          <cell r="A121">
            <v>141235</v>
          </cell>
          <cell r="B121" t="str">
            <v>CRED.LIQ.INST.SIST.FINAN.PRIVADO</v>
          </cell>
          <cell r="C121" t="e">
            <v>#N/A</v>
          </cell>
          <cell r="D121" t="e">
            <v>#N/A</v>
          </cell>
          <cell r="E121" t="e">
            <v>#N/A</v>
          </cell>
          <cell r="F121" t="e">
            <v>#N/A</v>
          </cell>
          <cell r="G121" t="e">
            <v>#N/A</v>
          </cell>
          <cell r="H121" t="e">
            <v>#N/A</v>
          </cell>
          <cell r="I121" t="e">
            <v>#N/A</v>
          </cell>
          <cell r="J121" t="e">
            <v>#N/A</v>
          </cell>
          <cell r="K121" t="e">
            <v>#N/A</v>
          </cell>
          <cell r="L121" t="e">
            <v>#N/A</v>
          </cell>
          <cell r="M121" t="e">
            <v>#N/A</v>
          </cell>
          <cell r="N121" t="e">
            <v>#N/A</v>
          </cell>
        </row>
        <row r="122">
          <cell r="A122">
            <v>141240</v>
          </cell>
          <cell r="B122" t="str">
            <v>PTMO.RETIRO DEP.INST.SIST.FINAN.PRI</v>
          </cell>
          <cell r="C122" t="e">
            <v>#N/A</v>
          </cell>
          <cell r="D122" t="e">
            <v>#N/A</v>
          </cell>
          <cell r="E122" t="e">
            <v>#N/A</v>
          </cell>
          <cell r="F122" t="e">
            <v>#N/A</v>
          </cell>
          <cell r="G122" t="e">
            <v>#N/A</v>
          </cell>
          <cell r="H122" t="e">
            <v>#N/A</v>
          </cell>
          <cell r="I122" t="e">
            <v>#N/A</v>
          </cell>
          <cell r="J122" t="e">
            <v>#N/A</v>
          </cell>
          <cell r="K122" t="e">
            <v>#N/A</v>
          </cell>
          <cell r="L122" t="e">
            <v>#N/A</v>
          </cell>
          <cell r="M122" t="e">
            <v>#N/A</v>
          </cell>
          <cell r="N122" t="e">
            <v>#N/A</v>
          </cell>
        </row>
        <row r="123">
          <cell r="A123">
            <v>141245</v>
          </cell>
          <cell r="B123" t="str">
            <v>PTMO.SUBORD.INST.SIST.FINAN.PRIVADA</v>
          </cell>
          <cell r="C123" t="e">
            <v>#N/A</v>
          </cell>
          <cell r="D123" t="e">
            <v>#N/A</v>
          </cell>
          <cell r="E123" t="e">
            <v>#N/A</v>
          </cell>
          <cell r="F123" t="e">
            <v>#N/A</v>
          </cell>
          <cell r="G123" t="e">
            <v>#N/A</v>
          </cell>
          <cell r="H123" t="e">
            <v>#N/A</v>
          </cell>
          <cell r="I123" t="e">
            <v>#N/A</v>
          </cell>
          <cell r="J123" t="e">
            <v>#N/A</v>
          </cell>
          <cell r="K123" t="e">
            <v>#N/A</v>
          </cell>
          <cell r="L123" t="e">
            <v>#N/A</v>
          </cell>
          <cell r="M123" t="e">
            <v>#N/A</v>
          </cell>
          <cell r="N123" t="e">
            <v>#N/A</v>
          </cell>
        </row>
        <row r="124">
          <cell r="A124">
            <v>141250</v>
          </cell>
          <cell r="B124" t="str">
            <v>OTROS CRED.INST.SIST.FINAN.PRIVADO</v>
          </cell>
          <cell r="C124" t="e">
            <v>#N/A</v>
          </cell>
          <cell r="D124" t="e">
            <v>#N/A</v>
          </cell>
          <cell r="E124" t="e">
            <v>#N/A</v>
          </cell>
          <cell r="F124" t="e">
            <v>#N/A</v>
          </cell>
          <cell r="G124" t="e">
            <v>#N/A</v>
          </cell>
          <cell r="H124" t="e">
            <v>#N/A</v>
          </cell>
          <cell r="I124" t="e">
            <v>#N/A</v>
          </cell>
          <cell r="J124" t="e">
            <v>#N/A</v>
          </cell>
          <cell r="K124" t="e">
            <v>#N/A</v>
          </cell>
          <cell r="L124" t="e">
            <v>#N/A</v>
          </cell>
          <cell r="M124" t="e">
            <v>#N/A</v>
          </cell>
          <cell r="N124" t="e">
            <v>#N/A</v>
          </cell>
        </row>
        <row r="125">
          <cell r="A125">
            <v>141255</v>
          </cell>
          <cell r="B125" t="str">
            <v>CREDITO REDESCUENTO BANCOS PRIVADOS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>
            <v>141260</v>
          </cell>
          <cell r="B126" t="str">
            <v>CREDITO REDESCUENTO OTRAS INSTITUCIONES SISTEMA FINANCIERO PRIVADO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>
            <v>141265</v>
          </cell>
          <cell r="B127" t="str">
            <v>CREDITO REDESCUENTO INSTITUCIONES SISTEMA FINANCIERO POPULAR Y SOLIDARIO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>
            <v>142</v>
          </cell>
          <cell r="B128" t="str">
            <v>CRÉDITO INTERNO VENCIDO</v>
          </cell>
          <cell r="C128">
            <v>242275.81</v>
          </cell>
          <cell r="D128">
            <v>242275.81</v>
          </cell>
          <cell r="E128">
            <v>242275.81</v>
          </cell>
          <cell r="F128">
            <v>242275.81</v>
          </cell>
          <cell r="G128">
            <v>242275.81</v>
          </cell>
          <cell r="H128">
            <v>242275.81</v>
          </cell>
          <cell r="I128">
            <v>242275.81</v>
          </cell>
          <cell r="J128">
            <v>242275.81</v>
          </cell>
          <cell r="K128">
            <v>242275.81</v>
          </cell>
          <cell r="L128">
            <v>242275.81</v>
          </cell>
          <cell r="M128">
            <v>242275.81</v>
          </cell>
          <cell r="N128">
            <v>242275.81</v>
          </cell>
        </row>
        <row r="129">
          <cell r="A129">
            <v>1421</v>
          </cell>
          <cell r="B129" t="str">
            <v>CRÉDITOS VENCIDOS AL SECTOR PÚBLICO NO FINANCIERO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>
            <v>142105</v>
          </cell>
          <cell r="B130" t="str">
            <v>CRÉDITOS VENCIDOS GOBIERNO CENTRAL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>
            <v>142110</v>
          </cell>
          <cell r="B131" t="str">
            <v>CRÉDITOS VENCIDOS OTRAS ENTIDADES DEL SECTOR PÚBLICO NO FINANCIERO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>
            <v>1422</v>
          </cell>
          <cell r="B132" t="str">
            <v>CRÉDITOS VENCIDOS AL SECTOR FINANCIERO</v>
          </cell>
          <cell r="C132">
            <v>242275.81</v>
          </cell>
          <cell r="D132">
            <v>242275.81</v>
          </cell>
          <cell r="E132">
            <v>242275.81</v>
          </cell>
          <cell r="F132">
            <v>242275.81</v>
          </cell>
          <cell r="G132">
            <v>242275.81</v>
          </cell>
          <cell r="H132">
            <v>242275.81</v>
          </cell>
          <cell r="I132">
            <v>242275.81</v>
          </cell>
          <cell r="J132">
            <v>242275.81</v>
          </cell>
          <cell r="K132">
            <v>242275.81</v>
          </cell>
          <cell r="L132">
            <v>242275.81</v>
          </cell>
          <cell r="M132">
            <v>242275.81</v>
          </cell>
          <cell r="N132">
            <v>242275.81</v>
          </cell>
        </row>
        <row r="133">
          <cell r="A133">
            <v>142205</v>
          </cell>
          <cell r="B133" t="str">
            <v>CRÉDITOS VENCIDOS DE BANCOS PRIVADOS</v>
          </cell>
          <cell r="C133">
            <v>25104.13</v>
          </cell>
          <cell r="D133">
            <v>25104.13</v>
          </cell>
          <cell r="E133">
            <v>25104.13</v>
          </cell>
          <cell r="F133">
            <v>25104.13</v>
          </cell>
          <cell r="G133">
            <v>25104.13</v>
          </cell>
          <cell r="H133">
            <v>25104.13</v>
          </cell>
          <cell r="I133">
            <v>25104.13</v>
          </cell>
          <cell r="J133">
            <v>25104.13</v>
          </cell>
          <cell r="K133">
            <v>25104.13</v>
          </cell>
          <cell r="L133">
            <v>25104.13</v>
          </cell>
          <cell r="M133">
            <v>25104.13</v>
          </cell>
          <cell r="N133">
            <v>25104.13</v>
          </cell>
        </row>
        <row r="134">
          <cell r="A134">
            <v>142210</v>
          </cell>
          <cell r="B134" t="str">
            <v>CRÉDITOS VENCIDOS DE BANCO NACIONAL DE FOMENTO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>
            <v>142215</v>
          </cell>
          <cell r="B135" t="str">
            <v>CRÉDITOS VENCIDOS DE INSTITUCIONES DEL SISTEMA FINANCIERO PRIVADO</v>
          </cell>
          <cell r="C135">
            <v>217171.68</v>
          </cell>
          <cell r="D135">
            <v>217171.68</v>
          </cell>
          <cell r="E135">
            <v>217171.68</v>
          </cell>
          <cell r="F135">
            <v>217171.68</v>
          </cell>
          <cell r="G135">
            <v>217171.68</v>
          </cell>
          <cell r="H135">
            <v>217171.68</v>
          </cell>
          <cell r="I135">
            <v>217171.68</v>
          </cell>
          <cell r="J135">
            <v>217171.68</v>
          </cell>
          <cell r="K135">
            <v>217171.68</v>
          </cell>
          <cell r="L135">
            <v>217171.68</v>
          </cell>
          <cell r="M135">
            <v>217171.68</v>
          </cell>
          <cell r="N135">
            <v>217171.68</v>
          </cell>
        </row>
        <row r="136">
          <cell r="A136">
            <v>142220</v>
          </cell>
          <cell r="B136" t="str">
            <v>CREDITO REDESCUENTO VENCIDO BANCOS PRIVADOS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>
            <v>142225</v>
          </cell>
          <cell r="B137" t="str">
            <v>CREDITO REDESCUENTO VENCIDO OTRAS INSTITUCIONES SISTEMA FINANCIERO PRIVADO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>
            <v>142230</v>
          </cell>
          <cell r="B138" t="str">
            <v>CREDITO REDESCUENTO VENCIDO INSTITUCIONES SISTEMA FINANCIERO POPULAR Y SOLIDARIO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A139">
            <v>145</v>
          </cell>
          <cell r="B139" t="str">
            <v>CREDITO INTERNO QUE NO DEVENGA INTE</v>
          </cell>
          <cell r="C139" t="e">
            <v>#N/A</v>
          </cell>
          <cell r="D139" t="e">
            <v>#N/A</v>
          </cell>
          <cell r="E139" t="e">
            <v>#N/A</v>
          </cell>
          <cell r="F139" t="e">
            <v>#N/A</v>
          </cell>
          <cell r="G139" t="e">
            <v>#N/A</v>
          </cell>
          <cell r="H139" t="e">
            <v>#N/A</v>
          </cell>
          <cell r="I139" t="e">
            <v>#N/A</v>
          </cell>
          <cell r="J139" t="e">
            <v>#N/A</v>
          </cell>
          <cell r="K139" t="e">
            <v>#N/A</v>
          </cell>
          <cell r="L139" t="e">
            <v>#N/A</v>
          </cell>
          <cell r="M139" t="e">
            <v>#N/A</v>
          </cell>
          <cell r="N139" t="e">
            <v>#N/A</v>
          </cell>
        </row>
        <row r="140">
          <cell r="A140">
            <v>1451</v>
          </cell>
          <cell r="B140" t="str">
            <v>CREDITOS AL SECTOR PUBLICO NO FINAC</v>
          </cell>
          <cell r="C140" t="e">
            <v>#N/A</v>
          </cell>
          <cell r="D140" t="e">
            <v>#N/A</v>
          </cell>
          <cell r="E140" t="e">
            <v>#N/A</v>
          </cell>
          <cell r="F140" t="e">
            <v>#N/A</v>
          </cell>
          <cell r="G140" t="e">
            <v>#N/A</v>
          </cell>
          <cell r="H140" t="e">
            <v>#N/A</v>
          </cell>
          <cell r="I140" t="e">
            <v>#N/A</v>
          </cell>
          <cell r="J140" t="e">
            <v>#N/A</v>
          </cell>
          <cell r="K140" t="e">
            <v>#N/A</v>
          </cell>
          <cell r="L140" t="e">
            <v>#N/A</v>
          </cell>
          <cell r="M140" t="e">
            <v>#N/A</v>
          </cell>
          <cell r="N140" t="e">
            <v>#N/A</v>
          </cell>
        </row>
        <row r="141">
          <cell r="A141">
            <v>145105</v>
          </cell>
          <cell r="B141" t="str">
            <v>CREDITOS AL GOBIERNO CENTRAL</v>
          </cell>
          <cell r="C141" t="e">
            <v>#N/A</v>
          </cell>
          <cell r="D141" t="e">
            <v>#N/A</v>
          </cell>
          <cell r="E141" t="e">
            <v>#N/A</v>
          </cell>
          <cell r="F141" t="e">
            <v>#N/A</v>
          </cell>
          <cell r="G141" t="e">
            <v>#N/A</v>
          </cell>
          <cell r="H141" t="e">
            <v>#N/A</v>
          </cell>
          <cell r="I141" t="e">
            <v>#N/A</v>
          </cell>
          <cell r="J141" t="e">
            <v>#N/A</v>
          </cell>
          <cell r="K141" t="e">
            <v>#N/A</v>
          </cell>
          <cell r="L141" t="e">
            <v>#N/A</v>
          </cell>
          <cell r="M141" t="e">
            <v>#N/A</v>
          </cell>
          <cell r="N141" t="e">
            <v>#N/A</v>
          </cell>
        </row>
        <row r="142">
          <cell r="A142">
            <v>145110</v>
          </cell>
          <cell r="B142" t="str">
            <v>CREDITOS OTRAS ENT.SEC.PUB.NO FINAN</v>
          </cell>
          <cell r="C142" t="e">
            <v>#N/A</v>
          </cell>
          <cell r="D142" t="e">
            <v>#N/A</v>
          </cell>
          <cell r="E142" t="e">
            <v>#N/A</v>
          </cell>
          <cell r="F142" t="e">
            <v>#N/A</v>
          </cell>
          <cell r="G142" t="e">
            <v>#N/A</v>
          </cell>
          <cell r="H142" t="e">
            <v>#N/A</v>
          </cell>
          <cell r="I142" t="e">
            <v>#N/A</v>
          </cell>
          <cell r="J142" t="e">
            <v>#N/A</v>
          </cell>
          <cell r="K142" t="e">
            <v>#N/A</v>
          </cell>
          <cell r="L142" t="e">
            <v>#N/A</v>
          </cell>
          <cell r="M142" t="e">
            <v>#N/A</v>
          </cell>
          <cell r="N142" t="e">
            <v>#N/A</v>
          </cell>
        </row>
        <row r="143">
          <cell r="A143">
            <v>1452</v>
          </cell>
          <cell r="B143" t="str">
            <v>CREDITOS AL SECTOR FINANCIERO</v>
          </cell>
          <cell r="C143" t="e">
            <v>#N/A</v>
          </cell>
          <cell r="D143" t="e">
            <v>#N/A</v>
          </cell>
          <cell r="E143" t="e">
            <v>#N/A</v>
          </cell>
          <cell r="F143" t="e">
            <v>#N/A</v>
          </cell>
          <cell r="G143" t="e">
            <v>#N/A</v>
          </cell>
          <cell r="H143" t="e">
            <v>#N/A</v>
          </cell>
          <cell r="I143" t="e">
            <v>#N/A</v>
          </cell>
          <cell r="J143" t="e">
            <v>#N/A</v>
          </cell>
          <cell r="K143" t="e">
            <v>#N/A</v>
          </cell>
          <cell r="L143" t="e">
            <v>#N/A</v>
          </cell>
          <cell r="M143" t="e">
            <v>#N/A</v>
          </cell>
          <cell r="N143" t="e">
            <v>#N/A</v>
          </cell>
        </row>
        <row r="144">
          <cell r="A144">
            <v>145205</v>
          </cell>
          <cell r="B144" t="str">
            <v>CREDITOS A BANCOS PRIVADOS</v>
          </cell>
          <cell r="C144" t="e">
            <v>#N/A</v>
          </cell>
          <cell r="D144" t="e">
            <v>#N/A</v>
          </cell>
          <cell r="E144" t="e">
            <v>#N/A</v>
          </cell>
          <cell r="F144" t="e">
            <v>#N/A</v>
          </cell>
          <cell r="G144" t="e">
            <v>#N/A</v>
          </cell>
          <cell r="H144" t="e">
            <v>#N/A</v>
          </cell>
          <cell r="I144" t="e">
            <v>#N/A</v>
          </cell>
          <cell r="J144" t="e">
            <v>#N/A</v>
          </cell>
          <cell r="K144" t="e">
            <v>#N/A</v>
          </cell>
          <cell r="L144" t="e">
            <v>#N/A</v>
          </cell>
          <cell r="M144" t="e">
            <v>#N/A</v>
          </cell>
          <cell r="N144" t="e">
            <v>#N/A</v>
          </cell>
        </row>
        <row r="145">
          <cell r="A145">
            <v>145210</v>
          </cell>
          <cell r="B145" t="str">
            <v>CREDITOS AL BCO.NACIONAL DE FOMENTO</v>
          </cell>
          <cell r="C145" t="e">
            <v>#N/A</v>
          </cell>
          <cell r="D145" t="e">
            <v>#N/A</v>
          </cell>
          <cell r="E145" t="e">
            <v>#N/A</v>
          </cell>
          <cell r="F145" t="e">
            <v>#N/A</v>
          </cell>
          <cell r="G145" t="e">
            <v>#N/A</v>
          </cell>
          <cell r="H145" t="e">
            <v>#N/A</v>
          </cell>
          <cell r="I145" t="e">
            <v>#N/A</v>
          </cell>
          <cell r="J145" t="e">
            <v>#N/A</v>
          </cell>
          <cell r="K145" t="e">
            <v>#N/A</v>
          </cell>
          <cell r="L145" t="e">
            <v>#N/A</v>
          </cell>
          <cell r="M145" t="e">
            <v>#N/A</v>
          </cell>
          <cell r="N145" t="e">
            <v>#N/A</v>
          </cell>
        </row>
        <row r="146">
          <cell r="A146">
            <v>145215</v>
          </cell>
          <cell r="B146" t="str">
            <v>CREDITOS A INST.SIST.FINAN.PRIVADO</v>
          </cell>
          <cell r="C146" t="e">
            <v>#N/A</v>
          </cell>
          <cell r="D146" t="e">
            <v>#N/A</v>
          </cell>
          <cell r="E146" t="e">
            <v>#N/A</v>
          </cell>
          <cell r="F146" t="e">
            <v>#N/A</v>
          </cell>
          <cell r="G146" t="e">
            <v>#N/A</v>
          </cell>
          <cell r="H146" t="e">
            <v>#N/A</v>
          </cell>
          <cell r="I146" t="e">
            <v>#N/A</v>
          </cell>
          <cell r="J146" t="e">
            <v>#N/A</v>
          </cell>
          <cell r="K146" t="e">
            <v>#N/A</v>
          </cell>
          <cell r="L146" t="e">
            <v>#N/A</v>
          </cell>
          <cell r="M146" t="e">
            <v>#N/A</v>
          </cell>
          <cell r="N146" t="e">
            <v>#N/A</v>
          </cell>
        </row>
        <row r="147">
          <cell r="A147">
            <v>149</v>
          </cell>
          <cell r="B147" t="str">
            <v>(PROVISIÓN CRÉDITOS INCOBRABLES)</v>
          </cell>
          <cell r="C147">
            <v>-242275.81</v>
          </cell>
          <cell r="D147">
            <v>-242275.81</v>
          </cell>
          <cell r="E147">
            <v>-242275.81</v>
          </cell>
          <cell r="F147">
            <v>-242275.81</v>
          </cell>
          <cell r="G147">
            <v>-242275.81</v>
          </cell>
          <cell r="H147">
            <v>-242275.81</v>
          </cell>
          <cell r="I147">
            <v>-242275.81</v>
          </cell>
          <cell r="J147">
            <v>-242275.81</v>
          </cell>
          <cell r="K147">
            <v>-242275.81</v>
          </cell>
          <cell r="L147">
            <v>-242275.81</v>
          </cell>
          <cell r="M147">
            <v>-242275.81</v>
          </cell>
          <cell r="N147">
            <v>-242275.81</v>
          </cell>
        </row>
        <row r="148">
          <cell r="A148">
            <v>15</v>
          </cell>
          <cell r="B148" t="str">
            <v>ACTIVO</v>
          </cell>
          <cell r="C148" t="e">
            <v>#N/A</v>
          </cell>
          <cell r="D148" t="e">
            <v>#N/A</v>
          </cell>
          <cell r="E148" t="e">
            <v>#N/A</v>
          </cell>
          <cell r="F148" t="e">
            <v>#N/A</v>
          </cell>
          <cell r="G148" t="e">
            <v>#N/A</v>
          </cell>
          <cell r="H148" t="e">
            <v>#N/A</v>
          </cell>
          <cell r="I148" t="e">
            <v>#N/A</v>
          </cell>
          <cell r="J148" t="e">
            <v>#N/A</v>
          </cell>
          <cell r="K148" t="e">
            <v>#N/A</v>
          </cell>
          <cell r="L148" t="e">
            <v>#N/A</v>
          </cell>
          <cell r="M148" t="e">
            <v>#N/A</v>
          </cell>
          <cell r="N148" t="e">
            <v>#N/A</v>
          </cell>
        </row>
        <row r="149">
          <cell r="A149">
            <v>151</v>
          </cell>
          <cell r="B149" t="str">
            <v>SISTEMAS CONTABLES</v>
          </cell>
          <cell r="C149" t="e">
            <v>#N/A</v>
          </cell>
          <cell r="D149" t="e">
            <v>#N/A</v>
          </cell>
          <cell r="E149" t="e">
            <v>#N/A</v>
          </cell>
          <cell r="F149" t="e">
            <v>#N/A</v>
          </cell>
          <cell r="G149" t="e">
            <v>#N/A</v>
          </cell>
          <cell r="H149" t="e">
            <v>#N/A</v>
          </cell>
          <cell r="I149" t="e">
            <v>#N/A</v>
          </cell>
          <cell r="J149" t="e">
            <v>#N/A</v>
          </cell>
          <cell r="K149" t="e">
            <v>#N/A</v>
          </cell>
          <cell r="L149" t="e">
            <v>#N/A</v>
          </cell>
          <cell r="M149" t="e">
            <v>#N/A</v>
          </cell>
          <cell r="N149" t="e">
            <v>#N/A</v>
          </cell>
        </row>
        <row r="150">
          <cell r="A150">
            <v>1511</v>
          </cell>
          <cell r="B150" t="str">
            <v>SISTEMA DE CANJE</v>
          </cell>
          <cell r="C150" t="e">
            <v>#N/A</v>
          </cell>
          <cell r="D150" t="e">
            <v>#N/A</v>
          </cell>
          <cell r="E150" t="e">
            <v>#N/A</v>
          </cell>
          <cell r="F150" t="e">
            <v>#N/A</v>
          </cell>
          <cell r="G150" t="e">
            <v>#N/A</v>
          </cell>
          <cell r="H150" t="e">
            <v>#N/A</v>
          </cell>
          <cell r="I150" t="e">
            <v>#N/A</v>
          </cell>
          <cell r="J150" t="e">
            <v>#N/A</v>
          </cell>
          <cell r="K150" t="e">
            <v>#N/A</v>
          </cell>
          <cell r="L150" t="e">
            <v>#N/A</v>
          </cell>
          <cell r="M150" t="e">
            <v>#N/A</v>
          </cell>
          <cell r="N150" t="e">
            <v>#N/A</v>
          </cell>
        </row>
        <row r="151">
          <cell r="A151">
            <v>151101</v>
          </cell>
          <cell r="B151" t="str">
            <v>CAJA EN DIVISAS</v>
          </cell>
          <cell r="C151" t="e">
            <v>#N/A</v>
          </cell>
          <cell r="D151" t="e">
            <v>#N/A</v>
          </cell>
          <cell r="E151" t="e">
            <v>#N/A</v>
          </cell>
          <cell r="F151" t="e">
            <v>#N/A</v>
          </cell>
          <cell r="G151" t="e">
            <v>#N/A</v>
          </cell>
          <cell r="H151" t="e">
            <v>#N/A</v>
          </cell>
          <cell r="I151" t="e">
            <v>#N/A</v>
          </cell>
          <cell r="J151" t="e">
            <v>#N/A</v>
          </cell>
          <cell r="K151" t="e">
            <v>#N/A</v>
          </cell>
          <cell r="L151" t="e">
            <v>#N/A</v>
          </cell>
          <cell r="M151" t="e">
            <v>#N/A</v>
          </cell>
          <cell r="N151" t="e">
            <v>#N/A</v>
          </cell>
        </row>
        <row r="152">
          <cell r="A152">
            <v>151102</v>
          </cell>
          <cell r="B152" t="str">
            <v>BANCOS E INSTITUCIONES FINANCIERAS EXTERIOR</v>
          </cell>
          <cell r="C152" t="e">
            <v>#N/A</v>
          </cell>
          <cell r="D152" t="e">
            <v>#N/A</v>
          </cell>
          <cell r="E152" t="e">
            <v>#N/A</v>
          </cell>
          <cell r="F152" t="e">
            <v>#N/A</v>
          </cell>
          <cell r="G152" t="e">
            <v>#N/A</v>
          </cell>
          <cell r="H152" t="e">
            <v>#N/A</v>
          </cell>
          <cell r="I152" t="e">
            <v>#N/A</v>
          </cell>
          <cell r="J152" t="e">
            <v>#N/A</v>
          </cell>
          <cell r="K152" t="e">
            <v>#N/A</v>
          </cell>
          <cell r="L152" t="e">
            <v>#N/A</v>
          </cell>
          <cell r="M152" t="e">
            <v>#N/A</v>
          </cell>
          <cell r="N152" t="e">
            <v>#N/A</v>
          </cell>
        </row>
        <row r="153">
          <cell r="A153">
            <v>151103</v>
          </cell>
          <cell r="B153" t="str">
            <v>REMESAS CHEQUES Y VALORES</v>
          </cell>
          <cell r="C153" t="e">
            <v>#N/A</v>
          </cell>
          <cell r="D153" t="e">
            <v>#N/A</v>
          </cell>
          <cell r="E153" t="e">
            <v>#N/A</v>
          </cell>
          <cell r="F153" t="e">
            <v>#N/A</v>
          </cell>
          <cell r="G153" t="e">
            <v>#N/A</v>
          </cell>
          <cell r="H153" t="e">
            <v>#N/A</v>
          </cell>
          <cell r="I153" t="e">
            <v>#N/A</v>
          </cell>
          <cell r="J153" t="e">
            <v>#N/A</v>
          </cell>
          <cell r="K153" t="e">
            <v>#N/A</v>
          </cell>
          <cell r="L153" t="e">
            <v>#N/A</v>
          </cell>
          <cell r="M153" t="e">
            <v>#N/A</v>
          </cell>
          <cell r="N153" t="e">
            <v>#N/A</v>
          </cell>
        </row>
        <row r="154">
          <cell r="A154">
            <v>151104</v>
          </cell>
          <cell r="B154" t="str">
            <v>ORO</v>
          </cell>
          <cell r="C154" t="e">
            <v>#N/A</v>
          </cell>
          <cell r="D154" t="e">
            <v>#N/A</v>
          </cell>
          <cell r="E154" t="e">
            <v>#N/A</v>
          </cell>
          <cell r="F154" t="e">
            <v>#N/A</v>
          </cell>
          <cell r="G154" t="e">
            <v>#N/A</v>
          </cell>
          <cell r="H154" t="e">
            <v>#N/A</v>
          </cell>
          <cell r="I154" t="e">
            <v>#N/A</v>
          </cell>
          <cell r="J154" t="e">
            <v>#N/A</v>
          </cell>
          <cell r="K154" t="e">
            <v>#N/A</v>
          </cell>
          <cell r="L154" t="e">
            <v>#N/A</v>
          </cell>
          <cell r="M154" t="e">
            <v>#N/A</v>
          </cell>
          <cell r="N154" t="e">
            <v>#N/A</v>
          </cell>
        </row>
        <row r="155">
          <cell r="A155">
            <v>151105</v>
          </cell>
          <cell r="B155" t="str">
            <v>INVERSIONES EN EL EXTERIOR</v>
          </cell>
          <cell r="C155" t="e">
            <v>#N/A</v>
          </cell>
          <cell r="D155" t="e">
            <v>#N/A</v>
          </cell>
          <cell r="E155" t="e">
            <v>#N/A</v>
          </cell>
          <cell r="F155" t="e">
            <v>#N/A</v>
          </cell>
          <cell r="G155" t="e">
            <v>#N/A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 t="e">
            <v>#N/A</v>
          </cell>
          <cell r="N155" t="e">
            <v>#N/A</v>
          </cell>
        </row>
        <row r="156">
          <cell r="A156">
            <v>151106</v>
          </cell>
          <cell r="B156" t="str">
            <v>TENENCIAS ORGANISMOS FINANCIEROS INTERNACIONALES</v>
          </cell>
          <cell r="C156" t="e">
            <v>#N/A</v>
          </cell>
          <cell r="D156" t="e">
            <v>#N/A</v>
          </cell>
          <cell r="E156" t="e">
            <v>#N/A</v>
          </cell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 t="e">
            <v>#N/A</v>
          </cell>
        </row>
        <row r="157">
          <cell r="A157">
            <v>151107</v>
          </cell>
          <cell r="B157" t="str">
            <v>PARTICIPACION ORGANISMOS FINANCIEROS</v>
          </cell>
          <cell r="C157" t="e">
            <v>#N/A</v>
          </cell>
          <cell r="D157" t="e">
            <v>#N/A</v>
          </cell>
          <cell r="E157" t="e">
            <v>#N/A</v>
          </cell>
          <cell r="F157" t="e">
            <v>#N/A</v>
          </cell>
          <cell r="G157" t="e">
            <v>#N/A</v>
          </cell>
          <cell r="H157" t="e">
            <v>#N/A</v>
          </cell>
          <cell r="I157" t="e">
            <v>#N/A</v>
          </cell>
          <cell r="J157" t="e">
            <v>#N/A</v>
          </cell>
          <cell r="K157" t="e">
            <v>#N/A</v>
          </cell>
          <cell r="L157" t="e">
            <v>#N/A</v>
          </cell>
          <cell r="M157" t="e">
            <v>#N/A</v>
          </cell>
          <cell r="N157" t="e">
            <v>#N/A</v>
          </cell>
        </row>
        <row r="158">
          <cell r="A158">
            <v>151108</v>
          </cell>
          <cell r="B158" t="str">
            <v>ACUERDOS DE PAGO Y CREDITOS RECIPROCOS</v>
          </cell>
          <cell r="C158" t="e">
            <v>#N/A</v>
          </cell>
          <cell r="D158" t="e">
            <v>#N/A</v>
          </cell>
          <cell r="E158" t="e">
            <v>#N/A</v>
          </cell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 t="e">
            <v>#N/A</v>
          </cell>
        </row>
        <row r="159">
          <cell r="A159">
            <v>1512</v>
          </cell>
          <cell r="B159" t="str">
            <v>SISTEMA DE RESERVAS FINANCIERAS</v>
          </cell>
          <cell r="C159" t="e">
            <v>#N/A</v>
          </cell>
          <cell r="D159" t="e">
            <v>#N/A</v>
          </cell>
          <cell r="E159" t="e">
            <v>#N/A</v>
          </cell>
          <cell r="F159" t="e">
            <v>#N/A</v>
          </cell>
          <cell r="G159" t="e">
            <v>#N/A</v>
          </cell>
          <cell r="H159" t="e">
            <v>#N/A</v>
          </cell>
          <cell r="I159" t="e">
            <v>#N/A</v>
          </cell>
          <cell r="J159" t="e">
            <v>#N/A</v>
          </cell>
          <cell r="K159" t="e">
            <v>#N/A</v>
          </cell>
          <cell r="L159" t="e">
            <v>#N/A</v>
          </cell>
          <cell r="M159" t="e">
            <v>#N/A</v>
          </cell>
          <cell r="N159" t="e">
            <v>#N/A</v>
          </cell>
        </row>
        <row r="160">
          <cell r="A160">
            <v>151201</v>
          </cell>
          <cell r="B160" t="str">
            <v>CAJA EN DIVISAS</v>
          </cell>
          <cell r="C160" t="e">
            <v>#N/A</v>
          </cell>
          <cell r="D160" t="e">
            <v>#N/A</v>
          </cell>
          <cell r="E160" t="e">
            <v>#N/A</v>
          </cell>
          <cell r="F160" t="e">
            <v>#N/A</v>
          </cell>
          <cell r="G160" t="e">
            <v>#N/A</v>
          </cell>
          <cell r="H160" t="e">
            <v>#N/A</v>
          </cell>
          <cell r="I160" t="e">
            <v>#N/A</v>
          </cell>
          <cell r="J160" t="e">
            <v>#N/A</v>
          </cell>
          <cell r="K160" t="e">
            <v>#N/A</v>
          </cell>
          <cell r="L160" t="e">
            <v>#N/A</v>
          </cell>
          <cell r="M160" t="e">
            <v>#N/A</v>
          </cell>
          <cell r="N160" t="e">
            <v>#N/A</v>
          </cell>
        </row>
        <row r="161">
          <cell r="A161">
            <v>151202</v>
          </cell>
          <cell r="B161" t="str">
            <v>BANCOS E INSTITUCIONES FINANCIERAS EXTERIOR</v>
          </cell>
          <cell r="C161" t="e">
            <v>#N/A</v>
          </cell>
          <cell r="D161" t="e">
            <v>#N/A</v>
          </cell>
          <cell r="E161" t="e">
            <v>#N/A</v>
          </cell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 t="e">
            <v>#N/A</v>
          </cell>
        </row>
        <row r="162">
          <cell r="A162">
            <v>151203</v>
          </cell>
          <cell r="B162" t="str">
            <v>REMESAS CHEQUES Y VALORES</v>
          </cell>
          <cell r="C162" t="e">
            <v>#N/A</v>
          </cell>
          <cell r="D162" t="e">
            <v>#N/A</v>
          </cell>
          <cell r="E162" t="e">
            <v>#N/A</v>
          </cell>
          <cell r="F162" t="e">
            <v>#N/A</v>
          </cell>
          <cell r="G162" t="e">
            <v>#N/A</v>
          </cell>
          <cell r="H162" t="e">
            <v>#N/A</v>
          </cell>
          <cell r="I162" t="e">
            <v>#N/A</v>
          </cell>
          <cell r="J162" t="e">
            <v>#N/A</v>
          </cell>
          <cell r="K162" t="e">
            <v>#N/A</v>
          </cell>
          <cell r="L162" t="e">
            <v>#N/A</v>
          </cell>
          <cell r="M162" t="e">
            <v>#N/A</v>
          </cell>
          <cell r="N162" t="e">
            <v>#N/A</v>
          </cell>
        </row>
        <row r="163">
          <cell r="A163">
            <v>151204</v>
          </cell>
          <cell r="B163" t="str">
            <v>ORO</v>
          </cell>
          <cell r="C163" t="e">
            <v>#N/A</v>
          </cell>
          <cell r="D163" t="e">
            <v>#N/A</v>
          </cell>
          <cell r="E163" t="e">
            <v>#N/A</v>
          </cell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 t="e">
            <v>#N/A</v>
          </cell>
        </row>
        <row r="164">
          <cell r="A164">
            <v>151205</v>
          </cell>
          <cell r="B164" t="str">
            <v>INVERSIONES EN EL EXTERIOR</v>
          </cell>
          <cell r="C164" t="e">
            <v>#N/A</v>
          </cell>
          <cell r="D164" t="e">
            <v>#N/A</v>
          </cell>
          <cell r="E164" t="e">
            <v>#N/A</v>
          </cell>
          <cell r="F164" t="e">
            <v>#N/A</v>
          </cell>
          <cell r="G164" t="e">
            <v>#N/A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 t="e">
            <v>#N/A</v>
          </cell>
          <cell r="N164" t="e">
            <v>#N/A</v>
          </cell>
        </row>
        <row r="165">
          <cell r="A165">
            <v>151206</v>
          </cell>
          <cell r="B165" t="str">
            <v>TENENCIAS ORGANISMOS  FINANCIEROS INTERNACIONALES</v>
          </cell>
          <cell r="C165" t="e">
            <v>#N/A</v>
          </cell>
          <cell r="D165" t="e">
            <v>#N/A</v>
          </cell>
          <cell r="E165" t="e">
            <v>#N/A</v>
          </cell>
          <cell r="F165" t="e">
            <v>#N/A</v>
          </cell>
          <cell r="G165" t="e">
            <v>#N/A</v>
          </cell>
          <cell r="H165" t="e">
            <v>#N/A</v>
          </cell>
          <cell r="I165" t="e">
            <v>#N/A</v>
          </cell>
          <cell r="J165" t="e">
            <v>#N/A</v>
          </cell>
          <cell r="K165" t="e">
            <v>#N/A</v>
          </cell>
          <cell r="L165" t="e">
            <v>#N/A</v>
          </cell>
          <cell r="M165" t="e">
            <v>#N/A</v>
          </cell>
          <cell r="N165" t="e">
            <v>#N/A</v>
          </cell>
        </row>
        <row r="166">
          <cell r="A166">
            <v>151207</v>
          </cell>
          <cell r="B166" t="str">
            <v>PARTICIPACION ORGANISMOS FINANCIEROS</v>
          </cell>
          <cell r="C166" t="e">
            <v>#N/A</v>
          </cell>
          <cell r="D166" t="e">
            <v>#N/A</v>
          </cell>
          <cell r="E166" t="e">
            <v>#N/A</v>
          </cell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 t="e">
            <v>#N/A</v>
          </cell>
        </row>
        <row r="167">
          <cell r="A167">
            <v>151208</v>
          </cell>
          <cell r="B167" t="str">
            <v>ACUERDOS DE PAGO Y CREDITOS RECIPROCOS</v>
          </cell>
          <cell r="C167" t="e">
            <v>#N/A</v>
          </cell>
          <cell r="D167" t="e">
            <v>#N/A</v>
          </cell>
          <cell r="E167" t="e">
            <v>#N/A</v>
          </cell>
          <cell r="F167" t="e">
            <v>#N/A</v>
          </cell>
          <cell r="G167" t="e">
            <v>#N/A</v>
          </cell>
          <cell r="H167" t="e">
            <v>#N/A</v>
          </cell>
          <cell r="I167" t="e">
            <v>#N/A</v>
          </cell>
          <cell r="J167" t="e">
            <v>#N/A</v>
          </cell>
          <cell r="K167" t="e">
            <v>#N/A</v>
          </cell>
          <cell r="L167" t="e">
            <v>#N/A</v>
          </cell>
          <cell r="M167" t="e">
            <v>#N/A</v>
          </cell>
          <cell r="N167" t="e">
            <v>#N/A</v>
          </cell>
        </row>
        <row r="168">
          <cell r="A168">
            <v>1513</v>
          </cell>
          <cell r="B168" t="str">
            <v>SISTEMA DE OPERACIONES</v>
          </cell>
          <cell r="C168" t="e">
            <v>#N/A</v>
          </cell>
          <cell r="D168" t="e">
            <v>#N/A</v>
          </cell>
          <cell r="E168" t="e">
            <v>#N/A</v>
          </cell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 t="e">
            <v>#N/A</v>
          </cell>
        </row>
        <row r="169">
          <cell r="A169">
            <v>151301</v>
          </cell>
          <cell r="B169" t="str">
            <v>CAJA EN DIVISAS</v>
          </cell>
          <cell r="C169" t="e">
            <v>#N/A</v>
          </cell>
          <cell r="D169" t="e">
            <v>#N/A</v>
          </cell>
          <cell r="E169" t="e">
            <v>#N/A</v>
          </cell>
          <cell r="F169" t="e">
            <v>#N/A</v>
          </cell>
          <cell r="G169" t="e">
            <v>#N/A</v>
          </cell>
          <cell r="H169" t="e">
            <v>#N/A</v>
          </cell>
          <cell r="I169" t="e">
            <v>#N/A</v>
          </cell>
          <cell r="J169" t="e">
            <v>#N/A</v>
          </cell>
          <cell r="K169" t="e">
            <v>#N/A</v>
          </cell>
          <cell r="L169" t="e">
            <v>#N/A</v>
          </cell>
          <cell r="M169" t="e">
            <v>#N/A</v>
          </cell>
          <cell r="N169" t="e">
            <v>#N/A</v>
          </cell>
        </row>
        <row r="170">
          <cell r="A170">
            <v>151302</v>
          </cell>
          <cell r="B170" t="str">
            <v>BANCOS E INSTITUCIONES FINANCIERAS EXTERIOR</v>
          </cell>
          <cell r="C170" t="e">
            <v>#N/A</v>
          </cell>
          <cell r="D170" t="e">
            <v>#N/A</v>
          </cell>
          <cell r="E170" t="e">
            <v>#N/A</v>
          </cell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 t="e">
            <v>#N/A</v>
          </cell>
        </row>
        <row r="171">
          <cell r="A171">
            <v>151303</v>
          </cell>
          <cell r="B171" t="str">
            <v>REMESAS CHEQUES Y VALORES</v>
          </cell>
          <cell r="C171" t="e">
            <v>#N/A</v>
          </cell>
          <cell r="D171" t="e">
            <v>#N/A</v>
          </cell>
          <cell r="E171" t="e">
            <v>#N/A</v>
          </cell>
          <cell r="F171" t="e">
            <v>#N/A</v>
          </cell>
          <cell r="G171" t="e">
            <v>#N/A</v>
          </cell>
          <cell r="H171" t="e">
            <v>#N/A</v>
          </cell>
          <cell r="I171" t="e">
            <v>#N/A</v>
          </cell>
          <cell r="J171" t="e">
            <v>#N/A</v>
          </cell>
          <cell r="K171" t="e">
            <v>#N/A</v>
          </cell>
          <cell r="L171" t="e">
            <v>#N/A</v>
          </cell>
          <cell r="M171" t="e">
            <v>#N/A</v>
          </cell>
          <cell r="N171" t="e">
            <v>#N/A</v>
          </cell>
        </row>
        <row r="172">
          <cell r="A172">
            <v>151304</v>
          </cell>
          <cell r="B172" t="str">
            <v>ORO</v>
          </cell>
          <cell r="C172" t="e">
            <v>#N/A</v>
          </cell>
          <cell r="D172" t="e">
            <v>#N/A</v>
          </cell>
          <cell r="E172" t="e">
            <v>#N/A</v>
          </cell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 t="e">
            <v>#N/A</v>
          </cell>
        </row>
        <row r="173">
          <cell r="A173">
            <v>151305</v>
          </cell>
          <cell r="B173" t="str">
            <v>INVERSIONES EN EL EXTERIOR</v>
          </cell>
          <cell r="C173" t="e">
            <v>#N/A</v>
          </cell>
          <cell r="D173" t="e">
            <v>#N/A</v>
          </cell>
          <cell r="E173" t="e">
            <v>#N/A</v>
          </cell>
          <cell r="F173" t="e">
            <v>#N/A</v>
          </cell>
          <cell r="G173" t="e">
            <v>#N/A</v>
          </cell>
          <cell r="H173" t="e">
            <v>#N/A</v>
          </cell>
          <cell r="I173" t="e">
            <v>#N/A</v>
          </cell>
          <cell r="J173" t="e">
            <v>#N/A</v>
          </cell>
          <cell r="K173" t="e">
            <v>#N/A</v>
          </cell>
          <cell r="L173" t="e">
            <v>#N/A</v>
          </cell>
          <cell r="M173" t="e">
            <v>#N/A</v>
          </cell>
          <cell r="N173" t="e">
            <v>#N/A</v>
          </cell>
        </row>
        <row r="174">
          <cell r="A174">
            <v>151306</v>
          </cell>
          <cell r="B174" t="str">
            <v>TENENCIAS ORGANISMOS FINANCIEROS INTERNACIONALES</v>
          </cell>
          <cell r="C174" t="e">
            <v>#N/A</v>
          </cell>
          <cell r="D174" t="e">
            <v>#N/A</v>
          </cell>
          <cell r="E174" t="e">
            <v>#N/A</v>
          </cell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 t="e">
            <v>#N/A</v>
          </cell>
        </row>
        <row r="175">
          <cell r="A175">
            <v>151307</v>
          </cell>
          <cell r="B175" t="str">
            <v>PARTICIPACION ORGANISMOS FINANCIEROS</v>
          </cell>
          <cell r="C175" t="e">
            <v>#N/A</v>
          </cell>
          <cell r="D175" t="e">
            <v>#N/A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K175" t="e">
            <v>#N/A</v>
          </cell>
          <cell r="L175" t="e">
            <v>#N/A</v>
          </cell>
          <cell r="M175" t="e">
            <v>#N/A</v>
          </cell>
          <cell r="N175" t="e">
            <v>#N/A</v>
          </cell>
        </row>
        <row r="176">
          <cell r="A176">
            <v>151308</v>
          </cell>
          <cell r="B176" t="str">
            <v>ACUERDOS DE PAGO Y CREDITOS RECIPROCOS</v>
          </cell>
          <cell r="C176" t="e">
            <v>#N/A</v>
          </cell>
          <cell r="D176" t="e">
            <v>#N/A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 t="e">
            <v>#N/A</v>
          </cell>
        </row>
        <row r="177">
          <cell r="A177">
            <v>151309</v>
          </cell>
          <cell r="B177" t="str">
            <v>OPERACIONES DE REPORTO</v>
          </cell>
          <cell r="C177" t="e">
            <v>#N/A</v>
          </cell>
          <cell r="D177" t="e">
            <v>#N/A</v>
          </cell>
          <cell r="E177" t="e">
            <v>#N/A</v>
          </cell>
          <cell r="F177" t="e">
            <v>#N/A</v>
          </cell>
          <cell r="G177" t="e">
            <v>#N/A</v>
          </cell>
          <cell r="H177" t="e">
            <v>#N/A</v>
          </cell>
          <cell r="I177" t="e">
            <v>#N/A</v>
          </cell>
          <cell r="J177" t="e">
            <v>#N/A</v>
          </cell>
          <cell r="K177" t="e">
            <v>#N/A</v>
          </cell>
          <cell r="L177" t="e">
            <v>#N/A</v>
          </cell>
          <cell r="M177" t="e">
            <v>#N/A</v>
          </cell>
          <cell r="N177" t="e">
            <v>#N/A</v>
          </cell>
        </row>
        <row r="178">
          <cell r="A178">
            <v>151310</v>
          </cell>
          <cell r="B178" t="str">
            <v>TITULOS DEL GOBIERNO</v>
          </cell>
          <cell r="C178" t="e">
            <v>#N/A</v>
          </cell>
          <cell r="D178" t="e">
            <v>#N/A</v>
          </cell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 t="e">
            <v>#N/A</v>
          </cell>
        </row>
        <row r="179">
          <cell r="A179">
            <v>151311</v>
          </cell>
          <cell r="B179" t="str">
            <v>INVERSIONES EN RESIDENTES</v>
          </cell>
          <cell r="C179" t="e">
            <v>#N/A</v>
          </cell>
          <cell r="D179" t="e">
            <v>#N/A</v>
          </cell>
          <cell r="E179" t="e">
            <v>#N/A</v>
          </cell>
          <cell r="F179" t="e">
            <v>#N/A</v>
          </cell>
          <cell r="G179" t="e">
            <v>#N/A</v>
          </cell>
          <cell r="H179" t="e">
            <v>#N/A</v>
          </cell>
          <cell r="I179" t="e">
            <v>#N/A</v>
          </cell>
          <cell r="J179" t="e">
            <v>#N/A</v>
          </cell>
          <cell r="K179" t="e">
            <v>#N/A</v>
          </cell>
          <cell r="L179" t="e">
            <v>#N/A</v>
          </cell>
          <cell r="M179" t="e">
            <v>#N/A</v>
          </cell>
          <cell r="N179" t="e">
            <v>#N/A</v>
          </cell>
        </row>
        <row r="180">
          <cell r="A180">
            <v>151312</v>
          </cell>
          <cell r="B180" t="str">
            <v>APORTES EN ORGANISMOS INTERNACIONALES</v>
          </cell>
          <cell r="C180" t="e">
            <v>#N/A</v>
          </cell>
          <cell r="D180" t="e">
            <v>#N/A</v>
          </cell>
          <cell r="E180" t="e">
            <v>#N/A</v>
          </cell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 t="e">
            <v>#N/A</v>
          </cell>
        </row>
        <row r="181">
          <cell r="A181">
            <v>1514</v>
          </cell>
          <cell r="B181" t="str">
            <v>SISTEMA DE OTRAS OPERACIONES DEL BCE</v>
          </cell>
          <cell r="C181" t="e">
            <v>#N/A</v>
          </cell>
          <cell r="D181" t="e">
            <v>#N/A</v>
          </cell>
          <cell r="E181" t="e">
            <v>#N/A</v>
          </cell>
          <cell r="F181" t="e">
            <v>#N/A</v>
          </cell>
          <cell r="G181" t="e">
            <v>#N/A</v>
          </cell>
          <cell r="H181" t="e">
            <v>#N/A</v>
          </cell>
          <cell r="I181" t="e">
            <v>#N/A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 t="e">
            <v>#N/A</v>
          </cell>
        </row>
        <row r="182">
          <cell r="A182">
            <v>151401</v>
          </cell>
          <cell r="B182" t="str">
            <v>CAJA</v>
          </cell>
          <cell r="C182" t="e">
            <v>#N/A</v>
          </cell>
          <cell r="D182" t="e">
            <v>#N/A</v>
          </cell>
          <cell r="E182" t="e">
            <v>#N/A</v>
          </cell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 t="e">
            <v>#N/A</v>
          </cell>
        </row>
        <row r="183">
          <cell r="A183">
            <v>151402</v>
          </cell>
          <cell r="B183" t="str">
            <v>ACTIVOS EXTERNOS</v>
          </cell>
          <cell r="C183" t="e">
            <v>#N/A</v>
          </cell>
          <cell r="D183" t="e">
            <v>#N/A</v>
          </cell>
          <cell r="E183" t="e">
            <v>#N/A</v>
          </cell>
          <cell r="F183" t="e">
            <v>#N/A</v>
          </cell>
          <cell r="G183" t="e">
            <v>#N/A</v>
          </cell>
          <cell r="H183" t="e">
            <v>#N/A</v>
          </cell>
          <cell r="I183" t="e">
            <v>#N/A</v>
          </cell>
          <cell r="J183" t="e">
            <v>#N/A</v>
          </cell>
          <cell r="K183" t="e">
            <v>#N/A</v>
          </cell>
          <cell r="L183" t="e">
            <v>#N/A</v>
          </cell>
          <cell r="M183" t="e">
            <v>#N/A</v>
          </cell>
          <cell r="N183" t="e">
            <v>#N/A</v>
          </cell>
        </row>
        <row r="184">
          <cell r="A184">
            <v>151403</v>
          </cell>
          <cell r="B184" t="str">
            <v>EFECTOS DE COBRO INMEDIATO</v>
          </cell>
          <cell r="C184" t="e">
            <v>#N/A</v>
          </cell>
          <cell r="D184" t="e">
            <v>#N/A</v>
          </cell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 t="e">
            <v>#N/A</v>
          </cell>
        </row>
        <row r="185">
          <cell r="A185">
            <v>151404</v>
          </cell>
          <cell r="B185" t="str">
            <v>REMESAS AL COBRO DE CHEQUES Y VALORES</v>
          </cell>
          <cell r="C185" t="e">
            <v>#N/A</v>
          </cell>
          <cell r="D185" t="e">
            <v>#N/A</v>
          </cell>
          <cell r="E185" t="e">
            <v>#N/A</v>
          </cell>
          <cell r="F185" t="e">
            <v>#N/A</v>
          </cell>
          <cell r="G185" t="e">
            <v>#N/A</v>
          </cell>
          <cell r="H185" t="e">
            <v>#N/A</v>
          </cell>
          <cell r="I185" t="e">
            <v>#N/A</v>
          </cell>
          <cell r="J185" t="e">
            <v>#N/A</v>
          </cell>
          <cell r="K185" t="e">
            <v>#N/A</v>
          </cell>
          <cell r="L185" t="e">
            <v>#N/A</v>
          </cell>
          <cell r="M185" t="e">
            <v>#N/A</v>
          </cell>
          <cell r="N185" t="e">
            <v>#N/A</v>
          </cell>
        </row>
        <row r="186">
          <cell r="A186">
            <v>151405</v>
          </cell>
          <cell r="B186" t="str">
            <v>INVERSIONES</v>
          </cell>
          <cell r="C186" t="e">
            <v>#N/A</v>
          </cell>
          <cell r="D186" t="e">
            <v>#N/A</v>
          </cell>
          <cell r="E186" t="e">
            <v>#N/A</v>
          </cell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 t="e">
            <v>#N/A</v>
          </cell>
        </row>
        <row r="187">
          <cell r="A187">
            <v>151406</v>
          </cell>
          <cell r="B187" t="str">
            <v>CREDITO INTERNO</v>
          </cell>
          <cell r="C187" t="e">
            <v>#N/A</v>
          </cell>
          <cell r="D187" t="e">
            <v>#N/A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  <cell r="L187" t="e">
            <v>#N/A</v>
          </cell>
          <cell r="M187" t="e">
            <v>#N/A</v>
          </cell>
          <cell r="N187" t="e">
            <v>#N/A</v>
          </cell>
        </row>
        <row r="188">
          <cell r="A188">
            <v>151407</v>
          </cell>
          <cell r="B188" t="str">
            <v>CUENTAS POR COBRAR</v>
          </cell>
          <cell r="C188" t="e">
            <v>#N/A</v>
          </cell>
          <cell r="D188" t="e">
            <v>#N/A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 t="e">
            <v>#N/A</v>
          </cell>
        </row>
        <row r="189">
          <cell r="A189">
            <v>151408</v>
          </cell>
          <cell r="B189" t="str">
            <v>BIENES ADJUDICADOS EN DACION EN PAGO</v>
          </cell>
          <cell r="C189" t="e">
            <v>#N/A</v>
          </cell>
          <cell r="D189" t="e">
            <v>#N/A</v>
          </cell>
          <cell r="E189" t="e">
            <v>#N/A</v>
          </cell>
          <cell r="F189" t="e">
            <v>#N/A</v>
          </cell>
          <cell r="G189" t="e">
            <v>#N/A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  <cell r="L189" t="e">
            <v>#N/A</v>
          </cell>
          <cell r="M189" t="e">
            <v>#N/A</v>
          </cell>
          <cell r="N189" t="e">
            <v>#N/A</v>
          </cell>
        </row>
        <row r="190">
          <cell r="A190">
            <v>151409</v>
          </cell>
          <cell r="B190" t="str">
            <v>ACTIVOS FIJOS</v>
          </cell>
          <cell r="C190" t="e">
            <v>#N/A</v>
          </cell>
          <cell r="D190" t="e">
            <v>#N/A</v>
          </cell>
          <cell r="E190" t="e">
            <v>#N/A</v>
          </cell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  <cell r="L190" t="e">
            <v>#N/A</v>
          </cell>
          <cell r="M190" t="e">
            <v>#N/A</v>
          </cell>
          <cell r="N190" t="e">
            <v>#N/A</v>
          </cell>
        </row>
        <row r="191">
          <cell r="A191">
            <v>151410</v>
          </cell>
          <cell r="B191" t="str">
            <v>OTROS ACTIVOS</v>
          </cell>
          <cell r="C191" t="e">
            <v>#N/A</v>
          </cell>
          <cell r="D191" t="e">
            <v>#N/A</v>
          </cell>
          <cell r="E191" t="e">
            <v>#N/A</v>
          </cell>
          <cell r="F191" t="e">
            <v>#N/A</v>
          </cell>
          <cell r="G191" t="e">
            <v>#N/A</v>
          </cell>
          <cell r="H191" t="e">
            <v>#N/A</v>
          </cell>
          <cell r="I191" t="e">
            <v>#N/A</v>
          </cell>
          <cell r="J191" t="e">
            <v>#N/A</v>
          </cell>
          <cell r="K191" t="e">
            <v>#N/A</v>
          </cell>
          <cell r="L191" t="e">
            <v>#N/A</v>
          </cell>
          <cell r="M191" t="e">
            <v>#N/A</v>
          </cell>
          <cell r="N191" t="e">
            <v>#N/A</v>
          </cell>
        </row>
        <row r="192">
          <cell r="A192">
            <v>151411</v>
          </cell>
          <cell r="B192" t="str">
            <v>GASTOS</v>
          </cell>
          <cell r="C192" t="e">
            <v>#N/A</v>
          </cell>
          <cell r="D192" t="e">
            <v>#N/A</v>
          </cell>
          <cell r="E192" t="e">
            <v>#N/A</v>
          </cell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  <cell r="L192" t="e">
            <v>#N/A</v>
          </cell>
          <cell r="M192" t="e">
            <v>#N/A</v>
          </cell>
          <cell r="N192" t="e">
            <v>#N/A</v>
          </cell>
        </row>
        <row r="193">
          <cell r="A193">
            <v>16</v>
          </cell>
          <cell r="B193" t="str">
            <v>CUENTAS POR COBRAR</v>
          </cell>
          <cell r="C193">
            <v>2938544.81</v>
          </cell>
          <cell r="D193">
            <v>2758265.88</v>
          </cell>
          <cell r="E193">
            <v>2621788.83</v>
          </cell>
          <cell r="F193">
            <v>2557174.64</v>
          </cell>
          <cell r="G193">
            <v>2484948.42</v>
          </cell>
          <cell r="H193">
            <v>2425662.36</v>
          </cell>
          <cell r="I193">
            <v>2533459.0099999998</v>
          </cell>
          <cell r="J193">
            <v>2394988.02</v>
          </cell>
          <cell r="K193">
            <v>2065944.99</v>
          </cell>
          <cell r="L193">
            <v>797985.58</v>
          </cell>
          <cell r="M193">
            <v>595121.37</v>
          </cell>
          <cell r="N193">
            <v>290411.25</v>
          </cell>
        </row>
        <row r="194">
          <cell r="A194">
            <v>161</v>
          </cell>
          <cell r="B194" t="str">
            <v>DIVIDENDOS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162</v>
          </cell>
          <cell r="B195" t="str">
            <v>ANTICIPOS A EMPLEADOS</v>
          </cell>
          <cell r="C195">
            <v>1697883.98</v>
          </cell>
          <cell r="D195">
            <v>1662657.8</v>
          </cell>
          <cell r="E195">
            <v>1527815.05</v>
          </cell>
          <cell r="F195">
            <v>1366907.1</v>
          </cell>
          <cell r="G195">
            <v>1208533.3400000001</v>
          </cell>
          <cell r="H195">
            <v>1061060.6399999999</v>
          </cell>
          <cell r="I195">
            <v>891025.09</v>
          </cell>
          <cell r="J195">
            <v>748677.73</v>
          </cell>
          <cell r="K195">
            <v>605956.23</v>
          </cell>
          <cell r="L195">
            <v>474742.08</v>
          </cell>
          <cell r="M195">
            <v>188612.63</v>
          </cell>
          <cell r="N195">
            <v>80947.02</v>
          </cell>
        </row>
        <row r="196">
          <cell r="A196">
            <v>168</v>
          </cell>
          <cell r="B196" t="str">
            <v>VARIOS DEUDORES</v>
          </cell>
          <cell r="C196">
            <v>55909252.25</v>
          </cell>
          <cell r="D196">
            <v>55561591.609999999</v>
          </cell>
          <cell r="E196">
            <v>55389463</v>
          </cell>
          <cell r="F196">
            <v>55450399.640000001</v>
          </cell>
          <cell r="G196">
            <v>55478223.68</v>
          </cell>
          <cell r="H196">
            <v>55546105.82</v>
          </cell>
          <cell r="I196">
            <v>55773879.5</v>
          </cell>
          <cell r="J196">
            <v>55747167.640000001</v>
          </cell>
          <cell r="K196">
            <v>55452472.899999999</v>
          </cell>
          <cell r="L196">
            <v>54236220.25</v>
          </cell>
          <cell r="M196">
            <v>54302229.799999997</v>
          </cell>
          <cell r="N196">
            <v>53525029.68</v>
          </cell>
        </row>
        <row r="197">
          <cell r="A197">
            <v>169</v>
          </cell>
          <cell r="B197" t="str">
            <v>(PROVISIÓN PARA PROTECCIÓN DE CUENTAS POR COBRAR)</v>
          </cell>
          <cell r="C197">
            <v>-54668591.420000002</v>
          </cell>
          <cell r="D197">
            <v>-54465983.530000001</v>
          </cell>
          <cell r="E197">
            <v>-54295489.219999999</v>
          </cell>
          <cell r="F197">
            <v>-54260132.100000001</v>
          </cell>
          <cell r="G197">
            <v>-54201808.600000001</v>
          </cell>
          <cell r="H197">
            <v>-54181504.100000001</v>
          </cell>
          <cell r="I197">
            <v>-54131445.579999998</v>
          </cell>
          <cell r="J197">
            <v>-54100857.350000001</v>
          </cell>
          <cell r="K197">
            <v>-53992484.140000001</v>
          </cell>
          <cell r="L197">
            <v>-53912976.75</v>
          </cell>
          <cell r="M197">
            <v>-53895721.060000002</v>
          </cell>
          <cell r="N197">
            <v>-53315565.450000003</v>
          </cell>
        </row>
        <row r="198">
          <cell r="A198">
            <v>17</v>
          </cell>
          <cell r="B198" t="str">
            <v>BIENES ADJUDICADOS POR DACIÓN EN PAGO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171</v>
          </cell>
          <cell r="B199" t="str">
            <v>TERRENOS</v>
          </cell>
          <cell r="C199">
            <v>9379245.2699999996</v>
          </cell>
          <cell r="D199">
            <v>9379245.2699999996</v>
          </cell>
          <cell r="E199">
            <v>9379245.2699999996</v>
          </cell>
          <cell r="F199">
            <v>9379245.2699999996</v>
          </cell>
          <cell r="G199">
            <v>9379245.2699999996</v>
          </cell>
          <cell r="H199">
            <v>9379245.2699999996</v>
          </cell>
          <cell r="I199">
            <v>9379245.2699999996</v>
          </cell>
          <cell r="J199">
            <v>9379245.2699999996</v>
          </cell>
          <cell r="K199">
            <v>9379245.2699999996</v>
          </cell>
          <cell r="L199">
            <v>9379245.2699999996</v>
          </cell>
          <cell r="M199">
            <v>9368680.7699999996</v>
          </cell>
          <cell r="N199">
            <v>9368680.7699999996</v>
          </cell>
        </row>
        <row r="200">
          <cell r="A200">
            <v>172</v>
          </cell>
          <cell r="B200" t="str">
            <v>EDIFICIOS Y OTROS LOCALES</v>
          </cell>
          <cell r="C200">
            <v>23823517.52</v>
          </cell>
          <cell r="D200">
            <v>23823517.52</v>
          </cell>
          <cell r="E200">
            <v>23823517.52</v>
          </cell>
          <cell r="F200">
            <v>23823517.52</v>
          </cell>
          <cell r="G200">
            <v>23823517.52</v>
          </cell>
          <cell r="H200">
            <v>23823517.52</v>
          </cell>
          <cell r="I200">
            <v>23823517.52</v>
          </cell>
          <cell r="J200">
            <v>23823517.52</v>
          </cell>
          <cell r="K200">
            <v>23823517.52</v>
          </cell>
          <cell r="L200">
            <v>23823517.52</v>
          </cell>
          <cell r="M200">
            <v>21933347.449999999</v>
          </cell>
          <cell r="N200">
            <v>21933347.449999999</v>
          </cell>
        </row>
        <row r="201">
          <cell r="A201">
            <v>173</v>
          </cell>
          <cell r="B201" t="str">
            <v>MOBILIARIO, MAQUINARIA Y EQUIPO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174</v>
          </cell>
          <cell r="B202" t="str">
            <v>UNIDADES DE TRANSPORTE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175</v>
          </cell>
          <cell r="B203" t="str">
            <v>TÍTULOS VALORES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178</v>
          </cell>
          <cell r="B204" t="str">
            <v>OTROS BIENES ADJUDICADOS</v>
          </cell>
          <cell r="C204">
            <v>2758439.81</v>
          </cell>
          <cell r="D204">
            <v>2758439.81</v>
          </cell>
          <cell r="E204">
            <v>2758439.81</v>
          </cell>
          <cell r="F204">
            <v>2758439.81</v>
          </cell>
          <cell r="G204">
            <v>2758439.81</v>
          </cell>
          <cell r="H204">
            <v>2758439.81</v>
          </cell>
          <cell r="I204">
            <v>2757980.03</v>
          </cell>
          <cell r="J204">
            <v>2757980.03</v>
          </cell>
          <cell r="K204">
            <v>2757980.03</v>
          </cell>
          <cell r="L204">
            <v>2757980.03</v>
          </cell>
          <cell r="M204">
            <v>2757980.03</v>
          </cell>
          <cell r="N204">
            <v>2757980.03</v>
          </cell>
        </row>
        <row r="205">
          <cell r="A205">
            <v>179</v>
          </cell>
          <cell r="B205" t="str">
            <v>(PROVISIÓN PARA PROTECCIÓN DE BIENES ADJUDICADOS)</v>
          </cell>
          <cell r="C205">
            <v>-35961202.600000001</v>
          </cell>
          <cell r="D205">
            <v>-35961202.600000001</v>
          </cell>
          <cell r="E205">
            <v>-35961202.600000001</v>
          </cell>
          <cell r="F205">
            <v>-35961202.600000001</v>
          </cell>
          <cell r="G205">
            <v>-35961202.600000001</v>
          </cell>
          <cell r="H205">
            <v>-35961202.600000001</v>
          </cell>
          <cell r="I205">
            <v>-35960742.82</v>
          </cell>
          <cell r="J205">
            <v>-35960742.82</v>
          </cell>
          <cell r="K205">
            <v>-35960742.82</v>
          </cell>
          <cell r="L205">
            <v>-35960742.82</v>
          </cell>
          <cell r="M205">
            <v>-34060008.25</v>
          </cell>
          <cell r="N205">
            <v>-34060008.25</v>
          </cell>
        </row>
        <row r="206">
          <cell r="A206">
            <v>18</v>
          </cell>
          <cell r="B206" t="str">
            <v>PROPIEDADES, PLANTA Y EQUIPO</v>
          </cell>
          <cell r="C206">
            <v>39681018.5</v>
          </cell>
          <cell r="D206">
            <v>39521621.060000002</v>
          </cell>
          <cell r="E206">
            <v>39559120.380000003</v>
          </cell>
          <cell r="F206">
            <v>39410495.159999996</v>
          </cell>
          <cell r="G206">
            <v>39150218.759999998</v>
          </cell>
          <cell r="H206">
            <v>38924854.920000002</v>
          </cell>
          <cell r="I206">
            <v>39123426.75</v>
          </cell>
          <cell r="J206">
            <v>38968810.850000001</v>
          </cell>
          <cell r="K206">
            <v>39194598.350000001</v>
          </cell>
          <cell r="L206">
            <v>38989152.840000004</v>
          </cell>
          <cell r="M206">
            <v>38930028.75</v>
          </cell>
          <cell r="N206">
            <v>38876347.869999997</v>
          </cell>
        </row>
        <row r="207">
          <cell r="A207">
            <v>181</v>
          </cell>
          <cell r="B207" t="str">
            <v>TERRENOS</v>
          </cell>
          <cell r="C207">
            <v>24034876.140000001</v>
          </cell>
          <cell r="D207">
            <v>24034876.140000001</v>
          </cell>
          <cell r="E207">
            <v>24034876.140000001</v>
          </cell>
          <cell r="F207">
            <v>24034876.140000001</v>
          </cell>
          <cell r="G207">
            <v>24034876.140000001</v>
          </cell>
          <cell r="H207">
            <v>24034876.140000001</v>
          </cell>
          <cell r="I207">
            <v>24034876.140000001</v>
          </cell>
          <cell r="J207">
            <v>23820715.239999998</v>
          </cell>
          <cell r="K207">
            <v>23820715.239999998</v>
          </cell>
          <cell r="L207">
            <v>23820715.239999998</v>
          </cell>
          <cell r="M207">
            <v>23820715.239999998</v>
          </cell>
          <cell r="N207">
            <v>23820715.239999998</v>
          </cell>
        </row>
        <row r="208">
          <cell r="A208">
            <v>1811</v>
          </cell>
          <cell r="B208" t="str">
            <v>UTILIZADOS POR LA ENTIDAD</v>
          </cell>
          <cell r="C208">
            <v>18709133.059999999</v>
          </cell>
          <cell r="D208">
            <v>18709133.059999999</v>
          </cell>
          <cell r="E208">
            <v>18709133.059999999</v>
          </cell>
          <cell r="F208">
            <v>18709133.059999999</v>
          </cell>
          <cell r="G208">
            <v>18709133.059999999</v>
          </cell>
          <cell r="H208">
            <v>18709133.059999999</v>
          </cell>
          <cell r="I208">
            <v>18709133.059999999</v>
          </cell>
          <cell r="J208">
            <v>18709133.059999999</v>
          </cell>
          <cell r="K208">
            <v>18709133.059999999</v>
          </cell>
          <cell r="L208">
            <v>18709133.059999999</v>
          </cell>
          <cell r="M208">
            <v>18709133.059999999</v>
          </cell>
          <cell r="N208">
            <v>18709133.059999999</v>
          </cell>
        </row>
        <row r="209">
          <cell r="A209">
            <v>1812</v>
          </cell>
          <cell r="B209" t="str">
            <v>NO UTILIZADOS POR LA ENTIDAD</v>
          </cell>
          <cell r="C209">
            <v>5325743.08</v>
          </cell>
          <cell r="D209">
            <v>5325743.08</v>
          </cell>
          <cell r="E209">
            <v>5325743.08</v>
          </cell>
          <cell r="F209">
            <v>5325743.08</v>
          </cell>
          <cell r="G209">
            <v>5325743.08</v>
          </cell>
          <cell r="H209">
            <v>5325743.08</v>
          </cell>
          <cell r="I209">
            <v>5325743.08</v>
          </cell>
          <cell r="J209">
            <v>5111582.18</v>
          </cell>
          <cell r="K209">
            <v>5111582.18</v>
          </cell>
          <cell r="L209">
            <v>5111582.18</v>
          </cell>
          <cell r="M209">
            <v>5111582.18</v>
          </cell>
          <cell r="N209">
            <v>5111582.18</v>
          </cell>
        </row>
        <row r="210">
          <cell r="A210">
            <v>182</v>
          </cell>
          <cell r="B210" t="str">
            <v>EDIFICIOS Y OTROS LOCALES</v>
          </cell>
          <cell r="C210">
            <v>63044085.159999996</v>
          </cell>
          <cell r="D210">
            <v>63044085.159999996</v>
          </cell>
          <cell r="E210">
            <v>63044085.159999996</v>
          </cell>
          <cell r="F210">
            <v>63044085.159999996</v>
          </cell>
          <cell r="G210">
            <v>63044085.159999996</v>
          </cell>
          <cell r="H210">
            <v>63044085.159999996</v>
          </cell>
          <cell r="I210">
            <v>63044085.159999996</v>
          </cell>
          <cell r="J210">
            <v>62153021.560000002</v>
          </cell>
          <cell r="K210">
            <v>62153021.560000002</v>
          </cell>
          <cell r="L210">
            <v>62153021.560000002</v>
          </cell>
          <cell r="M210">
            <v>62276221.560000002</v>
          </cell>
          <cell r="N210">
            <v>62276221.560000002</v>
          </cell>
        </row>
        <row r="211">
          <cell r="A211">
            <v>1821</v>
          </cell>
          <cell r="B211" t="str">
            <v>UTILIZADOS POR LA ENTIDAD</v>
          </cell>
          <cell r="C211">
            <v>48842673.840000004</v>
          </cell>
          <cell r="D211">
            <v>48842673.840000004</v>
          </cell>
          <cell r="E211">
            <v>48842673.840000004</v>
          </cell>
          <cell r="F211">
            <v>48842673.840000004</v>
          </cell>
          <cell r="G211">
            <v>48842673.840000004</v>
          </cell>
          <cell r="H211">
            <v>48842673.840000004</v>
          </cell>
          <cell r="I211">
            <v>48842673.840000004</v>
          </cell>
          <cell r="J211">
            <v>49021749.539999999</v>
          </cell>
          <cell r="K211">
            <v>49021749.539999999</v>
          </cell>
          <cell r="L211">
            <v>49021749.539999999</v>
          </cell>
          <cell r="M211">
            <v>49144949.539999999</v>
          </cell>
          <cell r="N211">
            <v>49144949.539999999</v>
          </cell>
        </row>
        <row r="212">
          <cell r="A212">
            <v>1822</v>
          </cell>
          <cell r="B212" t="str">
            <v>NO UTILIZADOS POR LA ENTIDAD</v>
          </cell>
          <cell r="C212">
            <v>14201411.32</v>
          </cell>
          <cell r="D212">
            <v>14201411.32</v>
          </cell>
          <cell r="E212">
            <v>14201411.32</v>
          </cell>
          <cell r="F212">
            <v>14201411.32</v>
          </cell>
          <cell r="G212">
            <v>14201411.32</v>
          </cell>
          <cell r="H212">
            <v>14201411.32</v>
          </cell>
          <cell r="I212">
            <v>14201411.32</v>
          </cell>
          <cell r="J212">
            <v>13131272.02</v>
          </cell>
          <cell r="K212">
            <v>13131272.02</v>
          </cell>
          <cell r="L212">
            <v>13131272.02</v>
          </cell>
          <cell r="M212">
            <v>13131272.02</v>
          </cell>
          <cell r="N212">
            <v>13131272.02</v>
          </cell>
        </row>
        <row r="213">
          <cell r="A213">
            <v>183</v>
          </cell>
          <cell r="B213" t="str">
            <v>OBRAS EN CONSTRUCCIÓN</v>
          </cell>
          <cell r="C213">
            <v>2330814.38</v>
          </cell>
          <cell r="D213">
            <v>2411309.0099999998</v>
          </cell>
          <cell r="E213">
            <v>2682110.31</v>
          </cell>
          <cell r="F213">
            <v>2682110.31</v>
          </cell>
          <cell r="G213">
            <v>2682110.31</v>
          </cell>
          <cell r="H213">
            <v>2682110.31</v>
          </cell>
          <cell r="I213">
            <v>2682110.31</v>
          </cell>
          <cell r="J213">
            <v>2682110.31</v>
          </cell>
          <cell r="K213">
            <v>2682110.31</v>
          </cell>
          <cell r="L213">
            <v>2682110.31</v>
          </cell>
          <cell r="M213">
            <v>2682110.31</v>
          </cell>
          <cell r="N213">
            <v>2682110.31</v>
          </cell>
        </row>
        <row r="214">
          <cell r="A214">
            <v>1831</v>
          </cell>
          <cell r="B214" t="str">
            <v>CONSTRUCCIONES</v>
          </cell>
          <cell r="C214">
            <v>3109.33</v>
          </cell>
          <cell r="D214">
            <v>3109.33</v>
          </cell>
          <cell r="E214">
            <v>3109.33</v>
          </cell>
          <cell r="F214">
            <v>3109.33</v>
          </cell>
          <cell r="G214">
            <v>3109.33</v>
          </cell>
          <cell r="H214">
            <v>3109.33</v>
          </cell>
          <cell r="I214">
            <v>3109.33</v>
          </cell>
          <cell r="J214">
            <v>3109.33</v>
          </cell>
          <cell r="K214">
            <v>3109.33</v>
          </cell>
          <cell r="L214">
            <v>3109.33</v>
          </cell>
          <cell r="M214">
            <v>3109.33</v>
          </cell>
          <cell r="N214">
            <v>3109.33</v>
          </cell>
        </row>
        <row r="215">
          <cell r="A215">
            <v>1832</v>
          </cell>
          <cell r="B215" t="str">
            <v>REMODELACIONES</v>
          </cell>
          <cell r="C215">
            <v>2327705.0499999998</v>
          </cell>
          <cell r="D215">
            <v>2408199.6800000002</v>
          </cell>
          <cell r="E215">
            <v>2679000.98</v>
          </cell>
          <cell r="F215">
            <v>2679000.98</v>
          </cell>
          <cell r="G215">
            <v>2679000.98</v>
          </cell>
          <cell r="H215">
            <v>2679000.98</v>
          </cell>
          <cell r="I215">
            <v>2679000.98</v>
          </cell>
          <cell r="J215">
            <v>2679000.98</v>
          </cell>
          <cell r="K215">
            <v>2679000.98</v>
          </cell>
          <cell r="L215">
            <v>2679000.98</v>
          </cell>
          <cell r="M215">
            <v>2679000.98</v>
          </cell>
          <cell r="N215">
            <v>2679000.98</v>
          </cell>
        </row>
        <row r="216">
          <cell r="A216">
            <v>184</v>
          </cell>
          <cell r="B216" t="str">
            <v>MOBILIARIO, EQUIPO Y VEHÍCULOS</v>
          </cell>
          <cell r="C216">
            <v>46880344.68</v>
          </cell>
          <cell r="D216">
            <v>46890454.200000003</v>
          </cell>
          <cell r="E216">
            <v>46899831.229999997</v>
          </cell>
          <cell r="F216">
            <v>47006074.43</v>
          </cell>
          <cell r="G216">
            <v>47006074.43</v>
          </cell>
          <cell r="H216">
            <v>47024077.759999998</v>
          </cell>
          <cell r="I216">
            <v>47471619.270000003</v>
          </cell>
          <cell r="J216">
            <v>47342218.310000002</v>
          </cell>
          <cell r="K216">
            <v>47638326.390000001</v>
          </cell>
          <cell r="L216">
            <v>47664602.590000004</v>
          </cell>
          <cell r="M216">
            <v>47661648.049999997</v>
          </cell>
          <cell r="N216">
            <v>47548891.920000002</v>
          </cell>
        </row>
        <row r="217">
          <cell r="A217">
            <v>1841</v>
          </cell>
          <cell r="B217" t="str">
            <v>MUEBLES DE OFICINA</v>
          </cell>
          <cell r="C217">
            <v>2539530.7599999998</v>
          </cell>
          <cell r="D217">
            <v>2541982.0699999998</v>
          </cell>
          <cell r="E217">
            <v>2529023.9500000002</v>
          </cell>
          <cell r="F217">
            <v>2529023.9500000002</v>
          </cell>
          <cell r="G217">
            <v>2529023.9500000002</v>
          </cell>
          <cell r="H217">
            <v>2534104.27</v>
          </cell>
          <cell r="I217">
            <v>2534449.27</v>
          </cell>
          <cell r="J217">
            <v>2538089.7599999998</v>
          </cell>
          <cell r="K217">
            <v>2537110.87</v>
          </cell>
          <cell r="L217">
            <v>2536023.14</v>
          </cell>
          <cell r="M217">
            <v>2533390.0099999998</v>
          </cell>
          <cell r="N217">
            <v>2548008.87</v>
          </cell>
        </row>
        <row r="218">
          <cell r="A218">
            <v>1842</v>
          </cell>
          <cell r="B218" t="str">
            <v>EQUIPOS</v>
          </cell>
          <cell r="C218">
            <v>18672424.84</v>
          </cell>
          <cell r="D218">
            <v>18847226.350000001</v>
          </cell>
          <cell r="E218">
            <v>18738720.510000002</v>
          </cell>
          <cell r="F218">
            <v>18738720.510000002</v>
          </cell>
          <cell r="G218">
            <v>18738720.510000002</v>
          </cell>
          <cell r="H218">
            <v>18756836.129999999</v>
          </cell>
          <cell r="I218">
            <v>18943696.050000001</v>
          </cell>
          <cell r="J218">
            <v>18916068.879999999</v>
          </cell>
          <cell r="K218">
            <v>19009846.370000001</v>
          </cell>
          <cell r="L218">
            <v>19020593.850000001</v>
          </cell>
          <cell r="M218">
            <v>19058790.66</v>
          </cell>
          <cell r="N218">
            <v>19012550.920000002</v>
          </cell>
        </row>
        <row r="219">
          <cell r="A219">
            <v>1843</v>
          </cell>
          <cell r="B219" t="str">
            <v>ENSERES DE OFICINA</v>
          </cell>
          <cell r="C219">
            <v>41734.58</v>
          </cell>
          <cell r="D219">
            <v>41734.57</v>
          </cell>
          <cell r="E219">
            <v>41754.54</v>
          </cell>
          <cell r="F219">
            <v>41754.54</v>
          </cell>
          <cell r="G219">
            <v>41754.54</v>
          </cell>
          <cell r="H219">
            <v>41754.54</v>
          </cell>
          <cell r="I219">
            <v>41754.54</v>
          </cell>
          <cell r="J219">
            <v>41754.54</v>
          </cell>
          <cell r="K219">
            <v>41754.54</v>
          </cell>
          <cell r="L219">
            <v>41754.54</v>
          </cell>
          <cell r="M219">
            <v>41754.54</v>
          </cell>
          <cell r="N219">
            <v>41754.54</v>
          </cell>
        </row>
        <row r="220">
          <cell r="A220">
            <v>1844</v>
          </cell>
          <cell r="B220" t="str">
            <v>VEHÍCULOS Y UNIDADES DE TRANSPORTE</v>
          </cell>
          <cell r="C220">
            <v>3930554.77</v>
          </cell>
          <cell r="D220">
            <v>3930554.77</v>
          </cell>
          <cell r="E220">
            <v>3941630.23</v>
          </cell>
          <cell r="F220">
            <v>3941630.23</v>
          </cell>
          <cell r="G220">
            <v>3941630.23</v>
          </cell>
          <cell r="H220">
            <v>3941630.23</v>
          </cell>
          <cell r="I220">
            <v>3941630.23</v>
          </cell>
          <cell r="J220">
            <v>3861076.23</v>
          </cell>
          <cell r="K220">
            <v>3861076.23</v>
          </cell>
          <cell r="L220">
            <v>3861076.23</v>
          </cell>
          <cell r="M220">
            <v>3820379.54</v>
          </cell>
          <cell r="N220">
            <v>3779229.82</v>
          </cell>
        </row>
        <row r="221">
          <cell r="A221">
            <v>1845</v>
          </cell>
          <cell r="B221" t="str">
            <v>EQUIPO DE COMPUTACIÓN</v>
          </cell>
          <cell r="C221">
            <v>11887253.119999999</v>
          </cell>
          <cell r="D221">
            <v>11882274.390000001</v>
          </cell>
          <cell r="E221">
            <v>11998851.42</v>
          </cell>
          <cell r="F221">
            <v>11998851.42</v>
          </cell>
          <cell r="G221">
            <v>11998851.42</v>
          </cell>
          <cell r="H221">
            <v>11986608.41</v>
          </cell>
          <cell r="I221">
            <v>12246945</v>
          </cell>
          <cell r="J221">
            <v>12252739.57</v>
          </cell>
          <cell r="K221">
            <v>12456084.949999999</v>
          </cell>
          <cell r="L221">
            <v>12472815.300000001</v>
          </cell>
          <cell r="M221">
            <v>12474993.77</v>
          </cell>
          <cell r="N221">
            <v>12472444.449999999</v>
          </cell>
        </row>
        <row r="222">
          <cell r="A222">
            <v>1846</v>
          </cell>
          <cell r="B222" t="str">
            <v>MAQUINARIA</v>
          </cell>
          <cell r="C222">
            <v>9196227.6899999995</v>
          </cell>
          <cell r="D222">
            <v>9196976.4900000002</v>
          </cell>
          <cell r="E222">
            <v>9196976.4900000002</v>
          </cell>
          <cell r="F222">
            <v>9303219.6899999995</v>
          </cell>
          <cell r="G222">
            <v>9303219.6899999995</v>
          </cell>
          <cell r="H222">
            <v>9303219.6899999995</v>
          </cell>
          <cell r="I222">
            <v>9303219.6899999995</v>
          </cell>
          <cell r="J222">
            <v>9272564.8399999999</v>
          </cell>
          <cell r="K222">
            <v>9272564.8399999999</v>
          </cell>
          <cell r="L222">
            <v>9272460.4000000004</v>
          </cell>
          <cell r="M222">
            <v>9272460.4000000004</v>
          </cell>
          <cell r="N222">
            <v>9237039.8300000001</v>
          </cell>
        </row>
        <row r="223">
          <cell r="A223">
            <v>1848</v>
          </cell>
          <cell r="B223" t="str">
            <v>OTROS BIENES</v>
          </cell>
          <cell r="C223">
            <v>612618.92000000004</v>
          </cell>
          <cell r="D223">
            <v>449705.56</v>
          </cell>
          <cell r="E223">
            <v>452874.09</v>
          </cell>
          <cell r="F223">
            <v>452874.09</v>
          </cell>
          <cell r="G223">
            <v>452874.09</v>
          </cell>
          <cell r="H223">
            <v>459924.49</v>
          </cell>
          <cell r="I223">
            <v>459924.49</v>
          </cell>
          <cell r="J223">
            <v>459924.49</v>
          </cell>
          <cell r="K223">
            <v>459888.59</v>
          </cell>
          <cell r="L223">
            <v>459879.13</v>
          </cell>
          <cell r="M223">
            <v>459879.13</v>
          </cell>
          <cell r="N223">
            <v>457863.49</v>
          </cell>
        </row>
        <row r="224">
          <cell r="A224">
            <v>185</v>
          </cell>
          <cell r="B224" t="str">
            <v>BIBLIOTECA, MUSEO NUMISMÁTICO Y ARCHIVOS HISTÓRICOS</v>
          </cell>
          <cell r="C224">
            <v>3568053.14</v>
          </cell>
          <cell r="D224">
            <v>3568053.14</v>
          </cell>
          <cell r="E224">
            <v>3568053.14</v>
          </cell>
          <cell r="F224">
            <v>3568053.14</v>
          </cell>
          <cell r="G224">
            <v>3568053.14</v>
          </cell>
          <cell r="H224">
            <v>3568053.14</v>
          </cell>
          <cell r="I224">
            <v>3568441.23</v>
          </cell>
          <cell r="J224">
            <v>3568441.23</v>
          </cell>
          <cell r="K224">
            <v>3568441.23</v>
          </cell>
          <cell r="L224">
            <v>3568441.23</v>
          </cell>
          <cell r="M224">
            <v>3562040.23</v>
          </cell>
          <cell r="N224">
            <v>3562039.99</v>
          </cell>
        </row>
        <row r="225">
          <cell r="A225">
            <v>1851</v>
          </cell>
          <cell r="B225" t="str">
            <v>BIBLIOTECA</v>
          </cell>
          <cell r="C225">
            <v>328540.89</v>
          </cell>
          <cell r="D225">
            <v>328540.89</v>
          </cell>
          <cell r="E225">
            <v>328540.89</v>
          </cell>
          <cell r="F225">
            <v>328540.89</v>
          </cell>
          <cell r="G225">
            <v>328540.89</v>
          </cell>
          <cell r="H225">
            <v>328540.89</v>
          </cell>
          <cell r="I225">
            <v>328523.21000000002</v>
          </cell>
          <cell r="J225">
            <v>328523.21000000002</v>
          </cell>
          <cell r="K225">
            <v>328523.21000000002</v>
          </cell>
          <cell r="L225">
            <v>328523.21000000002</v>
          </cell>
          <cell r="M225">
            <v>322122.21000000002</v>
          </cell>
          <cell r="N225">
            <v>322121.96999999997</v>
          </cell>
        </row>
        <row r="226">
          <cell r="A226">
            <v>1852</v>
          </cell>
          <cell r="B226" t="str">
            <v>MUSEO NUMISMÁTICO</v>
          </cell>
          <cell r="C226">
            <v>3239512.25</v>
          </cell>
          <cell r="D226">
            <v>3239512.25</v>
          </cell>
          <cell r="E226">
            <v>3239512.25</v>
          </cell>
          <cell r="F226">
            <v>3239512.25</v>
          </cell>
          <cell r="G226">
            <v>3239512.25</v>
          </cell>
          <cell r="H226">
            <v>3239512.25</v>
          </cell>
          <cell r="I226">
            <v>3239918.02</v>
          </cell>
          <cell r="J226">
            <v>3239918.02</v>
          </cell>
          <cell r="K226">
            <v>3239918.02</v>
          </cell>
          <cell r="L226">
            <v>3239918.02</v>
          </cell>
          <cell r="M226">
            <v>3239918.02</v>
          </cell>
          <cell r="N226">
            <v>3239918.02</v>
          </cell>
        </row>
        <row r="227">
          <cell r="A227">
            <v>1853</v>
          </cell>
          <cell r="B227" t="str">
            <v>ARCHIVOS HISTORICOS</v>
          </cell>
          <cell r="C227" t="e">
            <v>#N/A</v>
          </cell>
          <cell r="D227" t="e">
            <v>#N/A</v>
          </cell>
          <cell r="E227" t="e">
            <v>#N/A</v>
          </cell>
          <cell r="F227" t="e">
            <v>#N/A</v>
          </cell>
          <cell r="G227" t="e">
            <v>#N/A</v>
          </cell>
          <cell r="H227" t="e">
            <v>#N/A</v>
          </cell>
          <cell r="I227" t="e">
            <v>#N/A</v>
          </cell>
          <cell r="J227" t="e">
            <v>#N/A</v>
          </cell>
          <cell r="K227" t="e">
            <v>#N/A</v>
          </cell>
          <cell r="L227" t="e">
            <v>#N/A</v>
          </cell>
          <cell r="M227" t="e">
            <v>#N/A</v>
          </cell>
          <cell r="N227" t="e">
            <v>#N/A</v>
          </cell>
        </row>
        <row r="228">
          <cell r="A228">
            <v>189</v>
          </cell>
          <cell r="B228" t="str">
            <v>(DEPRECIACIÓN ACUMULADA)</v>
          </cell>
          <cell r="C228">
            <v>-100177155</v>
          </cell>
          <cell r="D228">
            <v>-100427156.59</v>
          </cell>
          <cell r="E228">
            <v>-100669835.59999999</v>
          </cell>
          <cell r="F228">
            <v>-100924704.02</v>
          </cell>
          <cell r="G228">
            <v>-101184980.42</v>
          </cell>
          <cell r="H228">
            <v>-101428347.59</v>
          </cell>
          <cell r="I228">
            <v>-101677705.36</v>
          </cell>
          <cell r="J228">
            <v>-100597695.8</v>
          </cell>
          <cell r="K228">
            <v>-100668016.38</v>
          </cell>
          <cell r="L228">
            <v>-100899738.09</v>
          </cell>
          <cell r="M228">
            <v>-101072706.64</v>
          </cell>
          <cell r="N228">
            <v>-101013631.15000001</v>
          </cell>
        </row>
        <row r="229">
          <cell r="A229">
            <v>1891</v>
          </cell>
          <cell r="B229" t="str">
            <v>(EDIFICIOS Y OTROS LOCALES)</v>
          </cell>
          <cell r="C229">
            <v>-60858283.5</v>
          </cell>
          <cell r="D229">
            <v>-60896166.899999999</v>
          </cell>
          <cell r="E229">
            <v>-60935944.460000001</v>
          </cell>
          <cell r="F229">
            <v>-60974541.649999999</v>
          </cell>
          <cell r="G229">
            <v>-61010783.57</v>
          </cell>
          <cell r="H229">
            <v>-61046162.590000004</v>
          </cell>
          <cell r="I229">
            <v>-61082404.509999998</v>
          </cell>
          <cell r="J229">
            <v>-60049259.259999998</v>
          </cell>
          <cell r="K229">
            <v>-60085372.490000002</v>
          </cell>
          <cell r="L229">
            <v>-60122366.530000001</v>
          </cell>
          <cell r="M229">
            <v>-60158479.759999998</v>
          </cell>
          <cell r="N229">
            <v>-60213118.299999997</v>
          </cell>
        </row>
        <row r="230">
          <cell r="A230">
            <v>1892</v>
          </cell>
          <cell r="B230" t="str">
            <v>(MOBILIARIO Y EQUIPO)</v>
          </cell>
          <cell r="C230">
            <v>-39318871.5</v>
          </cell>
          <cell r="D230">
            <v>-39530989.689999998</v>
          </cell>
          <cell r="E230">
            <v>-39733891.140000001</v>
          </cell>
          <cell r="F230">
            <v>-39950162.369999997</v>
          </cell>
          <cell r="G230">
            <v>-40174196.850000001</v>
          </cell>
          <cell r="H230">
            <v>-40382185</v>
          </cell>
          <cell r="I230">
            <v>-40595300.850000001</v>
          </cell>
          <cell r="J230">
            <v>-40548436.539999999</v>
          </cell>
          <cell r="K230">
            <v>-40582643.890000001</v>
          </cell>
          <cell r="L230">
            <v>-40777371.560000002</v>
          </cell>
          <cell r="M230">
            <v>-40914226.880000003</v>
          </cell>
          <cell r="N230">
            <v>-40800512.850000001</v>
          </cell>
        </row>
        <row r="231">
          <cell r="A231">
            <v>19</v>
          </cell>
          <cell r="B231" t="str">
            <v>OTROS ACTIVOS</v>
          </cell>
          <cell r="C231">
            <v>2646000967.71</v>
          </cell>
          <cell r="D231">
            <v>2632896367.4200001</v>
          </cell>
          <cell r="E231">
            <v>2548350921.23</v>
          </cell>
          <cell r="F231">
            <v>2558224106.2800002</v>
          </cell>
          <cell r="G231">
            <v>2551200860.7399998</v>
          </cell>
          <cell r="H231">
            <v>2564439438.1300001</v>
          </cell>
          <cell r="I231">
            <v>2566086836.4000001</v>
          </cell>
          <cell r="J231">
            <v>2552082433.3899999</v>
          </cell>
          <cell r="K231">
            <v>2547949318.71</v>
          </cell>
          <cell r="L231">
            <v>2559864476.1799998</v>
          </cell>
          <cell r="M231">
            <v>2563087748.23</v>
          </cell>
          <cell r="N231">
            <v>2568406960.0900002</v>
          </cell>
        </row>
        <row r="232">
          <cell r="A232">
            <v>191</v>
          </cell>
          <cell r="B232" t="str">
            <v>ACTIVOS DIFERIDOS</v>
          </cell>
          <cell r="C232">
            <v>6112239.4000000004</v>
          </cell>
          <cell r="D232">
            <v>7122671.8300000001</v>
          </cell>
          <cell r="E232">
            <v>7480960.3700000001</v>
          </cell>
          <cell r="F232">
            <v>7526733.0599999996</v>
          </cell>
          <cell r="G232">
            <v>7489568.1900000004</v>
          </cell>
          <cell r="H232">
            <v>7447184.5300000003</v>
          </cell>
          <cell r="I232">
            <v>7232526.29</v>
          </cell>
          <cell r="J232">
            <v>6924220.7699999996</v>
          </cell>
          <cell r="K232">
            <v>6695444.5800000001</v>
          </cell>
          <cell r="L232">
            <v>6551910.7199999997</v>
          </cell>
          <cell r="M232">
            <v>6177947.6100000003</v>
          </cell>
          <cell r="N232">
            <v>6149830.5800000001</v>
          </cell>
        </row>
        <row r="233">
          <cell r="A233">
            <v>1911</v>
          </cell>
          <cell r="B233" t="str">
            <v>PAGOS ANTICIPADOS</v>
          </cell>
          <cell r="C233">
            <v>646528.77</v>
          </cell>
          <cell r="D233">
            <v>1797585.58</v>
          </cell>
          <cell r="E233">
            <v>1734638.06</v>
          </cell>
          <cell r="F233">
            <v>1885737.93</v>
          </cell>
          <cell r="G233">
            <v>1961538.45</v>
          </cell>
          <cell r="H233">
            <v>1860666.74</v>
          </cell>
          <cell r="I233">
            <v>1721156.2</v>
          </cell>
          <cell r="J233">
            <v>1529670.46</v>
          </cell>
          <cell r="K233">
            <v>1415613.24</v>
          </cell>
          <cell r="L233">
            <v>1238742.55</v>
          </cell>
          <cell r="M233">
            <v>1030913.21</v>
          </cell>
          <cell r="N233">
            <v>872976.53</v>
          </cell>
        </row>
        <row r="234">
          <cell r="A234">
            <v>191105</v>
          </cell>
          <cell r="B234" t="str">
            <v>INTERESES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191110</v>
          </cell>
          <cell r="B235" t="str">
            <v>ARRIENDOS</v>
          </cell>
          <cell r="C235">
            <v>53.76</v>
          </cell>
          <cell r="D235">
            <v>67.2</v>
          </cell>
          <cell r="E235">
            <v>0</v>
          </cell>
          <cell r="F235">
            <v>0</v>
          </cell>
          <cell r="G235">
            <v>0</v>
          </cell>
          <cell r="H235">
            <v>67.2</v>
          </cell>
          <cell r="I235">
            <v>67.2</v>
          </cell>
          <cell r="J235">
            <v>123.2</v>
          </cell>
          <cell r="K235">
            <v>228.77</v>
          </cell>
          <cell r="L235">
            <v>161.57</v>
          </cell>
          <cell r="M235">
            <v>161.57</v>
          </cell>
          <cell r="N235">
            <v>161.57</v>
          </cell>
        </row>
        <row r="236">
          <cell r="A236">
            <v>191115</v>
          </cell>
          <cell r="B236" t="str">
            <v>MANTENIMIENTO</v>
          </cell>
          <cell r="C236">
            <v>352330.88</v>
          </cell>
          <cell r="D236">
            <v>351639.84</v>
          </cell>
          <cell r="E236">
            <v>420842.12</v>
          </cell>
          <cell r="F236">
            <v>330568.38</v>
          </cell>
          <cell r="G236">
            <v>528311.13</v>
          </cell>
          <cell r="H236">
            <v>545189.52</v>
          </cell>
          <cell r="I236">
            <v>474724.49</v>
          </cell>
          <cell r="J236">
            <v>404263.53</v>
          </cell>
          <cell r="K236">
            <v>430113.41</v>
          </cell>
          <cell r="L236">
            <v>384978.67</v>
          </cell>
          <cell r="M236">
            <v>315425.99</v>
          </cell>
          <cell r="N236">
            <v>336176.64000000001</v>
          </cell>
        </row>
        <row r="237">
          <cell r="A237">
            <v>191120</v>
          </cell>
          <cell r="B237" t="str">
            <v>PRIMAS DE SEGUROS</v>
          </cell>
          <cell r="C237">
            <v>0</v>
          </cell>
          <cell r="D237">
            <v>1191463.08</v>
          </cell>
          <cell r="E237">
            <v>1070947.74</v>
          </cell>
          <cell r="F237">
            <v>954117.08</v>
          </cell>
          <cell r="G237">
            <v>833392.06</v>
          </cell>
          <cell r="H237">
            <v>716561.4</v>
          </cell>
          <cell r="I237">
            <v>595836.38</v>
          </cell>
          <cell r="J237">
            <v>475111.36</v>
          </cell>
          <cell r="K237">
            <v>358429.65</v>
          </cell>
          <cell r="L237">
            <v>237654.44</v>
          </cell>
          <cell r="M237">
            <v>120775.2</v>
          </cell>
          <cell r="N237">
            <v>0</v>
          </cell>
        </row>
        <row r="238">
          <cell r="A238">
            <v>191190</v>
          </cell>
          <cell r="B238" t="str">
            <v>OTROS PAGOS ANTICIPADOS</v>
          </cell>
          <cell r="C238">
            <v>294144.13</v>
          </cell>
          <cell r="D238">
            <v>254415.46</v>
          </cell>
          <cell r="E238">
            <v>242848.2</v>
          </cell>
          <cell r="F238">
            <v>601052.47</v>
          </cell>
          <cell r="G238">
            <v>599835.26</v>
          </cell>
          <cell r="H238">
            <v>598848.62</v>
          </cell>
          <cell r="I238">
            <v>650528.13</v>
          </cell>
          <cell r="J238">
            <v>650172.37</v>
          </cell>
          <cell r="K238">
            <v>626841.41</v>
          </cell>
          <cell r="L238">
            <v>615947.87</v>
          </cell>
          <cell r="M238">
            <v>594550.44999999995</v>
          </cell>
          <cell r="N238">
            <v>536638.31999999995</v>
          </cell>
        </row>
        <row r="239">
          <cell r="A239">
            <v>1912</v>
          </cell>
          <cell r="B239" t="str">
            <v>GASTOS DIFERIDOS</v>
          </cell>
          <cell r="C239">
            <v>3175989.06</v>
          </cell>
          <cell r="D239">
            <v>3084364.05</v>
          </cell>
          <cell r="E239">
            <v>3525623.58</v>
          </cell>
          <cell r="F239">
            <v>3424966.63</v>
          </cell>
          <cell r="G239">
            <v>3324309.68</v>
          </cell>
          <cell r="H239">
            <v>3404210.67</v>
          </cell>
          <cell r="I239">
            <v>3338770.87</v>
          </cell>
          <cell r="J239">
            <v>3243796.67</v>
          </cell>
          <cell r="K239">
            <v>3148822.47</v>
          </cell>
          <cell r="L239">
            <v>3054681.39</v>
          </cell>
          <cell r="M239">
            <v>2960540.52</v>
          </cell>
          <cell r="N239">
            <v>2866993.98</v>
          </cell>
        </row>
        <row r="240">
          <cell r="A240">
            <v>191205</v>
          </cell>
          <cell r="B240" t="str">
            <v>PROGRAMAS INFORMÁTICOS</v>
          </cell>
          <cell r="C240">
            <v>2022856.78</v>
          </cell>
          <cell r="D240">
            <v>1931231.77</v>
          </cell>
          <cell r="E240">
            <v>2372491.2999999998</v>
          </cell>
          <cell r="F240">
            <v>2271834.35</v>
          </cell>
          <cell r="G240">
            <v>2171177.4</v>
          </cell>
          <cell r="H240">
            <v>2251078.39</v>
          </cell>
          <cell r="I240">
            <v>2185638.59</v>
          </cell>
          <cell r="J240">
            <v>2090664.39</v>
          </cell>
          <cell r="K240">
            <v>1995690.19</v>
          </cell>
          <cell r="L240">
            <v>1901549.11</v>
          </cell>
          <cell r="M240">
            <v>1807408.24</v>
          </cell>
          <cell r="N240">
            <v>1713861.7</v>
          </cell>
        </row>
        <row r="241">
          <cell r="A241">
            <v>191210</v>
          </cell>
          <cell r="B241" t="str">
            <v>ESTUDIOS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191290</v>
          </cell>
          <cell r="B242" t="str">
            <v>OTROS GASTOS DIFERIDOS</v>
          </cell>
          <cell r="C242">
            <v>1153132.28</v>
          </cell>
          <cell r="D242">
            <v>1153132.28</v>
          </cell>
          <cell r="E242">
            <v>1153132.28</v>
          </cell>
          <cell r="F242">
            <v>1153132.28</v>
          </cell>
          <cell r="G242">
            <v>1153132.28</v>
          </cell>
          <cell r="H242">
            <v>1153132.28</v>
          </cell>
          <cell r="I242">
            <v>1153132.28</v>
          </cell>
          <cell r="J242">
            <v>1153132.28</v>
          </cell>
          <cell r="K242">
            <v>1153132.28</v>
          </cell>
          <cell r="L242">
            <v>1153132.28</v>
          </cell>
          <cell r="M242">
            <v>1153132.28</v>
          </cell>
          <cell r="N242">
            <v>1153132.28</v>
          </cell>
        </row>
        <row r="243">
          <cell r="A243">
            <v>1913</v>
          </cell>
          <cell r="B243" t="str">
            <v>INVENTARIO DE ESPECIES MONETARIAS</v>
          </cell>
          <cell r="C243">
            <v>236.4</v>
          </cell>
          <cell r="D243">
            <v>236.4</v>
          </cell>
          <cell r="E243">
            <v>236.4</v>
          </cell>
          <cell r="F243">
            <v>236.4</v>
          </cell>
          <cell r="G243">
            <v>236.4</v>
          </cell>
          <cell r="H243">
            <v>236.4</v>
          </cell>
          <cell r="I243">
            <v>236.4</v>
          </cell>
          <cell r="J243">
            <v>236.4</v>
          </cell>
          <cell r="K243">
            <v>236.4</v>
          </cell>
          <cell r="L243">
            <v>236.4</v>
          </cell>
          <cell r="M243">
            <v>236.4</v>
          </cell>
          <cell r="N243">
            <v>236.4</v>
          </cell>
        </row>
        <row r="244">
          <cell r="A244">
            <v>191305</v>
          </cell>
          <cell r="B244" t="str">
            <v>BILLETES TERMINADOS</v>
          </cell>
          <cell r="C244" t="e">
            <v>#N/A</v>
          </cell>
          <cell r="D244" t="e">
            <v>#N/A</v>
          </cell>
          <cell r="E244" t="e">
            <v>#N/A</v>
          </cell>
          <cell r="F244" t="e">
            <v>#N/A</v>
          </cell>
          <cell r="G244" t="e">
            <v>#N/A</v>
          </cell>
          <cell r="H244" t="e">
            <v>#N/A</v>
          </cell>
          <cell r="I244" t="e">
            <v>#N/A</v>
          </cell>
          <cell r="J244" t="e">
            <v>#N/A</v>
          </cell>
          <cell r="K244" t="e">
            <v>#N/A</v>
          </cell>
          <cell r="L244" t="e">
            <v>#N/A</v>
          </cell>
          <cell r="M244" t="e">
            <v>#N/A</v>
          </cell>
          <cell r="N244" t="e">
            <v>#N/A</v>
          </cell>
        </row>
        <row r="245">
          <cell r="A245">
            <v>191310</v>
          </cell>
          <cell r="B245" t="str">
            <v>BILLETES SEMITERMINADOS</v>
          </cell>
          <cell r="C245" t="e">
            <v>#N/A</v>
          </cell>
          <cell r="D245" t="e">
            <v>#N/A</v>
          </cell>
          <cell r="E245" t="e">
            <v>#N/A</v>
          </cell>
          <cell r="F245" t="e">
            <v>#N/A</v>
          </cell>
          <cell r="G245" t="e">
            <v>#N/A</v>
          </cell>
          <cell r="H245" t="e">
            <v>#N/A</v>
          </cell>
          <cell r="I245" t="e">
            <v>#N/A</v>
          </cell>
          <cell r="J245" t="e">
            <v>#N/A</v>
          </cell>
          <cell r="K245" t="e">
            <v>#N/A</v>
          </cell>
          <cell r="L245" t="e">
            <v>#N/A</v>
          </cell>
          <cell r="M245" t="e">
            <v>#N/A</v>
          </cell>
          <cell r="N245" t="e">
            <v>#N/A</v>
          </cell>
        </row>
        <row r="246">
          <cell r="A246">
            <v>191315</v>
          </cell>
          <cell r="B246" t="str">
            <v>MONEDAS</v>
          </cell>
          <cell r="C246">
            <v>236.4</v>
          </cell>
          <cell r="D246">
            <v>236.4</v>
          </cell>
          <cell r="E246">
            <v>236.4</v>
          </cell>
          <cell r="F246">
            <v>236.4</v>
          </cell>
          <cell r="G246">
            <v>236.4</v>
          </cell>
          <cell r="H246">
            <v>236.4</v>
          </cell>
          <cell r="I246">
            <v>236.4</v>
          </cell>
          <cell r="J246">
            <v>236.4</v>
          </cell>
          <cell r="K246">
            <v>236.4</v>
          </cell>
          <cell r="L246">
            <v>236.4</v>
          </cell>
          <cell r="M246">
            <v>236.4</v>
          </cell>
          <cell r="N246">
            <v>236.4</v>
          </cell>
        </row>
        <row r="247">
          <cell r="A247">
            <v>1914</v>
          </cell>
          <cell r="B247" t="str">
            <v>PROVEEDURÍA</v>
          </cell>
          <cell r="C247">
            <v>2289485.17</v>
          </cell>
          <cell r="D247">
            <v>2240485.7999999998</v>
          </cell>
          <cell r="E247">
            <v>2220462.33</v>
          </cell>
          <cell r="F247">
            <v>2215792.1</v>
          </cell>
          <cell r="G247">
            <v>2203483.66</v>
          </cell>
          <cell r="H247">
            <v>2182070.7200000002</v>
          </cell>
          <cell r="I247">
            <v>2172362.8199999998</v>
          </cell>
          <cell r="J247">
            <v>2150517.2400000002</v>
          </cell>
          <cell r="K247">
            <v>2130772.4700000002</v>
          </cell>
          <cell r="L247">
            <v>2258250.38</v>
          </cell>
          <cell r="M247">
            <v>2186257.48</v>
          </cell>
          <cell r="N247">
            <v>2409623.67</v>
          </cell>
        </row>
        <row r="248">
          <cell r="A248">
            <v>191405</v>
          </cell>
          <cell r="B248" t="str">
            <v>BIENES, PIEZAS Y PARTES</v>
          </cell>
          <cell r="C248">
            <v>1489985.65</v>
          </cell>
          <cell r="D248">
            <v>1461533.85</v>
          </cell>
          <cell r="E248">
            <v>1461326.01</v>
          </cell>
          <cell r="F248">
            <v>1460309.54</v>
          </cell>
          <cell r="G248">
            <v>1453937.93</v>
          </cell>
          <cell r="H248">
            <v>1445816.23</v>
          </cell>
          <cell r="I248">
            <v>1435862.86</v>
          </cell>
          <cell r="J248">
            <v>1435667.03</v>
          </cell>
          <cell r="K248">
            <v>1434258.6</v>
          </cell>
          <cell r="L248">
            <v>1576072.48</v>
          </cell>
          <cell r="M248">
            <v>1472052.14</v>
          </cell>
          <cell r="N248">
            <v>1571196.48</v>
          </cell>
        </row>
        <row r="249">
          <cell r="A249">
            <v>191410</v>
          </cell>
          <cell r="B249" t="str">
            <v>ESPECIES VALORADAS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191415</v>
          </cell>
          <cell r="B250" t="str">
            <v>FORMULARIOS Y MATERIALES</v>
          </cell>
          <cell r="C250">
            <v>798772.77</v>
          </cell>
          <cell r="D250">
            <v>778225.2</v>
          </cell>
          <cell r="E250">
            <v>758409.57</v>
          </cell>
          <cell r="F250">
            <v>754755.81</v>
          </cell>
          <cell r="G250">
            <v>748818.98</v>
          </cell>
          <cell r="H250">
            <v>735527.74</v>
          </cell>
          <cell r="I250">
            <v>735773.21</v>
          </cell>
          <cell r="J250">
            <v>714123.46</v>
          </cell>
          <cell r="K250">
            <v>695787.12</v>
          </cell>
          <cell r="L250">
            <v>681451.15</v>
          </cell>
          <cell r="M250">
            <v>713478.59</v>
          </cell>
          <cell r="N250">
            <v>837700.44</v>
          </cell>
        </row>
        <row r="251">
          <cell r="A251">
            <v>191490</v>
          </cell>
          <cell r="B251" t="str">
            <v>OTROS INSUMOS</v>
          </cell>
          <cell r="C251">
            <v>726.75</v>
          </cell>
          <cell r="D251">
            <v>726.75</v>
          </cell>
          <cell r="E251">
            <v>726.75</v>
          </cell>
          <cell r="F251">
            <v>726.75</v>
          </cell>
          <cell r="G251">
            <v>726.75</v>
          </cell>
          <cell r="H251">
            <v>726.75</v>
          </cell>
          <cell r="I251">
            <v>726.75</v>
          </cell>
          <cell r="J251">
            <v>726.75</v>
          </cell>
          <cell r="K251">
            <v>726.75</v>
          </cell>
          <cell r="L251">
            <v>726.75</v>
          </cell>
          <cell r="M251">
            <v>726.75</v>
          </cell>
          <cell r="N251">
            <v>726.75</v>
          </cell>
        </row>
        <row r="252">
          <cell r="A252">
            <v>192</v>
          </cell>
          <cell r="B252" t="str">
            <v>PARTICIPACION EN ORG.FINAN.INTERNC.</v>
          </cell>
          <cell r="C252" t="e">
            <v>#N/A</v>
          </cell>
          <cell r="D252" t="e">
            <v>#N/A</v>
          </cell>
          <cell r="E252" t="e">
            <v>#N/A</v>
          </cell>
          <cell r="F252" t="e">
            <v>#N/A</v>
          </cell>
          <cell r="G252" t="e">
            <v>#N/A</v>
          </cell>
          <cell r="H252" t="e">
            <v>#N/A</v>
          </cell>
          <cell r="I252" t="e">
            <v>#N/A</v>
          </cell>
          <cell r="J252" t="e">
            <v>#N/A</v>
          </cell>
          <cell r="K252" t="e">
            <v>#N/A</v>
          </cell>
          <cell r="L252" t="e">
            <v>#N/A</v>
          </cell>
          <cell r="M252" t="e">
            <v>#N/A</v>
          </cell>
          <cell r="N252" t="e">
            <v>#N/A</v>
          </cell>
        </row>
        <row r="253">
          <cell r="A253">
            <v>1921</v>
          </cell>
          <cell r="B253" t="str">
            <v>AP.B.INTER.RECONST.Y FMTO. (BIRF)</v>
          </cell>
          <cell r="C253" t="e">
            <v>#N/A</v>
          </cell>
          <cell r="D253" t="e">
            <v>#N/A</v>
          </cell>
          <cell r="E253" t="e">
            <v>#N/A</v>
          </cell>
          <cell r="F253" t="e">
            <v>#N/A</v>
          </cell>
          <cell r="G253" t="e">
            <v>#N/A</v>
          </cell>
          <cell r="H253" t="e">
            <v>#N/A</v>
          </cell>
          <cell r="I253" t="e">
            <v>#N/A</v>
          </cell>
          <cell r="J253" t="e">
            <v>#N/A</v>
          </cell>
          <cell r="K253" t="e">
            <v>#N/A</v>
          </cell>
          <cell r="L253" t="e">
            <v>#N/A</v>
          </cell>
          <cell r="M253" t="e">
            <v>#N/A</v>
          </cell>
          <cell r="N253" t="e">
            <v>#N/A</v>
          </cell>
        </row>
        <row r="254">
          <cell r="A254">
            <v>1922</v>
          </cell>
          <cell r="B254" t="str">
            <v>AP.ASOC.INTERNAC. DE FOMENTO (AIF)</v>
          </cell>
          <cell r="C254" t="e">
            <v>#N/A</v>
          </cell>
          <cell r="D254" t="e">
            <v>#N/A</v>
          </cell>
          <cell r="E254" t="e">
            <v>#N/A</v>
          </cell>
          <cell r="F254" t="e">
            <v>#N/A</v>
          </cell>
          <cell r="G254" t="e">
            <v>#N/A</v>
          </cell>
          <cell r="H254" t="e">
            <v>#N/A</v>
          </cell>
          <cell r="I254" t="e">
            <v>#N/A</v>
          </cell>
          <cell r="J254" t="e">
            <v>#N/A</v>
          </cell>
          <cell r="K254" t="e">
            <v>#N/A</v>
          </cell>
          <cell r="L254" t="e">
            <v>#N/A</v>
          </cell>
          <cell r="M254" t="e">
            <v>#N/A</v>
          </cell>
          <cell r="N254" t="e">
            <v>#N/A</v>
          </cell>
        </row>
        <row r="255">
          <cell r="A255">
            <v>1923</v>
          </cell>
          <cell r="B255" t="str">
            <v>AP.B.INTERAMERIC.DESARROLLO (BID)</v>
          </cell>
          <cell r="C255" t="e">
            <v>#N/A</v>
          </cell>
          <cell r="D255" t="e">
            <v>#N/A</v>
          </cell>
          <cell r="E255" t="e">
            <v>#N/A</v>
          </cell>
          <cell r="F255" t="e">
            <v>#N/A</v>
          </cell>
          <cell r="G255" t="e">
            <v>#N/A</v>
          </cell>
          <cell r="H255" t="e">
            <v>#N/A</v>
          </cell>
          <cell r="I255" t="e">
            <v>#N/A</v>
          </cell>
          <cell r="J255" t="e">
            <v>#N/A</v>
          </cell>
          <cell r="K255" t="e">
            <v>#N/A</v>
          </cell>
          <cell r="L255" t="e">
            <v>#N/A</v>
          </cell>
          <cell r="M255" t="e">
            <v>#N/A</v>
          </cell>
          <cell r="N255" t="e">
            <v>#N/A</v>
          </cell>
        </row>
        <row r="256">
          <cell r="A256">
            <v>1924</v>
          </cell>
          <cell r="B256" t="str">
            <v>AP. AGENCIA MULTI GART E INV.(MIGA)</v>
          </cell>
          <cell r="C256" t="e">
            <v>#N/A</v>
          </cell>
          <cell r="D256" t="e">
            <v>#N/A</v>
          </cell>
          <cell r="E256" t="e">
            <v>#N/A</v>
          </cell>
          <cell r="F256" t="e">
            <v>#N/A</v>
          </cell>
          <cell r="G256" t="e">
            <v>#N/A</v>
          </cell>
          <cell r="H256" t="e">
            <v>#N/A</v>
          </cell>
          <cell r="I256" t="e">
            <v>#N/A</v>
          </cell>
          <cell r="J256" t="e">
            <v>#N/A</v>
          </cell>
          <cell r="K256" t="e">
            <v>#N/A</v>
          </cell>
          <cell r="L256" t="e">
            <v>#N/A</v>
          </cell>
          <cell r="M256" t="e">
            <v>#N/A</v>
          </cell>
          <cell r="N256" t="e">
            <v>#N/A</v>
          </cell>
        </row>
        <row r="257">
          <cell r="A257">
            <v>193</v>
          </cell>
          <cell r="B257" t="str">
            <v>VALORES ACUMULADOS POR COBRAR</v>
          </cell>
          <cell r="C257">
            <v>51493431.299999997</v>
          </cell>
          <cell r="D257">
            <v>36113980.32</v>
          </cell>
          <cell r="E257">
            <v>29262809.100000001</v>
          </cell>
          <cell r="F257">
            <v>37230467.960000001</v>
          </cell>
          <cell r="G257">
            <v>34290313.799999997</v>
          </cell>
          <cell r="H257">
            <v>53694685.310000002</v>
          </cell>
          <cell r="I257">
            <v>53729422.219999999</v>
          </cell>
          <cell r="J257">
            <v>38180794.329999998</v>
          </cell>
          <cell r="K257">
            <v>30956587.859999999</v>
          </cell>
          <cell r="L257">
            <v>41435509.350000001</v>
          </cell>
          <cell r="M257">
            <v>40324579.68</v>
          </cell>
          <cell r="N257">
            <v>44649951.399999999</v>
          </cell>
        </row>
        <row r="258">
          <cell r="A258">
            <v>1931</v>
          </cell>
          <cell r="B258" t="str">
            <v>INTERESES POR COBRAR EN DEPÓSITOS EN BANCOS Y OTRAS INSTITUCIONES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1932</v>
          </cell>
          <cell r="B259" t="str">
            <v>INTER.POR.COB.EN OPERAC.DE CREDITO</v>
          </cell>
          <cell r="C259" t="e">
            <v>#N/A</v>
          </cell>
          <cell r="D259" t="e">
            <v>#N/A</v>
          </cell>
          <cell r="E259" t="e">
            <v>#N/A</v>
          </cell>
          <cell r="F259" t="e">
            <v>#N/A</v>
          </cell>
          <cell r="G259" t="e">
            <v>#N/A</v>
          </cell>
          <cell r="H259" t="e">
            <v>#N/A</v>
          </cell>
          <cell r="I259" t="e">
            <v>#N/A</v>
          </cell>
          <cell r="J259" t="e">
            <v>#N/A</v>
          </cell>
          <cell r="K259" t="e">
            <v>#N/A</v>
          </cell>
          <cell r="L259" t="e">
            <v>#N/A</v>
          </cell>
          <cell r="M259" t="e">
            <v>#N/A</v>
          </cell>
          <cell r="N259" t="e">
            <v>#N/A</v>
          </cell>
        </row>
        <row r="260">
          <cell r="A260">
            <v>1933</v>
          </cell>
          <cell r="B260" t="str">
            <v>INTERESES POR COBRAR EN INVERSIONES</v>
          </cell>
          <cell r="C260">
            <v>51243061.710000001</v>
          </cell>
          <cell r="D260">
            <v>35864114.729999997</v>
          </cell>
          <cell r="E260">
            <v>29030887.879999999</v>
          </cell>
          <cell r="F260">
            <v>36998546.740000002</v>
          </cell>
          <cell r="G260">
            <v>34074974.350000001</v>
          </cell>
          <cell r="H260">
            <v>53461324.359999999</v>
          </cell>
          <cell r="I260">
            <v>53527758.229999997</v>
          </cell>
          <cell r="J260">
            <v>37962047.740000002</v>
          </cell>
          <cell r="K260">
            <v>30735892.469999999</v>
          </cell>
          <cell r="L260">
            <v>41221351.780000001</v>
          </cell>
          <cell r="M260">
            <v>40089581.689999998</v>
          </cell>
          <cell r="N260">
            <v>44446949.920000002</v>
          </cell>
        </row>
        <row r="261">
          <cell r="A261">
            <v>1934</v>
          </cell>
          <cell r="B261" t="str">
            <v>INTERESES POR COBRAR ACUERDOS DE PAGO Y CONVENIOS DE CRÉDITOS RECÍPROCOS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1938</v>
          </cell>
          <cell r="B262" t="str">
            <v>OTROS INTERESES POR COBRAR</v>
          </cell>
          <cell r="C262">
            <v>250369.59</v>
          </cell>
          <cell r="D262">
            <v>249865.59</v>
          </cell>
          <cell r="E262">
            <v>231921.22</v>
          </cell>
          <cell r="F262">
            <v>231921.22</v>
          </cell>
          <cell r="G262">
            <v>215339.45</v>
          </cell>
          <cell r="H262">
            <v>233360.95</v>
          </cell>
          <cell r="I262">
            <v>201663.99</v>
          </cell>
          <cell r="J262">
            <v>218746.59</v>
          </cell>
          <cell r="K262">
            <v>220695.39</v>
          </cell>
          <cell r="L262">
            <v>214157.57</v>
          </cell>
          <cell r="M262">
            <v>234997.99</v>
          </cell>
          <cell r="N262">
            <v>203001.48</v>
          </cell>
        </row>
        <row r="263">
          <cell r="A263">
            <v>194</v>
          </cell>
          <cell r="B263" t="str">
            <v>DERECHOS FIDUCIARIOS</v>
          </cell>
          <cell r="C263">
            <v>58783.5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A264">
            <v>195</v>
          </cell>
          <cell r="B264" t="str">
            <v>RESULTADOS EFECTIVOS DE POLIT.MONET</v>
          </cell>
          <cell r="C264">
            <v>2507492247.6900001</v>
          </cell>
          <cell r="D264">
            <v>2508358906.8099999</v>
          </cell>
          <cell r="E264">
            <v>2505248162.02</v>
          </cell>
          <cell r="F264">
            <v>2507288324.2600002</v>
          </cell>
          <cell r="G264">
            <v>2502865247.3299999</v>
          </cell>
          <cell r="H264">
            <v>2496830164.9200001</v>
          </cell>
          <cell r="I264">
            <v>2498565343.6599998</v>
          </cell>
          <cell r="J264">
            <v>2500384841.6900001</v>
          </cell>
          <cell r="K264">
            <v>2503142100.6199999</v>
          </cell>
          <cell r="L264">
            <v>2505004266.9899998</v>
          </cell>
          <cell r="M264">
            <v>2509906478.1900001</v>
          </cell>
          <cell r="N264">
            <v>2508289018.7199998</v>
          </cell>
        </row>
        <row r="265">
          <cell r="A265">
            <v>1951</v>
          </cell>
          <cell r="B265" t="str">
            <v>GASTOS EMISION DE TITULOS</v>
          </cell>
          <cell r="C265" t="e">
            <v>#N/A</v>
          </cell>
          <cell r="D265" t="e">
            <v>#N/A</v>
          </cell>
          <cell r="E265" t="e">
            <v>#N/A</v>
          </cell>
          <cell r="F265" t="e">
            <v>#N/A</v>
          </cell>
          <cell r="G265" t="e">
            <v>#N/A</v>
          </cell>
          <cell r="H265" t="e">
            <v>#N/A</v>
          </cell>
          <cell r="I265" t="e">
            <v>#N/A</v>
          </cell>
          <cell r="J265" t="e">
            <v>#N/A</v>
          </cell>
          <cell r="K265" t="e">
            <v>#N/A</v>
          </cell>
          <cell r="L265" t="e">
            <v>#N/A</v>
          </cell>
          <cell r="M265" t="e">
            <v>#N/A</v>
          </cell>
          <cell r="N265" t="e">
            <v>#N/A</v>
          </cell>
        </row>
        <row r="266">
          <cell r="A266">
            <v>1952</v>
          </cell>
          <cell r="B266" t="str">
            <v>PERDIDAS EN MESA DE DINERO</v>
          </cell>
          <cell r="C266" t="e">
            <v>#N/A</v>
          </cell>
          <cell r="D266" t="e">
            <v>#N/A</v>
          </cell>
          <cell r="E266" t="e">
            <v>#N/A</v>
          </cell>
          <cell r="F266" t="e">
            <v>#N/A</v>
          </cell>
          <cell r="G266" t="e">
            <v>#N/A</v>
          </cell>
          <cell r="H266" t="e">
            <v>#N/A</v>
          </cell>
          <cell r="I266" t="e">
            <v>#N/A</v>
          </cell>
          <cell r="J266" t="e">
            <v>#N/A</v>
          </cell>
          <cell r="K266" t="e">
            <v>#N/A</v>
          </cell>
          <cell r="L266" t="e">
            <v>#N/A</v>
          </cell>
          <cell r="M266" t="e">
            <v>#N/A</v>
          </cell>
          <cell r="N266" t="e">
            <v>#N/A</v>
          </cell>
        </row>
        <row r="267">
          <cell r="A267">
            <v>1953</v>
          </cell>
          <cell r="B267" t="str">
            <v>PERDIDAS EN MESA DE CAMBIOS</v>
          </cell>
          <cell r="C267" t="e">
            <v>#N/A</v>
          </cell>
          <cell r="D267" t="e">
            <v>#N/A</v>
          </cell>
          <cell r="E267" t="e">
            <v>#N/A</v>
          </cell>
          <cell r="F267" t="e">
            <v>#N/A</v>
          </cell>
          <cell r="G267" t="e">
            <v>#N/A</v>
          </cell>
          <cell r="H267" t="e">
            <v>#N/A</v>
          </cell>
          <cell r="I267" t="e">
            <v>#N/A</v>
          </cell>
          <cell r="J267" t="e">
            <v>#N/A</v>
          </cell>
          <cell r="K267" t="e">
            <v>#N/A</v>
          </cell>
          <cell r="L267" t="e">
            <v>#N/A</v>
          </cell>
          <cell r="M267" t="e">
            <v>#N/A</v>
          </cell>
          <cell r="N267" t="e">
            <v>#N/A</v>
          </cell>
        </row>
        <row r="268">
          <cell r="A268">
            <v>1954</v>
          </cell>
          <cell r="B268" t="str">
            <v>GASTOS EMISION ESPECIES MONETARIAS</v>
          </cell>
          <cell r="C268" t="e">
            <v>#N/A</v>
          </cell>
          <cell r="D268" t="e">
            <v>#N/A</v>
          </cell>
          <cell r="E268" t="e">
            <v>#N/A</v>
          </cell>
          <cell r="F268" t="e">
            <v>#N/A</v>
          </cell>
          <cell r="G268" t="e">
            <v>#N/A</v>
          </cell>
          <cell r="H268" t="e">
            <v>#N/A</v>
          </cell>
          <cell r="I268" t="e">
            <v>#N/A</v>
          </cell>
          <cell r="J268" t="e">
            <v>#N/A</v>
          </cell>
          <cell r="K268" t="e">
            <v>#N/A</v>
          </cell>
          <cell r="L268" t="e">
            <v>#N/A</v>
          </cell>
          <cell r="M268" t="e">
            <v>#N/A</v>
          </cell>
          <cell r="N268" t="e">
            <v>#N/A</v>
          </cell>
        </row>
        <row r="269">
          <cell r="A269">
            <v>1955</v>
          </cell>
          <cell r="B269" t="str">
            <v>DIFERENCIAS EFECTIVAS EN CAMBIOS</v>
          </cell>
          <cell r="C269" t="e">
            <v>#N/A</v>
          </cell>
          <cell r="D269" t="e">
            <v>#N/A</v>
          </cell>
          <cell r="E269" t="e">
            <v>#N/A</v>
          </cell>
          <cell r="F269" t="e">
            <v>#N/A</v>
          </cell>
          <cell r="G269" t="e">
            <v>#N/A</v>
          </cell>
          <cell r="H269" t="e">
            <v>#N/A</v>
          </cell>
          <cell r="I269" t="e">
            <v>#N/A</v>
          </cell>
          <cell r="J269" t="e">
            <v>#N/A</v>
          </cell>
          <cell r="K269" t="e">
            <v>#N/A</v>
          </cell>
          <cell r="L269" t="e">
            <v>#N/A</v>
          </cell>
          <cell r="M269" t="e">
            <v>#N/A</v>
          </cell>
          <cell r="N269" t="e">
            <v>#N/A</v>
          </cell>
        </row>
        <row r="270">
          <cell r="A270">
            <v>1958</v>
          </cell>
          <cell r="B270" t="str">
            <v>OTROS GASTOS DE POLITICA MONETARIA</v>
          </cell>
          <cell r="C270" t="e">
            <v>#N/A</v>
          </cell>
          <cell r="D270" t="e">
            <v>#N/A</v>
          </cell>
          <cell r="E270" t="e">
            <v>#N/A</v>
          </cell>
          <cell r="F270" t="e">
            <v>#N/A</v>
          </cell>
          <cell r="G270" t="e">
            <v>#N/A</v>
          </cell>
          <cell r="H270" t="e">
            <v>#N/A</v>
          </cell>
          <cell r="I270" t="e">
            <v>#N/A</v>
          </cell>
          <cell r="J270" t="e">
            <v>#N/A</v>
          </cell>
          <cell r="K270" t="e">
            <v>#N/A</v>
          </cell>
          <cell r="L270" t="e">
            <v>#N/A</v>
          </cell>
          <cell r="M270" t="e">
            <v>#N/A</v>
          </cell>
          <cell r="N270" t="e">
            <v>#N/A</v>
          </cell>
        </row>
        <row r="271">
          <cell r="A271">
            <v>197</v>
          </cell>
          <cell r="B271" t="str">
            <v>ADQUISICIONES EN TRÁNSITO</v>
          </cell>
          <cell r="C271">
            <v>2123211.44</v>
          </cell>
          <cell r="D271">
            <v>2491510.3199999998</v>
          </cell>
          <cell r="E271">
            <v>1198644.3999999999</v>
          </cell>
          <cell r="F271">
            <v>1151214.3999999999</v>
          </cell>
          <cell r="G271">
            <v>1402755.18</v>
          </cell>
          <cell r="H271">
            <v>1350909.08</v>
          </cell>
          <cell r="I271">
            <v>1450311.02</v>
          </cell>
          <cell r="J271">
            <v>1164135.1000000001</v>
          </cell>
          <cell r="K271">
            <v>1802866.39</v>
          </cell>
          <cell r="L271">
            <v>1701779.03</v>
          </cell>
          <cell r="M271">
            <v>1594562.12</v>
          </cell>
          <cell r="N271">
            <v>4163029.97</v>
          </cell>
        </row>
        <row r="272">
          <cell r="A272">
            <v>1971</v>
          </cell>
          <cell r="B272" t="str">
            <v>IMPORTACIONES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197105</v>
          </cell>
          <cell r="B273" t="str">
            <v>MONEDAS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197110</v>
          </cell>
          <cell r="B274" t="str">
            <v>LIBROS, REVISTAS Y SUSCRIPCIONES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197189</v>
          </cell>
          <cell r="B275" t="str">
            <v>OTROS BIENES IMPORTADOS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1972</v>
          </cell>
          <cell r="B276" t="str">
            <v>LOCALES</v>
          </cell>
          <cell r="C276">
            <v>2123211.44</v>
          </cell>
          <cell r="D276">
            <v>2491510.3199999998</v>
          </cell>
          <cell r="E276">
            <v>1198644.3999999999</v>
          </cell>
          <cell r="F276">
            <v>1151214.3999999999</v>
          </cell>
          <cell r="G276">
            <v>1402755.18</v>
          </cell>
          <cell r="H276">
            <v>1350909.08</v>
          </cell>
          <cell r="I276">
            <v>1450311.02</v>
          </cell>
          <cell r="J276">
            <v>1164135.1000000001</v>
          </cell>
          <cell r="K276">
            <v>1802866.39</v>
          </cell>
          <cell r="L276">
            <v>1701779.03</v>
          </cell>
          <cell r="M276">
            <v>1594562.12</v>
          </cell>
          <cell r="N276">
            <v>4163029.97</v>
          </cell>
        </row>
        <row r="277">
          <cell r="A277">
            <v>197205</v>
          </cell>
          <cell r="B277" t="str">
            <v>BIENES MUEBLES</v>
          </cell>
          <cell r="C277">
            <v>2005472.91</v>
          </cell>
          <cell r="D277">
            <v>2373771.79</v>
          </cell>
          <cell r="E277">
            <v>1080905.8700000001</v>
          </cell>
          <cell r="F277">
            <v>1033475.87</v>
          </cell>
          <cell r="G277">
            <v>1285016.6499999999</v>
          </cell>
          <cell r="H277">
            <v>1233170.55</v>
          </cell>
          <cell r="I277">
            <v>1332572.49</v>
          </cell>
          <cell r="J277">
            <v>1046396.57</v>
          </cell>
          <cell r="K277">
            <v>1685127.86</v>
          </cell>
          <cell r="L277">
            <v>1584040.5</v>
          </cell>
          <cell r="M277">
            <v>1476823.59</v>
          </cell>
          <cell r="N277">
            <v>4045291.44</v>
          </cell>
        </row>
        <row r="278">
          <cell r="A278">
            <v>197289</v>
          </cell>
          <cell r="B278" t="str">
            <v>OTROS BIENES LOCALES</v>
          </cell>
          <cell r="C278">
            <v>117738.53</v>
          </cell>
          <cell r="D278">
            <v>117738.53</v>
          </cell>
          <cell r="E278">
            <v>117738.53</v>
          </cell>
          <cell r="F278">
            <v>117738.53</v>
          </cell>
          <cell r="G278">
            <v>117738.53</v>
          </cell>
          <cell r="H278">
            <v>117738.53</v>
          </cell>
          <cell r="I278">
            <v>117738.53</v>
          </cell>
          <cell r="J278">
            <v>117738.53</v>
          </cell>
          <cell r="K278">
            <v>117738.53</v>
          </cell>
          <cell r="L278">
            <v>117738.53</v>
          </cell>
          <cell r="M278">
            <v>117738.53</v>
          </cell>
          <cell r="N278">
            <v>117738.53</v>
          </cell>
        </row>
        <row r="279">
          <cell r="A279">
            <v>198</v>
          </cell>
          <cell r="B279" t="str">
            <v>OTRAS CUENTAS DEL ACTIVO</v>
          </cell>
          <cell r="C279">
            <v>11777325155.700001</v>
          </cell>
          <cell r="D279">
            <v>11834158686.98</v>
          </cell>
          <cell r="E279">
            <v>11733939557.4</v>
          </cell>
          <cell r="F279">
            <v>11658004686.16</v>
          </cell>
          <cell r="G279">
            <v>11595962439.540001</v>
          </cell>
          <cell r="H279">
            <v>7210332285.3699999</v>
          </cell>
          <cell r="I279">
            <v>7166161003.6300001</v>
          </cell>
          <cell r="J279">
            <v>7166309637.2700005</v>
          </cell>
          <cell r="K279">
            <v>5149328564.1899996</v>
          </cell>
          <cell r="L279">
            <v>5149687746.8299999</v>
          </cell>
          <cell r="M279">
            <v>5149923066.2600002</v>
          </cell>
          <cell r="N279">
            <v>5156469549.9899998</v>
          </cell>
        </row>
        <row r="280">
          <cell r="A280">
            <v>1981</v>
          </cell>
          <cell r="B280" t="str">
            <v>BONOS DE CAPITALIZACIÓN Y GARANTÍA METÁLICA</v>
          </cell>
          <cell r="C280">
            <v>71362194.799999997</v>
          </cell>
          <cell r="D280">
            <v>71362194.799999997</v>
          </cell>
          <cell r="E280">
            <v>71362194.799999997</v>
          </cell>
          <cell r="F280">
            <v>71362194.799999997</v>
          </cell>
          <cell r="G280">
            <v>71362194.799999997</v>
          </cell>
          <cell r="H280">
            <v>71362194.799999997</v>
          </cell>
          <cell r="I280">
            <v>71362194.799999997</v>
          </cell>
          <cell r="J280">
            <v>71362194.799999997</v>
          </cell>
          <cell r="K280">
            <v>71362194.799999997</v>
          </cell>
          <cell r="L280">
            <v>71362194.799999997</v>
          </cell>
          <cell r="M280">
            <v>71362194.799999997</v>
          </cell>
          <cell r="N280">
            <v>71362194.799999997</v>
          </cell>
        </row>
        <row r="281">
          <cell r="A281">
            <v>198105</v>
          </cell>
          <cell r="B281" t="str">
            <v>BONOS PARA CUBRIR PÉRDIDAS EJERCICIOS ANTERIORES</v>
          </cell>
          <cell r="C281">
            <v>18009000</v>
          </cell>
          <cell r="D281">
            <v>18009000</v>
          </cell>
          <cell r="E281">
            <v>18009000</v>
          </cell>
          <cell r="F281">
            <v>18009000</v>
          </cell>
          <cell r="G281">
            <v>18009000</v>
          </cell>
          <cell r="H281">
            <v>18009000</v>
          </cell>
          <cell r="I281">
            <v>18009000</v>
          </cell>
          <cell r="J281">
            <v>18009000</v>
          </cell>
          <cell r="K281">
            <v>18009000</v>
          </cell>
          <cell r="L281">
            <v>18009000</v>
          </cell>
          <cell r="M281">
            <v>18009000</v>
          </cell>
          <cell r="N281">
            <v>18009000</v>
          </cell>
        </row>
        <row r="282">
          <cell r="A282">
            <v>198110</v>
          </cell>
          <cell r="B282" t="str">
            <v>BONO ÚNICO LIQUIDACIÓN PÉRDIDAS DIFERIDAS</v>
          </cell>
          <cell r="C282">
            <v>53350236.890000001</v>
          </cell>
          <cell r="D282">
            <v>53350236.890000001</v>
          </cell>
          <cell r="E282">
            <v>53350236.890000001</v>
          </cell>
          <cell r="F282">
            <v>53350236.890000001</v>
          </cell>
          <cell r="G282">
            <v>53350236.890000001</v>
          </cell>
          <cell r="H282">
            <v>53350236.890000001</v>
          </cell>
          <cell r="I282">
            <v>53350236.890000001</v>
          </cell>
          <cell r="J282">
            <v>53350236.890000001</v>
          </cell>
          <cell r="K282">
            <v>53350236.890000001</v>
          </cell>
          <cell r="L282">
            <v>53350236.890000001</v>
          </cell>
          <cell r="M282">
            <v>53350236.890000001</v>
          </cell>
          <cell r="N282">
            <v>53350236.890000001</v>
          </cell>
        </row>
        <row r="283">
          <cell r="A283">
            <v>198115</v>
          </cell>
          <cell r="B283" t="str">
            <v>BONO DE GARANTÍA MONEDA METÁLICA</v>
          </cell>
          <cell r="C283">
            <v>2957.91</v>
          </cell>
          <cell r="D283">
            <v>2957.91</v>
          </cell>
          <cell r="E283">
            <v>2957.91</v>
          </cell>
          <cell r="F283">
            <v>2957.91</v>
          </cell>
          <cell r="G283">
            <v>2957.91</v>
          </cell>
          <cell r="H283">
            <v>2957.91</v>
          </cell>
          <cell r="I283">
            <v>2957.91</v>
          </cell>
          <cell r="J283">
            <v>2957.91</v>
          </cell>
          <cell r="K283">
            <v>2957.91</v>
          </cell>
          <cell r="L283">
            <v>2957.91</v>
          </cell>
          <cell r="M283">
            <v>2957.91</v>
          </cell>
          <cell r="N283">
            <v>2957.91</v>
          </cell>
        </row>
        <row r="284">
          <cell r="A284">
            <v>198120</v>
          </cell>
          <cell r="B284" t="str">
            <v>BONOS DEL ESTADO PRÉSTAMOS EXTERNOS BALANZA  DE PAGOS DECRETO 1349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198125</v>
          </cell>
          <cell r="B285" t="str">
            <v>BONOS DEL ESTADO DEUDA EXTERNA PRIVADA REFINANCIADA DECRETO 3615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>
            <v>1986</v>
          </cell>
          <cell r="B286" t="str">
            <v>EX FONDO DE PENSIONES BANCO CENTRAL DEL ECUADOR</v>
          </cell>
          <cell r="C286">
            <v>2163591.17</v>
          </cell>
          <cell r="D286">
            <v>2131429.2000000002</v>
          </cell>
          <cell r="E286">
            <v>2093771.65</v>
          </cell>
          <cell r="F286">
            <v>2076825.71</v>
          </cell>
          <cell r="G286">
            <v>2059018.79</v>
          </cell>
          <cell r="H286">
            <v>2035924.03</v>
          </cell>
          <cell r="I286">
            <v>2015743.84</v>
          </cell>
          <cell r="J286">
            <v>1988928.9</v>
          </cell>
          <cell r="K286">
            <v>1968265.92</v>
          </cell>
          <cell r="L286">
            <v>1947993.26</v>
          </cell>
          <cell r="M286">
            <v>1921735.74</v>
          </cell>
          <cell r="N286">
            <v>1902938.49</v>
          </cell>
        </row>
        <row r="287">
          <cell r="A287">
            <v>198605</v>
          </cell>
          <cell r="B287" t="str">
            <v>INVERSIONES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198610</v>
          </cell>
          <cell r="B288" t="str">
            <v>PRÉSTAMOS JUBILADOS</v>
          </cell>
          <cell r="C288">
            <v>303580.78999999998</v>
          </cell>
          <cell r="D288">
            <v>298045.63</v>
          </cell>
          <cell r="E288">
            <v>292471.64</v>
          </cell>
          <cell r="F288">
            <v>287231.26</v>
          </cell>
          <cell r="G288">
            <v>282173.53000000003</v>
          </cell>
          <cell r="H288">
            <v>276764.96000000002</v>
          </cell>
          <cell r="I288">
            <v>271317.51</v>
          </cell>
          <cell r="J288">
            <v>265450.81</v>
          </cell>
          <cell r="K288">
            <v>259922.32</v>
          </cell>
          <cell r="L288">
            <v>254548.05</v>
          </cell>
          <cell r="M288">
            <v>249135.01</v>
          </cell>
          <cell r="N288">
            <v>244072.94</v>
          </cell>
        </row>
        <row r="289">
          <cell r="A289">
            <v>198615</v>
          </cell>
          <cell r="B289" t="str">
            <v>PRÉSTAMOS EMPLEADOS ACTIVOS</v>
          </cell>
          <cell r="C289">
            <v>604130.88</v>
          </cell>
          <cell r="D289">
            <v>587811.07999999996</v>
          </cell>
          <cell r="E289">
            <v>547246.55000000005</v>
          </cell>
          <cell r="F289">
            <v>540357.36</v>
          </cell>
          <cell r="G289">
            <v>533425.93000000005</v>
          </cell>
          <cell r="H289">
            <v>527045.29</v>
          </cell>
          <cell r="I289">
            <v>521317.35</v>
          </cell>
          <cell r="J289">
            <v>494951.84</v>
          </cell>
          <cell r="K289">
            <v>488308.97</v>
          </cell>
          <cell r="L289">
            <v>503733.96</v>
          </cell>
          <cell r="M289">
            <v>490558.86</v>
          </cell>
          <cell r="N289">
            <v>486156.45</v>
          </cell>
        </row>
        <row r="290">
          <cell r="A290">
            <v>198620</v>
          </cell>
          <cell r="B290" t="str">
            <v>PRÉSTAMOS EX JUBILADOS</v>
          </cell>
          <cell r="C290">
            <v>306423.89</v>
          </cell>
          <cell r="D290">
            <v>305685.23</v>
          </cell>
          <cell r="E290">
            <v>305216.39</v>
          </cell>
          <cell r="F290">
            <v>304744.86</v>
          </cell>
          <cell r="G290">
            <v>304272.74</v>
          </cell>
          <cell r="H290">
            <v>302687.28000000003</v>
          </cell>
          <cell r="I290">
            <v>302399.63</v>
          </cell>
          <cell r="J290">
            <v>302109.71000000002</v>
          </cell>
          <cell r="K290">
            <v>301817.51</v>
          </cell>
          <cell r="L290">
            <v>301523</v>
          </cell>
          <cell r="M290">
            <v>301226.17</v>
          </cell>
          <cell r="N290">
            <v>300927.01</v>
          </cell>
        </row>
        <row r="291">
          <cell r="A291">
            <v>198625</v>
          </cell>
          <cell r="B291" t="str">
            <v>PRÉSTAMOS EX EMPLEADOS</v>
          </cell>
          <cell r="C291">
            <v>945355.76</v>
          </cell>
          <cell r="D291">
            <v>935779.26</v>
          </cell>
          <cell r="E291">
            <v>944681</v>
          </cell>
          <cell r="F291">
            <v>941354.26</v>
          </cell>
          <cell r="G291">
            <v>936961.37</v>
          </cell>
          <cell r="H291">
            <v>926662.45</v>
          </cell>
          <cell r="I291">
            <v>917042.05</v>
          </cell>
          <cell r="J291">
            <v>923093.42</v>
          </cell>
          <cell r="K291">
            <v>915382.6</v>
          </cell>
          <cell r="L291">
            <v>885822.7</v>
          </cell>
          <cell r="M291">
            <v>878207.72</v>
          </cell>
          <cell r="N291">
            <v>869273.31</v>
          </cell>
        </row>
        <row r="292">
          <cell r="A292">
            <v>198630</v>
          </cell>
          <cell r="B292" t="str">
            <v>INTERESES POR COBRAR</v>
          </cell>
          <cell r="C292">
            <v>4099.8500000000004</v>
          </cell>
          <cell r="D292">
            <v>4108</v>
          </cell>
          <cell r="E292">
            <v>4156.07</v>
          </cell>
          <cell r="F292">
            <v>3137.97</v>
          </cell>
          <cell r="G292">
            <v>2185.2199999999998</v>
          </cell>
          <cell r="H292">
            <v>2764.05</v>
          </cell>
          <cell r="I292">
            <v>3667.3</v>
          </cell>
          <cell r="J292">
            <v>3323.12</v>
          </cell>
          <cell r="K292">
            <v>2834.52</v>
          </cell>
          <cell r="L292">
            <v>2365.5500000000002</v>
          </cell>
          <cell r="M292">
            <v>2607.98</v>
          </cell>
          <cell r="N292">
            <v>2508.7800000000002</v>
          </cell>
        </row>
        <row r="293">
          <cell r="A293">
            <v>1987</v>
          </cell>
          <cell r="B293" t="str">
            <v>ACTIVOS TRANSFERIDOS POR LAS IFIS CERRADAS</v>
          </cell>
          <cell r="C293">
            <v>832722627.10000002</v>
          </cell>
          <cell r="D293">
            <v>889572078.63</v>
          </cell>
          <cell r="E293">
            <v>852190897.82000005</v>
          </cell>
          <cell r="F293">
            <v>843547373.65999997</v>
          </cell>
          <cell r="G293">
            <v>818559181.84000003</v>
          </cell>
          <cell r="H293">
            <v>816207543.58000004</v>
          </cell>
          <cell r="I293">
            <v>773802401</v>
          </cell>
          <cell r="J293">
            <v>773631255.70000005</v>
          </cell>
          <cell r="K293">
            <v>773728077.79999995</v>
          </cell>
          <cell r="L293">
            <v>774562283.76999998</v>
          </cell>
          <cell r="M293">
            <v>774330238.83000004</v>
          </cell>
          <cell r="N293">
            <v>773737719.97000003</v>
          </cell>
        </row>
        <row r="294">
          <cell r="A294">
            <v>198705</v>
          </cell>
          <cell r="B294" t="str">
            <v>FONDOS DISPONIBLES</v>
          </cell>
          <cell r="C294">
            <v>36205921.920000002</v>
          </cell>
          <cell r="D294">
            <v>36212145.299999997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A295">
            <v>198710</v>
          </cell>
          <cell r="B295" t="str">
            <v>TÍTULOS VALORES</v>
          </cell>
          <cell r="C295">
            <v>2658842.14</v>
          </cell>
          <cell r="D295">
            <v>2658842.14</v>
          </cell>
          <cell r="E295">
            <v>2658842.14</v>
          </cell>
          <cell r="F295">
            <v>2658842.14</v>
          </cell>
          <cell r="G295">
            <v>2658842.14</v>
          </cell>
          <cell r="H295">
            <v>2658842.14</v>
          </cell>
          <cell r="I295">
            <v>2658842.14</v>
          </cell>
          <cell r="J295">
            <v>2658842.14</v>
          </cell>
          <cell r="K295">
            <v>2658842.14</v>
          </cell>
          <cell r="L295">
            <v>2658842.14</v>
          </cell>
          <cell r="M295">
            <v>2658842.14</v>
          </cell>
          <cell r="N295">
            <v>2658842.14</v>
          </cell>
        </row>
        <row r="296">
          <cell r="A296">
            <v>198715</v>
          </cell>
          <cell r="B296" t="str">
            <v>CARTERA DE CRÉDITOS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198720</v>
          </cell>
          <cell r="B297" t="str">
            <v>CUENTAS POR COBRAR</v>
          </cell>
          <cell r="C297">
            <v>628779047.57000005</v>
          </cell>
          <cell r="D297">
            <v>686266870.48000002</v>
          </cell>
          <cell r="E297">
            <v>685097834.97000003</v>
          </cell>
          <cell r="F297">
            <v>712284395.52999997</v>
          </cell>
          <cell r="G297">
            <v>687338317.21000004</v>
          </cell>
          <cell r="H297">
            <v>684986678.95000005</v>
          </cell>
          <cell r="I297">
            <v>644950978.34000003</v>
          </cell>
          <cell r="J297">
            <v>645223934.03999996</v>
          </cell>
          <cell r="K297">
            <v>645325156.13999999</v>
          </cell>
          <cell r="L297">
            <v>645325156.13999999</v>
          </cell>
          <cell r="M297">
            <v>645346453.45000005</v>
          </cell>
          <cell r="N297">
            <v>646618125.61000001</v>
          </cell>
        </row>
        <row r="298">
          <cell r="A298">
            <v>198725</v>
          </cell>
          <cell r="B298" t="str">
            <v>BIENES DACIÓN EN PAGO</v>
          </cell>
          <cell r="C298">
            <v>60822545.649999999</v>
          </cell>
          <cell r="D298">
            <v>60822545.649999999</v>
          </cell>
          <cell r="E298">
            <v>60822545.649999999</v>
          </cell>
          <cell r="F298">
            <v>60822545.649999999</v>
          </cell>
          <cell r="G298">
            <v>60822545.649999999</v>
          </cell>
          <cell r="H298">
            <v>60822545.649999999</v>
          </cell>
          <cell r="I298">
            <v>60819375.530000001</v>
          </cell>
          <cell r="J298">
            <v>60819375.530000001</v>
          </cell>
          <cell r="K298">
            <v>60814975.530000001</v>
          </cell>
          <cell r="L298">
            <v>60814975.530000001</v>
          </cell>
          <cell r="M298">
            <v>60795001.090000004</v>
          </cell>
          <cell r="N298">
            <v>59309631.490000002</v>
          </cell>
        </row>
        <row r="299">
          <cell r="A299">
            <v>198730</v>
          </cell>
          <cell r="B299" t="str">
            <v>PROPIEDADES Y EQUIPO</v>
          </cell>
          <cell r="C299">
            <v>3173709.93</v>
          </cell>
          <cell r="D299">
            <v>3173709.93</v>
          </cell>
          <cell r="E299">
            <v>3173709.93</v>
          </cell>
          <cell r="F299">
            <v>3173709.93</v>
          </cell>
          <cell r="G299">
            <v>3173709.93</v>
          </cell>
          <cell r="H299">
            <v>3173709.93</v>
          </cell>
          <cell r="I299">
            <v>3173709.93</v>
          </cell>
          <cell r="J299">
            <v>3173709.93</v>
          </cell>
          <cell r="K299">
            <v>3173709.93</v>
          </cell>
          <cell r="L299">
            <v>3173709.93</v>
          </cell>
          <cell r="M299">
            <v>3173709.93</v>
          </cell>
          <cell r="N299">
            <v>3256632.65</v>
          </cell>
        </row>
        <row r="300">
          <cell r="A300">
            <v>198735</v>
          </cell>
          <cell r="B300" t="str">
            <v>OTROS ACTIVOS</v>
          </cell>
          <cell r="C300">
            <v>101082559.89</v>
          </cell>
          <cell r="D300">
            <v>100437965.13</v>
          </cell>
          <cell r="E300">
            <v>100437965.13</v>
          </cell>
          <cell r="F300">
            <v>64607880.409999996</v>
          </cell>
          <cell r="G300">
            <v>64565766.909999996</v>
          </cell>
          <cell r="H300">
            <v>64565766.909999996</v>
          </cell>
          <cell r="I300">
            <v>62199495.060000002</v>
          </cell>
          <cell r="J300">
            <v>61755394.060000002</v>
          </cell>
          <cell r="K300">
            <v>61755394.060000002</v>
          </cell>
          <cell r="L300">
            <v>62589600.030000001</v>
          </cell>
          <cell r="M300">
            <v>62356232.219999999</v>
          </cell>
          <cell r="N300">
            <v>61894488.079999998</v>
          </cell>
        </row>
        <row r="301">
          <cell r="A301">
            <v>1988</v>
          </cell>
          <cell r="B301" t="str">
            <v>VARIAS</v>
          </cell>
          <cell r="C301">
            <v>3765941.59</v>
          </cell>
          <cell r="D301">
            <v>3867402.87</v>
          </cell>
          <cell r="E301">
            <v>3995350.21</v>
          </cell>
          <cell r="F301">
            <v>3901471.47</v>
          </cell>
          <cell r="G301">
            <v>4072263.51</v>
          </cell>
          <cell r="H301">
            <v>4059080.93</v>
          </cell>
          <cell r="I301">
            <v>4089183.26</v>
          </cell>
          <cell r="J301">
            <v>4436046.24</v>
          </cell>
          <cell r="K301">
            <v>4409466.3600000003</v>
          </cell>
          <cell r="L301">
            <v>4236036.5199999996</v>
          </cell>
          <cell r="M301">
            <v>4173244.75</v>
          </cell>
          <cell r="N301">
            <v>4307014.3600000003</v>
          </cell>
        </row>
        <row r="302">
          <cell r="A302">
            <v>1989</v>
          </cell>
          <cell r="B302" t="str">
            <v>ACTIVOS TRANSFERIDOS POR LA EX UGEDEP</v>
          </cell>
          <cell r="C302">
            <v>10867310801.040001</v>
          </cell>
          <cell r="D302">
            <v>10867225581.48</v>
          </cell>
          <cell r="E302">
            <v>10804297342.92</v>
          </cell>
          <cell r="F302">
            <v>10737116820.52</v>
          </cell>
          <cell r="G302">
            <v>10699909780.6</v>
          </cell>
          <cell r="H302">
            <v>6316667542.0299997</v>
          </cell>
          <cell r="I302">
            <v>6314891480.7299995</v>
          </cell>
          <cell r="J302">
            <v>6314891211.6300001</v>
          </cell>
          <cell r="K302">
            <v>4297860559.3100004</v>
          </cell>
          <cell r="L302">
            <v>4297579238.4799995</v>
          </cell>
          <cell r="M302">
            <v>4298135652.1400003</v>
          </cell>
          <cell r="N302">
            <v>4305159682.3699999</v>
          </cell>
        </row>
        <row r="303">
          <cell r="A303">
            <v>198905</v>
          </cell>
          <cell r="B303" t="str">
            <v>FONDOS DISPONIBLES</v>
          </cell>
          <cell r="C303">
            <v>37516738.200000003</v>
          </cell>
          <cell r="D303">
            <v>37520921.939999998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A304">
            <v>198910</v>
          </cell>
          <cell r="B304" t="str">
            <v>TÍTULOS VALORES</v>
          </cell>
          <cell r="C304">
            <v>12543780</v>
          </cell>
          <cell r="D304">
            <v>12543780</v>
          </cell>
          <cell r="E304">
            <v>12543780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12543780</v>
          </cell>
          <cell r="M304">
            <v>12543780</v>
          </cell>
          <cell r="N304">
            <v>12543780</v>
          </cell>
        </row>
        <row r="305">
          <cell r="A305">
            <v>198920</v>
          </cell>
          <cell r="B305" t="str">
            <v>CUENTAS POR COBRAR</v>
          </cell>
          <cell r="C305">
            <v>10397940557.799999</v>
          </cell>
          <cell r="D305">
            <v>10397940557.799999</v>
          </cell>
          <cell r="E305">
            <v>10372694352.16</v>
          </cell>
          <cell r="F305">
            <v>10372694352.16</v>
          </cell>
          <cell r="G305">
            <v>10372694352.16</v>
          </cell>
          <cell r="H305">
            <v>6119076181.9200001</v>
          </cell>
          <cell r="I305">
            <v>6119094743.1199999</v>
          </cell>
          <cell r="J305">
            <v>6119094743.1199999</v>
          </cell>
          <cell r="K305">
            <v>4102346767.4899998</v>
          </cell>
          <cell r="L305">
            <v>4102346767.4899998</v>
          </cell>
          <cell r="M305">
            <v>4102346767.4899998</v>
          </cell>
          <cell r="N305">
            <v>4102347275.3000002</v>
          </cell>
        </row>
        <row r="306">
          <cell r="A306">
            <v>198925</v>
          </cell>
          <cell r="B306" t="str">
            <v>BIENES DACIÓN EN PAGO</v>
          </cell>
          <cell r="C306">
            <v>38620369.890000001</v>
          </cell>
          <cell r="D306">
            <v>38530966.590000004</v>
          </cell>
          <cell r="E306">
            <v>38530966.590000004</v>
          </cell>
          <cell r="F306">
            <v>38530966.590000004</v>
          </cell>
          <cell r="G306">
            <v>5650499.4699999997</v>
          </cell>
          <cell r="H306">
            <v>5650499.4699999997</v>
          </cell>
          <cell r="I306">
            <v>5217202.4000000004</v>
          </cell>
          <cell r="J306">
            <v>5217202.4000000004</v>
          </cell>
          <cell r="K306">
            <v>5217202.4000000004</v>
          </cell>
          <cell r="L306">
            <v>4728160.83</v>
          </cell>
          <cell r="M306">
            <v>4669660.83</v>
          </cell>
          <cell r="N306">
            <v>4669660.83</v>
          </cell>
        </row>
        <row r="307">
          <cell r="A307">
            <v>198930</v>
          </cell>
          <cell r="B307" t="str">
            <v>PROPIEDADES Y EQUIPO</v>
          </cell>
          <cell r="C307">
            <v>4530250.62</v>
          </cell>
          <cell r="D307">
            <v>4530250.62</v>
          </cell>
          <cell r="E307">
            <v>4530250.62</v>
          </cell>
          <cell r="F307">
            <v>4530250.62</v>
          </cell>
          <cell r="G307">
            <v>4530250.62</v>
          </cell>
          <cell r="H307">
            <v>724649.08</v>
          </cell>
          <cell r="I307">
            <v>724649.08</v>
          </cell>
          <cell r="J307">
            <v>724379.98</v>
          </cell>
          <cell r="K307">
            <v>724379.98</v>
          </cell>
          <cell r="L307">
            <v>724379.98</v>
          </cell>
          <cell r="M307">
            <v>724379.98</v>
          </cell>
          <cell r="N307">
            <v>724379.98</v>
          </cell>
        </row>
        <row r="308">
          <cell r="A308">
            <v>198935</v>
          </cell>
          <cell r="B308" t="str">
            <v>OTROS ACTIVOS</v>
          </cell>
          <cell r="C308">
            <v>376159104.52999997</v>
          </cell>
          <cell r="D308">
            <v>376159104.52999997</v>
          </cell>
          <cell r="E308">
            <v>375997993.55000001</v>
          </cell>
          <cell r="F308">
            <v>321361251.14999998</v>
          </cell>
          <cell r="G308">
            <v>317034678.35000002</v>
          </cell>
          <cell r="H308">
            <v>191216211.56</v>
          </cell>
          <cell r="I308">
            <v>189854886.13</v>
          </cell>
          <cell r="J308">
            <v>189854886.13</v>
          </cell>
          <cell r="K308">
            <v>189572209.44</v>
          </cell>
          <cell r="L308">
            <v>177236150.18000001</v>
          </cell>
          <cell r="M308">
            <v>177851063.84</v>
          </cell>
          <cell r="N308">
            <v>184874586.25999999</v>
          </cell>
        </row>
        <row r="309">
          <cell r="A309">
            <v>199</v>
          </cell>
          <cell r="B309" t="str">
            <v>(PROVISIÓN PARA OTROS ACTIVOS)</v>
          </cell>
          <cell r="C309">
            <v>-11698604101.32</v>
          </cell>
          <cell r="D309">
            <v>-11755349388.84</v>
          </cell>
          <cell r="E309">
            <v>-11728779212.059999</v>
          </cell>
          <cell r="F309">
            <v>-11652977319.559999</v>
          </cell>
          <cell r="G309">
            <v>-11590809463.299999</v>
          </cell>
          <cell r="H309">
            <v>-7205215791.0799999</v>
          </cell>
          <cell r="I309">
            <v>-7161051770.4200001</v>
          </cell>
          <cell r="J309">
            <v>-7160881195.7700005</v>
          </cell>
          <cell r="K309">
            <v>-5143976244.9300003</v>
          </cell>
          <cell r="L309">
            <v>-5144516736.7399998</v>
          </cell>
          <cell r="M309">
            <v>-5144838885.6300001</v>
          </cell>
          <cell r="N309">
            <v>-5151314420.5699997</v>
          </cell>
        </row>
        <row r="310">
          <cell r="A310">
            <v>2</v>
          </cell>
          <cell r="B310" t="str">
            <v>P A S I V O</v>
          </cell>
          <cell r="C310">
            <v>11547538013.9</v>
          </cell>
          <cell r="D310">
            <v>11236430961.32</v>
          </cell>
          <cell r="E310">
            <v>10465555634.809999</v>
          </cell>
          <cell r="F310">
            <v>10820778396.549999</v>
          </cell>
          <cell r="G310">
            <v>11290926901.43</v>
          </cell>
          <cell r="H310">
            <v>11252114137.74</v>
          </cell>
          <cell r="I310">
            <v>11502217665.190001</v>
          </cell>
          <cell r="J310">
            <v>11725254974.75</v>
          </cell>
          <cell r="K310">
            <v>11499445175.379999</v>
          </cell>
          <cell r="L310">
            <v>13575330019.74</v>
          </cell>
          <cell r="M310">
            <v>13256698896.76</v>
          </cell>
          <cell r="N310">
            <v>15272917860.299999</v>
          </cell>
        </row>
        <row r="311">
          <cell r="A311">
            <v>21</v>
          </cell>
          <cell r="B311" t="str">
            <v>PASIVOS INTERNACIONALES DE RESERVA</v>
          </cell>
          <cell r="C311">
            <v>921683090.65999997</v>
          </cell>
          <cell r="D311">
            <v>919310235.28999996</v>
          </cell>
          <cell r="E311">
            <v>913662080.15999997</v>
          </cell>
          <cell r="F311">
            <v>915239509.25</v>
          </cell>
          <cell r="G311">
            <v>918317389.46000004</v>
          </cell>
          <cell r="H311">
            <v>920889509.88999999</v>
          </cell>
          <cell r="I311">
            <v>946035941.73000002</v>
          </cell>
          <cell r="J311">
            <v>949784944.55999994</v>
          </cell>
          <cell r="K311">
            <v>947381613.75</v>
          </cell>
          <cell r="L311">
            <v>944831025.39999998</v>
          </cell>
          <cell r="M311">
            <v>957176338.62</v>
          </cell>
          <cell r="N311">
            <v>963989883.96000004</v>
          </cell>
        </row>
        <row r="312">
          <cell r="A312">
            <v>211</v>
          </cell>
          <cell r="B312" t="str">
            <v>OBLIGACIONES CON BANCOS E INSTITUCIONES FINANCIERAS DEL EXTERIOR</v>
          </cell>
          <cell r="C312">
            <v>66036.820000000007</v>
          </cell>
          <cell r="D312">
            <v>0</v>
          </cell>
          <cell r="E312">
            <v>0</v>
          </cell>
          <cell r="F312">
            <v>360850.81</v>
          </cell>
          <cell r="G312">
            <v>0</v>
          </cell>
          <cell r="H312">
            <v>0</v>
          </cell>
          <cell r="I312">
            <v>11743.86</v>
          </cell>
          <cell r="J312">
            <v>5519.85</v>
          </cell>
          <cell r="K312">
            <v>5126643.97</v>
          </cell>
          <cell r="L312">
            <v>32.450000000000003</v>
          </cell>
          <cell r="M312">
            <v>0</v>
          </cell>
          <cell r="N312">
            <v>0</v>
          </cell>
        </row>
        <row r="313">
          <cell r="A313">
            <v>2111</v>
          </cell>
          <cell r="B313" t="str">
            <v>OBLIGACIONES CON BANCOS DEL EXTERIOR</v>
          </cell>
          <cell r="C313">
            <v>66036.820000000007</v>
          </cell>
          <cell r="D313">
            <v>0</v>
          </cell>
          <cell r="E313">
            <v>0</v>
          </cell>
          <cell r="F313">
            <v>360850.81</v>
          </cell>
          <cell r="G313">
            <v>0</v>
          </cell>
          <cell r="H313">
            <v>0</v>
          </cell>
          <cell r="I313">
            <v>11743.86</v>
          </cell>
          <cell r="J313">
            <v>5519.85</v>
          </cell>
          <cell r="K313">
            <v>5126643.97</v>
          </cell>
          <cell r="L313">
            <v>32.450000000000003</v>
          </cell>
          <cell r="M313">
            <v>0</v>
          </cell>
          <cell r="N313">
            <v>0</v>
          </cell>
        </row>
        <row r="314">
          <cell r="A314">
            <v>2112</v>
          </cell>
          <cell r="B314" t="str">
            <v>OBLIGACIONES CON INSTITUCIONES FINANCIERAS DEL EXTERIOR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217</v>
          </cell>
          <cell r="B315" t="str">
            <v>OBLIGACIONES CON ORGANISMOS FINANCIEROS INTERNACIONALES</v>
          </cell>
          <cell r="C315">
            <v>921616418.55999994</v>
          </cell>
          <cell r="D315">
            <v>919160549.01999998</v>
          </cell>
          <cell r="E315">
            <v>913485951.32000005</v>
          </cell>
          <cell r="F315">
            <v>914556630.13</v>
          </cell>
          <cell r="G315">
            <v>918317389.46000004</v>
          </cell>
          <cell r="H315">
            <v>920833484.66999996</v>
          </cell>
          <cell r="I315">
            <v>945786992.74000001</v>
          </cell>
          <cell r="J315">
            <v>949694970.41999996</v>
          </cell>
          <cell r="K315">
            <v>942106534.34000003</v>
          </cell>
          <cell r="L315">
            <v>944830073.57000005</v>
          </cell>
          <cell r="M315">
            <v>957176338.62</v>
          </cell>
          <cell r="N315">
            <v>963988532.57000005</v>
          </cell>
        </row>
        <row r="316">
          <cell r="A316">
            <v>2171</v>
          </cell>
          <cell r="B316" t="str">
            <v>OBLIGACIONES FONDO MONETARIO INTERNACIONAL</v>
          </cell>
          <cell r="C316">
            <v>921419494.55999994</v>
          </cell>
          <cell r="D316">
            <v>918963625.01999998</v>
          </cell>
          <cell r="E316">
            <v>913289027.32000005</v>
          </cell>
          <cell r="F316">
            <v>914359706.13</v>
          </cell>
          <cell r="G316">
            <v>918120465.46000004</v>
          </cell>
          <cell r="H316">
            <v>920636560.66999996</v>
          </cell>
          <cell r="I316">
            <v>945590068.74000001</v>
          </cell>
          <cell r="J316">
            <v>949498046.41999996</v>
          </cell>
          <cell r="K316">
            <v>941909610.34000003</v>
          </cell>
          <cell r="L316">
            <v>944633149.57000005</v>
          </cell>
          <cell r="M316">
            <v>956979414.62</v>
          </cell>
          <cell r="N316">
            <v>963791608.57000005</v>
          </cell>
        </row>
        <row r="317">
          <cell r="A317">
            <v>2172</v>
          </cell>
          <cell r="B317" t="str">
            <v>OBLIGACIONES CON OTROS ORGANISMOS FINANCIEROS INTERNACIONALES</v>
          </cell>
          <cell r="C317">
            <v>196924</v>
          </cell>
          <cell r="D317">
            <v>196924</v>
          </cell>
          <cell r="E317">
            <v>196924</v>
          </cell>
          <cell r="F317">
            <v>196924</v>
          </cell>
          <cell r="G317">
            <v>196924</v>
          </cell>
          <cell r="H317">
            <v>196924</v>
          </cell>
          <cell r="I317">
            <v>196924</v>
          </cell>
          <cell r="J317">
            <v>196924</v>
          </cell>
          <cell r="K317">
            <v>196924</v>
          </cell>
          <cell r="L317">
            <v>196924</v>
          </cell>
          <cell r="M317">
            <v>196924</v>
          </cell>
          <cell r="N317">
            <v>196924</v>
          </cell>
        </row>
        <row r="318">
          <cell r="A318">
            <v>217205</v>
          </cell>
          <cell r="B318" t="str">
            <v>OBLIGACIONES BANCO INTERNACIONAL DE RECONSTRUCCIÓN Y FOMENTO (BIRF)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217215</v>
          </cell>
          <cell r="B319" t="str">
            <v>OBLIGACIONES ASOCIACIÓN INTERNACIONAL DE FOMENTO (AIF)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217220</v>
          </cell>
          <cell r="B320" t="str">
            <v>OBLIGACIONES BANCO INTERAMERICANO DE DESARROLLO (BID)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217230</v>
          </cell>
          <cell r="B321" t="str">
            <v>OBLIGACIONES FONDO LATINOAMERICANO DE RESERVAS (FLAR)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217240</v>
          </cell>
          <cell r="B322" t="str">
            <v>OBLIGACIONES AGENCIA MULTILATERAL DE GARANTÍA E INVERSIÓN (MIGA)</v>
          </cell>
          <cell r="C322">
            <v>196924</v>
          </cell>
          <cell r="D322">
            <v>196924</v>
          </cell>
          <cell r="E322">
            <v>196924</v>
          </cell>
          <cell r="F322">
            <v>196924</v>
          </cell>
          <cell r="G322">
            <v>196924</v>
          </cell>
          <cell r="H322">
            <v>196924</v>
          </cell>
          <cell r="I322">
            <v>196924</v>
          </cell>
          <cell r="J322">
            <v>196924</v>
          </cell>
          <cell r="K322">
            <v>196924</v>
          </cell>
          <cell r="L322">
            <v>196924</v>
          </cell>
          <cell r="M322">
            <v>196924</v>
          </cell>
          <cell r="N322">
            <v>196924</v>
          </cell>
        </row>
        <row r="323">
          <cell r="A323">
            <v>218</v>
          </cell>
          <cell r="B323" t="str">
            <v>ACUERDOS DE PAGO Y CONVENIOS DE CRÉDITOS RECÍPROCOS</v>
          </cell>
          <cell r="C323">
            <v>635.28</v>
          </cell>
          <cell r="D323">
            <v>149686.26999999999</v>
          </cell>
          <cell r="E323">
            <v>176128.84</v>
          </cell>
          <cell r="F323">
            <v>322028.31</v>
          </cell>
          <cell r="G323">
            <v>0</v>
          </cell>
          <cell r="H323">
            <v>56025.22</v>
          </cell>
          <cell r="I323">
            <v>237205.13</v>
          </cell>
          <cell r="J323">
            <v>84454.29</v>
          </cell>
          <cell r="K323">
            <v>148435.44</v>
          </cell>
          <cell r="L323">
            <v>919.38</v>
          </cell>
          <cell r="M323">
            <v>0</v>
          </cell>
          <cell r="N323">
            <v>1351.39</v>
          </cell>
        </row>
        <row r="324">
          <cell r="A324">
            <v>2181</v>
          </cell>
          <cell r="B324" t="str">
            <v>ACUERDOS DE PAGO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2182</v>
          </cell>
          <cell r="B325" t="str">
            <v>CRÉDITOS RECÍPROCOS CUENTA "B"</v>
          </cell>
          <cell r="C325">
            <v>635.28</v>
          </cell>
          <cell r="D325">
            <v>149686.26999999999</v>
          </cell>
          <cell r="E325">
            <v>176128.84</v>
          </cell>
          <cell r="F325">
            <v>322028.31</v>
          </cell>
          <cell r="G325">
            <v>0</v>
          </cell>
          <cell r="H325">
            <v>56025.22</v>
          </cell>
          <cell r="I325">
            <v>237205.13</v>
          </cell>
          <cell r="J325">
            <v>84454.29</v>
          </cell>
          <cell r="K325">
            <v>148435.44</v>
          </cell>
          <cell r="L325">
            <v>919.38</v>
          </cell>
          <cell r="M325">
            <v>0</v>
          </cell>
          <cell r="N325">
            <v>1351.39</v>
          </cell>
        </row>
        <row r="326">
          <cell r="A326">
            <v>219</v>
          </cell>
          <cell r="B326" t="str">
            <v>OTRAS OBLIGACIONES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2198</v>
          </cell>
          <cell r="B327" t="str">
            <v>OTROS PASIVOS INTERNACIONALES DE RESERVA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22</v>
          </cell>
          <cell r="B328" t="str">
            <v>PASIVOS MONETARIOS</v>
          </cell>
          <cell r="C328">
            <v>90370246.689999998</v>
          </cell>
          <cell r="D328">
            <v>90370246.689999998</v>
          </cell>
          <cell r="E328">
            <v>90370246.689999998</v>
          </cell>
          <cell r="F328">
            <v>90370246.689999998</v>
          </cell>
          <cell r="G328">
            <v>90370246.689999998</v>
          </cell>
          <cell r="H328">
            <v>90370246.689999998</v>
          </cell>
          <cell r="I328">
            <v>90370246.689999998</v>
          </cell>
          <cell r="J328">
            <v>90370246.689999998</v>
          </cell>
          <cell r="K328">
            <v>90370246.689999998</v>
          </cell>
          <cell r="L328">
            <v>90370246.689999998</v>
          </cell>
          <cell r="M328">
            <v>90370246.689999998</v>
          </cell>
          <cell r="N328">
            <v>90370246.689999998</v>
          </cell>
        </row>
        <row r="329">
          <cell r="A329">
            <v>222</v>
          </cell>
          <cell r="B329" t="str">
            <v>MONEDAS EMITIDAS</v>
          </cell>
          <cell r="C329">
            <v>90370246.689999998</v>
          </cell>
          <cell r="D329">
            <v>90370246.689999998</v>
          </cell>
          <cell r="E329">
            <v>90370246.689999998</v>
          </cell>
          <cell r="F329">
            <v>90370246.689999998</v>
          </cell>
          <cell r="G329">
            <v>90370246.689999998</v>
          </cell>
          <cell r="H329">
            <v>90370246.689999998</v>
          </cell>
          <cell r="I329">
            <v>90370246.689999998</v>
          </cell>
          <cell r="J329">
            <v>90370246.689999998</v>
          </cell>
          <cell r="K329">
            <v>90370246.689999998</v>
          </cell>
          <cell r="L329">
            <v>90370246.689999998</v>
          </cell>
          <cell r="M329">
            <v>90370246.689999998</v>
          </cell>
          <cell r="N329">
            <v>90370246.689999998</v>
          </cell>
        </row>
        <row r="330">
          <cell r="A330">
            <v>223</v>
          </cell>
          <cell r="B330" t="str">
            <v>DINERO ELECTRÓNICO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>
            <v>23</v>
          </cell>
          <cell r="B331" t="str">
            <v>DEPÓSITOS MONETARIOS</v>
          </cell>
          <cell r="C331">
            <v>9948706411.9599991</v>
          </cell>
          <cell r="D331">
            <v>9688538960.1100006</v>
          </cell>
          <cell r="E331">
            <v>8698873712.7099991</v>
          </cell>
          <cell r="F331">
            <v>9352115592.4200001</v>
          </cell>
          <cell r="G331">
            <v>9863182727.6499996</v>
          </cell>
          <cell r="H331">
            <v>9521123389.1800003</v>
          </cell>
          <cell r="I331">
            <v>9738622663.2999992</v>
          </cell>
          <cell r="J331">
            <v>10003690041.58</v>
          </cell>
          <cell r="K331">
            <v>10084849701.540001</v>
          </cell>
          <cell r="L331">
            <v>12159712907.870001</v>
          </cell>
          <cell r="M331">
            <v>11872844011.18</v>
          </cell>
          <cell r="N331">
            <v>13871677647.879999</v>
          </cell>
        </row>
        <row r="332">
          <cell r="A332">
            <v>231</v>
          </cell>
          <cell r="B332" t="str">
            <v>DEPÓSITOS MONETARIOS SECTOR PÚBLICO NO FINANCIERO</v>
          </cell>
          <cell r="C332">
            <v>5002199569.8699999</v>
          </cell>
          <cell r="D332">
            <v>4493593284.3199997</v>
          </cell>
          <cell r="E332">
            <v>3750105020.1799998</v>
          </cell>
          <cell r="F332">
            <v>3617522147.1300001</v>
          </cell>
          <cell r="G332">
            <v>3934512488.27</v>
          </cell>
          <cell r="H332">
            <v>3765297016.4699998</v>
          </cell>
          <cell r="I332">
            <v>3707443225.9200001</v>
          </cell>
          <cell r="J332">
            <v>3707067424.5799999</v>
          </cell>
          <cell r="K332">
            <v>3747945783.6599998</v>
          </cell>
          <cell r="L332">
            <v>4314159106.7200003</v>
          </cell>
          <cell r="M332">
            <v>4301261910.7299995</v>
          </cell>
          <cell r="N332">
            <v>4823849221.71</v>
          </cell>
        </row>
        <row r="333">
          <cell r="A333">
            <v>2311</v>
          </cell>
          <cell r="B333" t="str">
            <v>DEPÓSITOS MONETARIOS GOBIERNO CENTRAL</v>
          </cell>
          <cell r="C333">
            <v>1251862395.3599999</v>
          </cell>
          <cell r="D333">
            <v>1099957997.3</v>
          </cell>
          <cell r="E333">
            <v>822762626.04999995</v>
          </cell>
          <cell r="F333">
            <v>822721902.01999998</v>
          </cell>
          <cell r="G333">
            <v>1056350449.7</v>
          </cell>
          <cell r="H333">
            <v>717358553.74000001</v>
          </cell>
          <cell r="I333">
            <v>754624926.86000001</v>
          </cell>
          <cell r="J333">
            <v>862651212.44000006</v>
          </cell>
          <cell r="K333">
            <v>1061478609.4400001</v>
          </cell>
          <cell r="L333">
            <v>1209339290.5899999</v>
          </cell>
          <cell r="M333">
            <v>896029694.92999995</v>
          </cell>
          <cell r="N333">
            <v>1792513490.79</v>
          </cell>
        </row>
        <row r="334">
          <cell r="A334">
            <v>231105</v>
          </cell>
          <cell r="B334" t="str">
            <v>CUENTAS CORRIENTES GOBIERNO CENTRAL</v>
          </cell>
          <cell r="C334">
            <v>6752625.1299999999</v>
          </cell>
          <cell r="D334">
            <v>17402325.850000001</v>
          </cell>
          <cell r="E334">
            <v>6798028.9900000002</v>
          </cell>
          <cell r="F334">
            <v>18060851.210000001</v>
          </cell>
          <cell r="G334">
            <v>7026673.46</v>
          </cell>
          <cell r="H334">
            <v>6842262.6799999997</v>
          </cell>
          <cell r="I334">
            <v>7283304.79</v>
          </cell>
          <cell r="J334">
            <v>8032681.3799999999</v>
          </cell>
          <cell r="K334">
            <v>23204281.039999999</v>
          </cell>
          <cell r="L334">
            <v>23797282.640000001</v>
          </cell>
          <cell r="M334">
            <v>23598428.25</v>
          </cell>
          <cell r="N334">
            <v>24201695.719999999</v>
          </cell>
        </row>
        <row r="335">
          <cell r="A335">
            <v>231110</v>
          </cell>
          <cell r="B335" t="str">
            <v>CUENTAS CORRIENTES OTRAS ENTIDADES GOBIERNO CENTRAL</v>
          </cell>
          <cell r="C335">
            <v>423384644.94</v>
          </cell>
          <cell r="D335">
            <v>488552020.58999997</v>
          </cell>
          <cell r="E335">
            <v>408217010.55000001</v>
          </cell>
          <cell r="F335">
            <v>360952796.69</v>
          </cell>
          <cell r="G335">
            <v>806430047.87</v>
          </cell>
          <cell r="H335">
            <v>465365808.88</v>
          </cell>
          <cell r="I335">
            <v>524106051.35000002</v>
          </cell>
          <cell r="J335">
            <v>615331189.26999998</v>
          </cell>
          <cell r="K335">
            <v>708330946.12</v>
          </cell>
          <cell r="L335">
            <v>843172796.78999996</v>
          </cell>
          <cell r="M335">
            <v>639074341.05999994</v>
          </cell>
          <cell r="N335">
            <v>1365690149.3900001</v>
          </cell>
        </row>
        <row r="336">
          <cell r="A336">
            <v>231115</v>
          </cell>
          <cell r="B336" t="str">
            <v>CUENTA CORRIENTE ÚNICA DEL TESORO NACIONAL</v>
          </cell>
          <cell r="C336">
            <v>821725125.28999996</v>
          </cell>
          <cell r="D336">
            <v>594003650.86000001</v>
          </cell>
          <cell r="E336">
            <v>407747586.50999999</v>
          </cell>
          <cell r="F336">
            <v>443708254.12</v>
          </cell>
          <cell r="G336">
            <v>242893728.37</v>
          </cell>
          <cell r="H336">
            <v>245150482.18000001</v>
          </cell>
          <cell r="I336">
            <v>223235570.72</v>
          </cell>
          <cell r="J336">
            <v>239287341.78999999</v>
          </cell>
          <cell r="K336">
            <v>329943382.27999997</v>
          </cell>
          <cell r="L336">
            <v>342369211.16000003</v>
          </cell>
          <cell r="M336">
            <v>233356925.62</v>
          </cell>
          <cell r="N336">
            <v>402621645.68000001</v>
          </cell>
        </row>
        <row r="337">
          <cell r="A337">
            <v>2312</v>
          </cell>
          <cell r="B337" t="str">
            <v>DEPÓSITOS MONETARIOS GOBIERNOS PROVINCIALES Y LOCALES</v>
          </cell>
          <cell r="C337">
            <v>1789844989.03</v>
          </cell>
          <cell r="D337">
            <v>1859744888.6800001</v>
          </cell>
          <cell r="E337">
            <v>1625260941.3800001</v>
          </cell>
          <cell r="F337">
            <v>1541008630.3099999</v>
          </cell>
          <cell r="G337">
            <v>1543818258.76</v>
          </cell>
          <cell r="H337">
            <v>1557008415.78</v>
          </cell>
          <cell r="I337">
            <v>1545949694.1500001</v>
          </cell>
          <cell r="J337">
            <v>1452396998.53</v>
          </cell>
          <cell r="K337">
            <v>1443752614.6900001</v>
          </cell>
          <cell r="L337">
            <v>1594984822.9000001</v>
          </cell>
          <cell r="M337">
            <v>1516854454.6800001</v>
          </cell>
          <cell r="N337">
            <v>1571930230.9400001</v>
          </cell>
        </row>
        <row r="338">
          <cell r="A338">
            <v>231205</v>
          </cell>
          <cell r="B338" t="str">
            <v>CUENTAS CORRIENTES CONSEJOS PROVINCIALES</v>
          </cell>
          <cell r="C338">
            <v>307335633.74000001</v>
          </cell>
          <cell r="D338">
            <v>331985755.73000002</v>
          </cell>
          <cell r="E338">
            <v>243226117.15000001</v>
          </cell>
          <cell r="F338">
            <v>264277916.66</v>
          </cell>
          <cell r="G338">
            <v>258900209.94</v>
          </cell>
          <cell r="H338">
            <v>247834415.88</v>
          </cell>
          <cell r="I338">
            <v>244939212.16</v>
          </cell>
          <cell r="J338">
            <v>205205810.28</v>
          </cell>
          <cell r="K338">
            <v>199917504</v>
          </cell>
          <cell r="L338">
            <v>264269708.55000001</v>
          </cell>
          <cell r="M338">
            <v>233321885.05000001</v>
          </cell>
          <cell r="N338">
            <v>275809487.29000002</v>
          </cell>
        </row>
        <row r="339">
          <cell r="A339">
            <v>231210</v>
          </cell>
          <cell r="B339" t="str">
            <v>CUENTAS CORRIENTES EMPRESAS PROVINCIALES</v>
          </cell>
          <cell r="C339">
            <v>16546977.300000001</v>
          </cell>
          <cell r="D339">
            <v>19649157.199999999</v>
          </cell>
          <cell r="E339">
            <v>16365527.609999999</v>
          </cell>
          <cell r="F339">
            <v>15341662.779999999</v>
          </cell>
          <cell r="G339">
            <v>16394662.619999999</v>
          </cell>
          <cell r="H339">
            <v>16084149.640000001</v>
          </cell>
          <cell r="I339">
            <v>17415115.719999999</v>
          </cell>
          <cell r="J339">
            <v>17560119.289999999</v>
          </cell>
          <cell r="K339">
            <v>18346245.82</v>
          </cell>
          <cell r="L339">
            <v>18055279.109999999</v>
          </cell>
          <cell r="M339">
            <v>20837999.43</v>
          </cell>
          <cell r="N339">
            <v>17134840.48</v>
          </cell>
        </row>
        <row r="340">
          <cell r="A340">
            <v>231215</v>
          </cell>
          <cell r="B340" t="str">
            <v>CUENTAS CORRIENTES CONCEJOS MUNICIPALES</v>
          </cell>
          <cell r="C340">
            <v>1197416364.3099999</v>
          </cell>
          <cell r="D340">
            <v>1243584690.2</v>
          </cell>
          <cell r="E340">
            <v>1108358859.3399999</v>
          </cell>
          <cell r="F340">
            <v>1020822749.75</v>
          </cell>
          <cell r="G340">
            <v>1036866573.62</v>
          </cell>
          <cell r="H340">
            <v>1036398117.83</v>
          </cell>
          <cell r="I340">
            <v>1009772783.28</v>
          </cell>
          <cell r="J340">
            <v>947783487.88999999</v>
          </cell>
          <cell r="K340">
            <v>946032155.92999995</v>
          </cell>
          <cell r="L340">
            <v>1032701360.21</v>
          </cell>
          <cell r="M340">
            <v>976043312.27999997</v>
          </cell>
          <cell r="N340">
            <v>1019047561.41</v>
          </cell>
        </row>
        <row r="341">
          <cell r="A341">
            <v>231220</v>
          </cell>
          <cell r="B341" t="str">
            <v>CUENTAS CORRIENTES EMPRESAS MUNICIPALES</v>
          </cell>
          <cell r="C341">
            <v>268546013.68000001</v>
          </cell>
          <cell r="D341">
            <v>264525285.55000001</v>
          </cell>
          <cell r="E341">
            <v>257310437.28</v>
          </cell>
          <cell r="F341">
            <v>240566301.12</v>
          </cell>
          <cell r="G341">
            <v>231656812.58000001</v>
          </cell>
          <cell r="H341">
            <v>256691732.43000001</v>
          </cell>
          <cell r="I341">
            <v>273822582.99000001</v>
          </cell>
          <cell r="J341">
            <v>281847581.06999999</v>
          </cell>
          <cell r="K341">
            <v>279456708.94</v>
          </cell>
          <cell r="L341">
            <v>279958475.02999997</v>
          </cell>
          <cell r="M341">
            <v>286651257.92000002</v>
          </cell>
          <cell r="N341">
            <v>259938341.75999999</v>
          </cell>
        </row>
        <row r="342">
          <cell r="A342">
            <v>2313</v>
          </cell>
          <cell r="B342" t="str">
            <v>DEPÓSITOS MONETARIOS ENTIDADES OFICIALES</v>
          </cell>
          <cell r="C342">
            <v>1960492185.48</v>
          </cell>
          <cell r="D342">
            <v>1533890398.3399999</v>
          </cell>
          <cell r="E342">
            <v>1302081452.75</v>
          </cell>
          <cell r="F342">
            <v>1253791614.8</v>
          </cell>
          <cell r="G342">
            <v>1334343779.8099999</v>
          </cell>
          <cell r="H342">
            <v>1490930046.95</v>
          </cell>
          <cell r="I342">
            <v>1406868604.9100001</v>
          </cell>
          <cell r="J342">
            <v>1392019213.6099999</v>
          </cell>
          <cell r="K342">
            <v>1242714559.53</v>
          </cell>
          <cell r="L342">
            <v>1509834993.23</v>
          </cell>
          <cell r="M342">
            <v>1888377761.1199999</v>
          </cell>
          <cell r="N342">
            <v>1459405499.98</v>
          </cell>
        </row>
        <row r="343">
          <cell r="A343">
            <v>231305</v>
          </cell>
          <cell r="B343" t="str">
            <v>CUENTAS CORRIENTES EMPRESAS PÚBLICAS</v>
          </cell>
          <cell r="C343">
            <v>1008666248.5599999</v>
          </cell>
          <cell r="D343">
            <v>928653742.72000003</v>
          </cell>
          <cell r="E343">
            <v>603348612.22000003</v>
          </cell>
          <cell r="F343">
            <v>603380627</v>
          </cell>
          <cell r="G343">
            <v>549158865.08000004</v>
          </cell>
          <cell r="H343">
            <v>620205327.27999997</v>
          </cell>
          <cell r="I343">
            <v>629294525.05999994</v>
          </cell>
          <cell r="J343">
            <v>627064414.35000002</v>
          </cell>
          <cell r="K343">
            <v>621917716.27999997</v>
          </cell>
          <cell r="L343">
            <v>663220059.71000004</v>
          </cell>
          <cell r="M343">
            <v>678740169.72000003</v>
          </cell>
          <cell r="N343">
            <v>711734631.96000004</v>
          </cell>
        </row>
        <row r="344">
          <cell r="A344">
            <v>231310</v>
          </cell>
          <cell r="B344" t="str">
            <v>CUENTAS CORRIENTES ENTIDADES CONTRALORAS</v>
          </cell>
          <cell r="C344">
            <v>9688312.6300000008</v>
          </cell>
          <cell r="D344">
            <v>9895049.0700000003</v>
          </cell>
          <cell r="E344">
            <v>9739509.5199999996</v>
          </cell>
          <cell r="F344">
            <v>9897982.3699999992</v>
          </cell>
          <cell r="G344">
            <v>9930448.6899999995</v>
          </cell>
          <cell r="H344">
            <v>10037597.73</v>
          </cell>
          <cell r="I344">
            <v>10192501.890000001</v>
          </cell>
          <cell r="J344">
            <v>10322724.529999999</v>
          </cell>
          <cell r="K344">
            <v>10503938.25</v>
          </cell>
          <cell r="L344">
            <v>10653696.810000001</v>
          </cell>
          <cell r="M344">
            <v>10847017.98</v>
          </cell>
          <cell r="N344">
            <v>11036773.369999999</v>
          </cell>
        </row>
        <row r="345">
          <cell r="A345">
            <v>231315</v>
          </cell>
          <cell r="B345" t="str">
            <v>CUENTAS CORRIENTES ENTIDADES DESCENTRALIZADAS</v>
          </cell>
          <cell r="C345">
            <v>942137624.28999996</v>
          </cell>
          <cell r="D345">
            <v>595341606.54999995</v>
          </cell>
          <cell r="E345">
            <v>688993331.00999999</v>
          </cell>
          <cell r="F345">
            <v>640513005.42999995</v>
          </cell>
          <cell r="G345">
            <v>775254466.03999996</v>
          </cell>
          <cell r="H345">
            <v>860687121.94000006</v>
          </cell>
          <cell r="I345">
            <v>767381577.96000004</v>
          </cell>
          <cell r="J345">
            <v>754632074.73000002</v>
          </cell>
          <cell r="K345">
            <v>610292905</v>
          </cell>
          <cell r="L345">
            <v>835961236.71000004</v>
          </cell>
          <cell r="M345">
            <v>1198790573.4200001</v>
          </cell>
          <cell r="N345">
            <v>736634094.64999998</v>
          </cell>
        </row>
        <row r="346">
          <cell r="A346">
            <v>232</v>
          </cell>
          <cell r="B346" t="str">
            <v>DEPÓSITOS MONETARIOS SECTOR FINANCIERO</v>
          </cell>
          <cell r="C346">
            <v>4531941867.1000004</v>
          </cell>
          <cell r="D346">
            <v>4955771156.5600004</v>
          </cell>
          <cell r="E346">
            <v>4600668702.46</v>
          </cell>
          <cell r="F346">
            <v>5375602874.5600004</v>
          </cell>
          <cell r="G346">
            <v>5632329636.8800001</v>
          </cell>
          <cell r="H346">
            <v>5531478327.1300001</v>
          </cell>
          <cell r="I346">
            <v>5767383513.29</v>
          </cell>
          <cell r="J346">
            <v>5965238202.6899996</v>
          </cell>
          <cell r="K346">
            <v>6096222178.9499998</v>
          </cell>
          <cell r="L346">
            <v>7484252621.0699997</v>
          </cell>
          <cell r="M346">
            <v>7219948203.4899998</v>
          </cell>
          <cell r="N346">
            <v>8620315333.4300003</v>
          </cell>
        </row>
        <row r="347">
          <cell r="A347">
            <v>2321</v>
          </cell>
          <cell r="B347" t="str">
            <v>DEPÓSITOS MONETARIOS BANCOS PRIVADOS</v>
          </cell>
          <cell r="C347">
            <v>2808383815.6199999</v>
          </cell>
          <cell r="D347">
            <v>2860561251.3099999</v>
          </cell>
          <cell r="E347">
            <v>2564157807.6900001</v>
          </cell>
          <cell r="F347">
            <v>2987276002.2800002</v>
          </cell>
          <cell r="G347">
            <v>3208791811.25</v>
          </cell>
          <cell r="H347">
            <v>3190349058.0999999</v>
          </cell>
          <cell r="I347">
            <v>3503390043.79</v>
          </cell>
          <cell r="J347">
            <v>3587503499.4099998</v>
          </cell>
          <cell r="K347">
            <v>3850034837.52</v>
          </cell>
          <cell r="L347">
            <v>4771183081.2399998</v>
          </cell>
          <cell r="M347">
            <v>4444325535.0600004</v>
          </cell>
          <cell r="N347">
            <v>5842539611.3000002</v>
          </cell>
        </row>
        <row r="348">
          <cell r="A348">
            <v>2322</v>
          </cell>
          <cell r="B348" t="str">
            <v>DEPÓSITOS MONETARIOS BANCO NACIONAL DE FOMENTO</v>
          </cell>
          <cell r="C348">
            <v>851423</v>
          </cell>
          <cell r="D348">
            <v>742196.67</v>
          </cell>
          <cell r="E348">
            <v>714656.07</v>
          </cell>
          <cell r="F348">
            <v>697263.72</v>
          </cell>
          <cell r="G348">
            <v>618855.47</v>
          </cell>
          <cell r="H348">
            <v>563283.39</v>
          </cell>
          <cell r="I348">
            <v>494212.36</v>
          </cell>
          <cell r="J348">
            <v>479846.19</v>
          </cell>
          <cell r="K348">
            <v>450689.92</v>
          </cell>
          <cell r="L348">
            <v>405451.17</v>
          </cell>
          <cell r="M348">
            <v>399619.02</v>
          </cell>
          <cell r="N348">
            <v>399157.49</v>
          </cell>
        </row>
        <row r="349">
          <cell r="A349">
            <v>2323</v>
          </cell>
          <cell r="B349" t="str">
            <v>DEPÓSITOS MONETARIOS INSTITUCIONES FINANCIERAS PÚBLICAS</v>
          </cell>
          <cell r="C349">
            <v>738133299.88999999</v>
          </cell>
          <cell r="D349">
            <v>891651076.01999998</v>
          </cell>
          <cell r="E349">
            <v>922798314.63999999</v>
          </cell>
          <cell r="F349">
            <v>865337111.10000002</v>
          </cell>
          <cell r="G349">
            <v>906275603.03999996</v>
          </cell>
          <cell r="H349">
            <v>1004373912.88</v>
          </cell>
          <cell r="I349">
            <v>900205234.38999999</v>
          </cell>
          <cell r="J349">
            <v>878994520.07000005</v>
          </cell>
          <cell r="K349">
            <v>853316739.5</v>
          </cell>
          <cell r="L349">
            <v>1216895181.3900001</v>
          </cell>
          <cell r="M349">
            <v>1340666623.3399999</v>
          </cell>
          <cell r="N349">
            <v>1222183293.4400001</v>
          </cell>
        </row>
        <row r="350">
          <cell r="A350">
            <v>2324</v>
          </cell>
          <cell r="B350" t="str">
            <v>DEPÓSITOS MONETARIOS INSTITUCIONES DEL SISTEMA FINANCIERO PRIVADO</v>
          </cell>
          <cell r="C350">
            <v>307931135.81</v>
          </cell>
          <cell r="D350">
            <v>359946790.13</v>
          </cell>
          <cell r="E350">
            <v>366400128.81</v>
          </cell>
          <cell r="F350">
            <v>341694838.94</v>
          </cell>
          <cell r="G350">
            <v>290770788.95999998</v>
          </cell>
          <cell r="H350">
            <v>294546218.82999998</v>
          </cell>
          <cell r="I350">
            <v>306476547.63</v>
          </cell>
          <cell r="J350">
            <v>310548436.35000002</v>
          </cell>
          <cell r="K350">
            <v>320440024.47000003</v>
          </cell>
          <cell r="L350">
            <v>350749015.74000001</v>
          </cell>
          <cell r="M350">
            <v>328599279.76999998</v>
          </cell>
          <cell r="N350">
            <v>405724525.94</v>
          </cell>
        </row>
        <row r="351">
          <cell r="A351">
            <v>2325</v>
          </cell>
          <cell r="B351" t="str">
            <v>TRANSFERENCIA A TRAVÉS DEL SISTEMA NACIONAL DE PAGOS</v>
          </cell>
          <cell r="C351">
            <v>88213524.950000003</v>
          </cell>
          <cell r="D351">
            <v>152641123.16999999</v>
          </cell>
          <cell r="E351">
            <v>63836721.649999999</v>
          </cell>
          <cell r="F351">
            <v>112110201.58</v>
          </cell>
          <cell r="G351">
            <v>67993969.129999995</v>
          </cell>
          <cell r="H351">
            <v>79799792.859999999</v>
          </cell>
          <cell r="I351">
            <v>46627730.109999999</v>
          </cell>
          <cell r="J351">
            <v>87697934.950000003</v>
          </cell>
          <cell r="K351">
            <v>53500457.189999998</v>
          </cell>
          <cell r="L351">
            <v>51788564.979999997</v>
          </cell>
          <cell r="M351">
            <v>52565283.18</v>
          </cell>
          <cell r="N351">
            <v>50857300.869999997</v>
          </cell>
        </row>
        <row r="352">
          <cell r="A352">
            <v>2326</v>
          </cell>
          <cell r="B352" t="str">
            <v>DEPÓSITOS MONETARIOS INTERMEDIARIOS FINANCIEROS</v>
          </cell>
          <cell r="C352">
            <v>582836690.38</v>
          </cell>
          <cell r="D352">
            <v>688300416.11000001</v>
          </cell>
          <cell r="E352">
            <v>679980227.90999997</v>
          </cell>
          <cell r="F352">
            <v>1064913481.2</v>
          </cell>
          <cell r="G352">
            <v>1153746941.73</v>
          </cell>
          <cell r="H352">
            <v>959303911.34000003</v>
          </cell>
          <cell r="I352">
            <v>1008241610.55</v>
          </cell>
          <cell r="J352">
            <v>1096642363.8299999</v>
          </cell>
          <cell r="K352">
            <v>1013089490.17</v>
          </cell>
          <cell r="L352">
            <v>1091539660.51</v>
          </cell>
          <cell r="M352">
            <v>1051162866.09</v>
          </cell>
          <cell r="N352">
            <v>1089223431.0799999</v>
          </cell>
        </row>
        <row r="353">
          <cell r="A353">
            <v>2327</v>
          </cell>
          <cell r="B353" t="str">
            <v>DEPÓSITOS MONETARIOS AUXILIARES FINANCIEROS</v>
          </cell>
          <cell r="C353">
            <v>5591977.4500000002</v>
          </cell>
          <cell r="D353">
            <v>1928303.15</v>
          </cell>
          <cell r="E353">
            <v>2780845.69</v>
          </cell>
          <cell r="F353">
            <v>3573975.74</v>
          </cell>
          <cell r="G353">
            <v>4131667.3</v>
          </cell>
          <cell r="H353">
            <v>2542149.73</v>
          </cell>
          <cell r="I353">
            <v>1948134.46</v>
          </cell>
          <cell r="J353">
            <v>3371601.89</v>
          </cell>
          <cell r="K353">
            <v>5389940.1799999997</v>
          </cell>
          <cell r="L353">
            <v>1691666.04</v>
          </cell>
          <cell r="M353">
            <v>2228997.0299999998</v>
          </cell>
          <cell r="N353">
            <v>9388013.3100000005</v>
          </cell>
        </row>
        <row r="354">
          <cell r="A354">
            <v>233</v>
          </cell>
          <cell r="B354" t="str">
            <v>DEPÓSITOS MONETARIOS SECTOR PRIVADO</v>
          </cell>
          <cell r="C354">
            <v>18904091.02</v>
          </cell>
          <cell r="D354">
            <v>10368546.66</v>
          </cell>
          <cell r="E354">
            <v>14106702.93</v>
          </cell>
          <cell r="F354">
            <v>12872132.130000001</v>
          </cell>
          <cell r="G354">
            <v>14084061.449999999</v>
          </cell>
          <cell r="H354">
            <v>16261541.49</v>
          </cell>
          <cell r="I354">
            <v>16431052.369999999</v>
          </cell>
          <cell r="J354">
            <v>15258693.93</v>
          </cell>
          <cell r="K354">
            <v>14302049.960000001</v>
          </cell>
          <cell r="L354">
            <v>51125162.159999996</v>
          </cell>
          <cell r="M354">
            <v>22754237.890000001</v>
          </cell>
          <cell r="N354">
            <v>19280986.949999999</v>
          </cell>
        </row>
        <row r="355">
          <cell r="A355">
            <v>2331</v>
          </cell>
          <cell r="B355" t="str">
            <v>CUENTAS CORRIENTES PARTICULARES</v>
          </cell>
          <cell r="C355">
            <v>18904091.02</v>
          </cell>
          <cell r="D355">
            <v>10368546.66</v>
          </cell>
          <cell r="E355">
            <v>14106702.93</v>
          </cell>
          <cell r="F355">
            <v>12872132.130000001</v>
          </cell>
          <cell r="G355">
            <v>14084061.449999999</v>
          </cell>
          <cell r="H355">
            <v>16261541.49</v>
          </cell>
          <cell r="I355">
            <v>16431052.369999999</v>
          </cell>
          <cell r="J355">
            <v>15258693.93</v>
          </cell>
          <cell r="K355">
            <v>14302049.960000001</v>
          </cell>
          <cell r="L355">
            <v>51125162.159999996</v>
          </cell>
          <cell r="M355">
            <v>22754237.890000001</v>
          </cell>
          <cell r="N355">
            <v>19280986.949999999</v>
          </cell>
        </row>
        <row r="356">
          <cell r="A356">
            <v>2339</v>
          </cell>
          <cell r="B356" t="str">
            <v>DEP MONETARIOS FONDOS FINANCIEROS (DESHABILITADO)</v>
          </cell>
          <cell r="C356" t="e">
            <v>#N/A</v>
          </cell>
          <cell r="D356" t="e">
            <v>#N/A</v>
          </cell>
          <cell r="E356" t="e">
            <v>#N/A</v>
          </cell>
          <cell r="F356" t="e">
            <v>#N/A</v>
          </cell>
          <cell r="G356" t="e">
            <v>#N/A</v>
          </cell>
          <cell r="H356" t="e">
            <v>#N/A</v>
          </cell>
          <cell r="I356" t="e">
            <v>#N/A</v>
          </cell>
          <cell r="J356" t="e">
            <v>#N/A</v>
          </cell>
          <cell r="K356" t="e">
            <v>#N/A</v>
          </cell>
          <cell r="L356" t="e">
            <v>#N/A</v>
          </cell>
          <cell r="M356" t="e">
            <v>#N/A</v>
          </cell>
          <cell r="N356" t="e">
            <v>#N/A</v>
          </cell>
        </row>
        <row r="357">
          <cell r="A357">
            <v>234</v>
          </cell>
          <cell r="B357" t="str">
            <v>OTROS DEPÓSITOS SECTOR PÚBLICO NO FINANCIERO.</v>
          </cell>
          <cell r="C357">
            <v>389923846.27999997</v>
          </cell>
          <cell r="D357">
            <v>223060445.84</v>
          </cell>
          <cell r="E357">
            <v>254340359.34</v>
          </cell>
          <cell r="F357">
            <v>266746690.22</v>
          </cell>
          <cell r="G357">
            <v>202908855.94</v>
          </cell>
          <cell r="H357">
            <v>130680455.45999999</v>
          </cell>
          <cell r="I357">
            <v>169697554.83000001</v>
          </cell>
          <cell r="J357">
            <v>238227045.59</v>
          </cell>
          <cell r="K357">
            <v>148712730.84999999</v>
          </cell>
          <cell r="L357">
            <v>232579005.25999999</v>
          </cell>
          <cell r="M357">
            <v>251246512.84999999</v>
          </cell>
          <cell r="N357">
            <v>330713088.66000003</v>
          </cell>
        </row>
        <row r="358">
          <cell r="A358">
            <v>2341</v>
          </cell>
          <cell r="B358" t="str">
            <v>OTROS DEPÓSITOS GOBIERNO CENTRAL</v>
          </cell>
          <cell r="C358">
            <v>182057088.75999999</v>
          </cell>
          <cell r="D358">
            <v>42462932.130000003</v>
          </cell>
          <cell r="E358">
            <v>47034661.700000003</v>
          </cell>
          <cell r="F358">
            <v>42349396.170000002</v>
          </cell>
          <cell r="G358">
            <v>42247085.509999998</v>
          </cell>
          <cell r="H358">
            <v>33461814.48</v>
          </cell>
          <cell r="I358">
            <v>44257742.090000004</v>
          </cell>
          <cell r="J358">
            <v>37572798.619999997</v>
          </cell>
          <cell r="K358">
            <v>36291460.420000002</v>
          </cell>
          <cell r="L358">
            <v>28373777.960000001</v>
          </cell>
          <cell r="M358">
            <v>29375105.199999999</v>
          </cell>
          <cell r="N358">
            <v>27410775.260000002</v>
          </cell>
        </row>
        <row r="359">
          <cell r="A359">
            <v>234105</v>
          </cell>
          <cell r="B359" t="str">
            <v>FONDOS TESORO NACIONAL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234110</v>
          </cell>
          <cell r="B360" t="str">
            <v>PRESUPUESTO EN LIQUIDACIÓN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234115</v>
          </cell>
          <cell r="B361" t="str">
            <v>ASIGNACIONES PARA CUBRIR CRÉDITOS GOBIERNO CENTRAL</v>
          </cell>
          <cell r="C361">
            <v>5356.26</v>
          </cell>
          <cell r="D361">
            <v>5356.26</v>
          </cell>
          <cell r="E361">
            <v>5356.26</v>
          </cell>
          <cell r="F361">
            <v>5356.26</v>
          </cell>
          <cell r="G361">
            <v>5356.26</v>
          </cell>
          <cell r="H361">
            <v>5356.26</v>
          </cell>
          <cell r="I361">
            <v>5356.26</v>
          </cell>
          <cell r="J361">
            <v>5356.26</v>
          </cell>
          <cell r="K361">
            <v>5356.26</v>
          </cell>
          <cell r="L361">
            <v>5356.26</v>
          </cell>
          <cell r="M361">
            <v>5356.26</v>
          </cell>
          <cell r="N361">
            <v>5356.26</v>
          </cell>
        </row>
        <row r="362">
          <cell r="A362">
            <v>234120</v>
          </cell>
          <cell r="B362" t="str">
            <v>CAUCIONES GOBIERNO CENTRAL</v>
          </cell>
          <cell r="C362">
            <v>156.54</v>
          </cell>
          <cell r="D362">
            <v>156.54</v>
          </cell>
          <cell r="E362">
            <v>156.54</v>
          </cell>
          <cell r="F362">
            <v>156.54</v>
          </cell>
          <cell r="G362">
            <v>156.54</v>
          </cell>
          <cell r="H362">
            <v>156.54</v>
          </cell>
          <cell r="I362">
            <v>156.54</v>
          </cell>
          <cell r="J362">
            <v>156.54</v>
          </cell>
          <cell r="K362">
            <v>156.54</v>
          </cell>
          <cell r="L362">
            <v>156.54</v>
          </cell>
          <cell r="M362">
            <v>156.54</v>
          </cell>
          <cell r="N362">
            <v>156.54</v>
          </cell>
        </row>
        <row r="363">
          <cell r="A363">
            <v>234125</v>
          </cell>
          <cell r="B363" t="str">
            <v>CUENTAS ESPECIALES GOBIERNO CENTRAL</v>
          </cell>
          <cell r="C363">
            <v>10606.65</v>
          </cell>
          <cell r="D363">
            <v>10606.65</v>
          </cell>
          <cell r="E363">
            <v>10606.65</v>
          </cell>
          <cell r="F363">
            <v>10606.65</v>
          </cell>
          <cell r="G363">
            <v>10606.65</v>
          </cell>
          <cell r="H363">
            <v>10606.65</v>
          </cell>
          <cell r="I363">
            <v>10606.65</v>
          </cell>
          <cell r="J363">
            <v>10606.65</v>
          </cell>
          <cell r="K363">
            <v>10606.65</v>
          </cell>
          <cell r="L363">
            <v>10606.65</v>
          </cell>
          <cell r="M363">
            <v>10606.65</v>
          </cell>
          <cell r="N363">
            <v>10606.65</v>
          </cell>
        </row>
        <row r="364">
          <cell r="A364">
            <v>234189</v>
          </cell>
          <cell r="B364" t="str">
            <v>OTRAS OBLIGACIONES GOBIERNO CENTRAL</v>
          </cell>
          <cell r="C364">
            <v>182040969.31</v>
          </cell>
          <cell r="D364">
            <v>42446812.68</v>
          </cell>
          <cell r="E364">
            <v>47018542.25</v>
          </cell>
          <cell r="F364">
            <v>42333276.719999999</v>
          </cell>
          <cell r="G364">
            <v>42230966.060000002</v>
          </cell>
          <cell r="H364">
            <v>33445695.030000001</v>
          </cell>
          <cell r="I364">
            <v>44241622.640000001</v>
          </cell>
          <cell r="J364">
            <v>37556679.170000002</v>
          </cell>
          <cell r="K364">
            <v>36275340.969999999</v>
          </cell>
          <cell r="L364">
            <v>28357658.510000002</v>
          </cell>
          <cell r="M364">
            <v>29358985.75</v>
          </cell>
          <cell r="N364">
            <v>27394655.809999999</v>
          </cell>
        </row>
        <row r="365">
          <cell r="A365">
            <v>2342</v>
          </cell>
          <cell r="B365" t="str">
            <v>OTROS DEPÓSITOS GOBIERNOS PROVINCIALES Y LOCALES</v>
          </cell>
          <cell r="C365">
            <v>9817744.9399999995</v>
          </cell>
          <cell r="D365">
            <v>8582595.2899999991</v>
          </cell>
          <cell r="E365">
            <v>13036477.34</v>
          </cell>
          <cell r="F365">
            <v>16146234.800000001</v>
          </cell>
          <cell r="G365">
            <v>25517720.920000002</v>
          </cell>
          <cell r="H365">
            <v>22990221.800000001</v>
          </cell>
          <cell r="I365">
            <v>19437133.93</v>
          </cell>
          <cell r="J365">
            <v>13191571.18</v>
          </cell>
          <cell r="K365">
            <v>13149128.85</v>
          </cell>
          <cell r="L365">
            <v>15406747.779999999</v>
          </cell>
          <cell r="M365">
            <v>19245853.699999999</v>
          </cell>
          <cell r="N365">
            <v>14608207.4</v>
          </cell>
        </row>
        <row r="366">
          <cell r="A366">
            <v>234205</v>
          </cell>
          <cell r="B366" t="str">
            <v>ASIGNACIONES PARA CUBRIR CRÉDITOS GOBIERNO PROVINCIALES Y LOCALES.</v>
          </cell>
          <cell r="C366">
            <v>4362102.34</v>
          </cell>
          <cell r="D366">
            <v>3567964.19</v>
          </cell>
          <cell r="E366">
            <v>5756199.9199999999</v>
          </cell>
          <cell r="F366">
            <v>8754652.2400000002</v>
          </cell>
          <cell r="G366">
            <v>16411772.470000001</v>
          </cell>
          <cell r="H366">
            <v>15901324.77</v>
          </cell>
          <cell r="I366">
            <v>13387329.189999999</v>
          </cell>
          <cell r="J366">
            <v>7793314.6399999997</v>
          </cell>
          <cell r="K366">
            <v>7141965.1200000001</v>
          </cell>
          <cell r="L366">
            <v>9623802.0899999999</v>
          </cell>
          <cell r="M366">
            <v>12183853.93</v>
          </cell>
          <cell r="N366">
            <v>8394334.0399999991</v>
          </cell>
        </row>
        <row r="367">
          <cell r="A367">
            <v>234210</v>
          </cell>
          <cell r="B367" t="str">
            <v>CAUCIONES GOBIERNOS PROVINCIALES Y LOCALES</v>
          </cell>
          <cell r="C367">
            <v>53.2</v>
          </cell>
          <cell r="D367">
            <v>53.2</v>
          </cell>
          <cell r="E367">
            <v>53.2</v>
          </cell>
          <cell r="F367">
            <v>53.2</v>
          </cell>
          <cell r="G367">
            <v>53.2</v>
          </cell>
          <cell r="H367">
            <v>53.2</v>
          </cell>
          <cell r="I367">
            <v>53.2</v>
          </cell>
          <cell r="J367">
            <v>53.2</v>
          </cell>
          <cell r="K367">
            <v>53.2</v>
          </cell>
          <cell r="L367">
            <v>53.2</v>
          </cell>
          <cell r="M367">
            <v>53.2</v>
          </cell>
          <cell r="N367">
            <v>53.2</v>
          </cell>
        </row>
        <row r="368">
          <cell r="A368">
            <v>234215</v>
          </cell>
          <cell r="B368" t="str">
            <v>RENTAS RECAUDADAS POR DISTRIBUIR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234289</v>
          </cell>
          <cell r="B369" t="str">
            <v>OTRAS OBLIGACIONES GOBIERNOS PROVINCIALES Y LOCALES</v>
          </cell>
          <cell r="C369">
            <v>5455589.4000000004</v>
          </cell>
          <cell r="D369">
            <v>5014577.9000000004</v>
          </cell>
          <cell r="E369">
            <v>7280224.2199999997</v>
          </cell>
          <cell r="F369">
            <v>7391529.3600000003</v>
          </cell>
          <cell r="G369">
            <v>9105895.25</v>
          </cell>
          <cell r="H369">
            <v>7088843.8300000001</v>
          </cell>
          <cell r="I369">
            <v>6049751.54</v>
          </cell>
          <cell r="J369">
            <v>5398203.3399999999</v>
          </cell>
          <cell r="K369">
            <v>6007110.5300000003</v>
          </cell>
          <cell r="L369">
            <v>5782892.4900000002</v>
          </cell>
          <cell r="M369">
            <v>7061946.5700000003</v>
          </cell>
          <cell r="N369">
            <v>6213820.1600000001</v>
          </cell>
        </row>
        <row r="370">
          <cell r="A370">
            <v>2343</v>
          </cell>
          <cell r="B370" t="str">
            <v>OTROS DEPÓSITOS ENTIDADES OFICIALES</v>
          </cell>
          <cell r="C370">
            <v>198049012.58000001</v>
          </cell>
          <cell r="D370">
            <v>172014918.41999999</v>
          </cell>
          <cell r="E370">
            <v>194269220.30000001</v>
          </cell>
          <cell r="F370">
            <v>208251059.25</v>
          </cell>
          <cell r="G370">
            <v>135144049.50999999</v>
          </cell>
          <cell r="H370">
            <v>74228419.180000007</v>
          </cell>
          <cell r="I370">
            <v>106002678.81</v>
          </cell>
          <cell r="J370">
            <v>187462675.78999999</v>
          </cell>
          <cell r="K370">
            <v>99272141.579999998</v>
          </cell>
          <cell r="L370">
            <v>188798479.52000001</v>
          </cell>
          <cell r="M370">
            <v>202625553.94999999</v>
          </cell>
          <cell r="N370">
            <v>288694106</v>
          </cell>
        </row>
        <row r="371">
          <cell r="A371">
            <v>234305</v>
          </cell>
          <cell r="B371" t="str">
            <v>ASIGNACIONES PARA CUBRIR CRÉDITOS ENTIDADES OFICIALES</v>
          </cell>
          <cell r="C371">
            <v>1714695.28</v>
          </cell>
          <cell r="D371">
            <v>1714653.42</v>
          </cell>
          <cell r="E371">
            <v>1714657.52</v>
          </cell>
          <cell r="F371">
            <v>1714626.88</v>
          </cell>
          <cell r="G371">
            <v>1714700.48</v>
          </cell>
          <cell r="H371">
            <v>1714776.82</v>
          </cell>
          <cell r="I371">
            <v>1715082.18</v>
          </cell>
          <cell r="J371">
            <v>1715165.37</v>
          </cell>
          <cell r="K371">
            <v>1715044.97</v>
          </cell>
          <cell r="L371">
            <v>1667706.57</v>
          </cell>
          <cell r="M371">
            <v>1667875.4</v>
          </cell>
          <cell r="N371">
            <v>1668017.68</v>
          </cell>
        </row>
        <row r="372">
          <cell r="A372">
            <v>234310</v>
          </cell>
          <cell r="B372" t="str">
            <v>CAUCIONES ENTIDADES OFICIALES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234389</v>
          </cell>
          <cell r="B373" t="str">
            <v>OTRAS OBLIGACIONES ENTIDADES OFICIALES</v>
          </cell>
          <cell r="C373">
            <v>196334317.30000001</v>
          </cell>
          <cell r="D373">
            <v>170300265</v>
          </cell>
          <cell r="E373">
            <v>192554562.78</v>
          </cell>
          <cell r="F373">
            <v>206536432.37</v>
          </cell>
          <cell r="G373">
            <v>133429349.03</v>
          </cell>
          <cell r="H373">
            <v>72513642.359999999</v>
          </cell>
          <cell r="I373">
            <v>104287596.63</v>
          </cell>
          <cell r="J373">
            <v>185747510.41999999</v>
          </cell>
          <cell r="K373">
            <v>97557096.609999999</v>
          </cell>
          <cell r="L373">
            <v>187130772.94999999</v>
          </cell>
          <cell r="M373">
            <v>200957678.55000001</v>
          </cell>
          <cell r="N373">
            <v>287026088.31999999</v>
          </cell>
        </row>
        <row r="374">
          <cell r="A374">
            <v>235</v>
          </cell>
          <cell r="B374" t="str">
            <v>OTROS DEPÓSITOS SECTOR FINANCIERO</v>
          </cell>
          <cell r="C374">
            <v>1987092.63</v>
          </cell>
          <cell r="D374">
            <v>1987092.63</v>
          </cell>
          <cell r="E374">
            <v>1987092.63</v>
          </cell>
          <cell r="F374">
            <v>1987092.63</v>
          </cell>
          <cell r="G374">
            <v>1987092.63</v>
          </cell>
          <cell r="H374">
            <v>85162.85</v>
          </cell>
          <cell r="I374">
            <v>85162.85</v>
          </cell>
          <cell r="J374">
            <v>85162.85</v>
          </cell>
          <cell r="K374">
            <v>85162.85</v>
          </cell>
          <cell r="L374">
            <v>85162.85</v>
          </cell>
          <cell r="M374">
            <v>85162.85</v>
          </cell>
          <cell r="N374">
            <v>85162.85</v>
          </cell>
        </row>
        <row r="375">
          <cell r="A375">
            <v>2351</v>
          </cell>
          <cell r="B375" t="str">
            <v>OTROS DEPÓSITOS BANCOS PRIVADOS</v>
          </cell>
          <cell r="C375">
            <v>74827.39</v>
          </cell>
          <cell r="D375">
            <v>74827.39</v>
          </cell>
          <cell r="E375">
            <v>74827.39</v>
          </cell>
          <cell r="F375">
            <v>74827.39</v>
          </cell>
          <cell r="G375">
            <v>74827.39</v>
          </cell>
          <cell r="H375">
            <v>74827.39</v>
          </cell>
          <cell r="I375">
            <v>74827.39</v>
          </cell>
          <cell r="J375">
            <v>74827.39</v>
          </cell>
          <cell r="K375">
            <v>74827.39</v>
          </cell>
          <cell r="L375">
            <v>74827.39</v>
          </cell>
          <cell r="M375">
            <v>74827.39</v>
          </cell>
          <cell r="N375">
            <v>74827.39</v>
          </cell>
        </row>
        <row r="376">
          <cell r="A376">
            <v>2352</v>
          </cell>
          <cell r="B376" t="str">
            <v>OTROS DEPÓSITOS BANCO NACIONAL DE FOMENTO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2353</v>
          </cell>
          <cell r="B377" t="str">
            <v>OTROS DEPÓSITOS INSTITUCIONES FINANCIERAS PÚBLICAS</v>
          </cell>
          <cell r="C377">
            <v>1911934.35</v>
          </cell>
          <cell r="D377">
            <v>1911934.35</v>
          </cell>
          <cell r="E377">
            <v>1911934.35</v>
          </cell>
          <cell r="F377">
            <v>1911934.35</v>
          </cell>
          <cell r="G377">
            <v>1911934.35</v>
          </cell>
          <cell r="H377">
            <v>10004.57</v>
          </cell>
          <cell r="I377">
            <v>10004.57</v>
          </cell>
          <cell r="J377">
            <v>10004.57</v>
          </cell>
          <cell r="K377">
            <v>10004.57</v>
          </cell>
          <cell r="L377">
            <v>10004.57</v>
          </cell>
          <cell r="M377">
            <v>10004.57</v>
          </cell>
          <cell r="N377">
            <v>10004.57</v>
          </cell>
        </row>
        <row r="378">
          <cell r="A378">
            <v>2354</v>
          </cell>
          <cell r="B378" t="str">
            <v>OTROS DEPÓSITOS INSTITUCIONES DEL SISTEMA FINANCIERO PRIVADO</v>
          </cell>
          <cell r="C378">
            <v>330.89</v>
          </cell>
          <cell r="D378">
            <v>330.89</v>
          </cell>
          <cell r="E378">
            <v>330.89</v>
          </cell>
          <cell r="F378">
            <v>330.89</v>
          </cell>
          <cell r="G378">
            <v>330.89</v>
          </cell>
          <cell r="H378">
            <v>330.89</v>
          </cell>
          <cell r="I378">
            <v>330.89</v>
          </cell>
          <cell r="J378">
            <v>330.89</v>
          </cell>
          <cell r="K378">
            <v>330.89</v>
          </cell>
          <cell r="L378">
            <v>330.89</v>
          </cell>
          <cell r="M378">
            <v>330.89</v>
          </cell>
          <cell r="N378">
            <v>330.89</v>
          </cell>
        </row>
        <row r="379">
          <cell r="A379">
            <v>236</v>
          </cell>
          <cell r="B379" t="str">
            <v>OTROS DEPÓSITOS SECTOR PRIVADO</v>
          </cell>
          <cell r="C379">
            <v>3716550.44</v>
          </cell>
          <cell r="D379">
            <v>3725039.48</v>
          </cell>
          <cell r="E379">
            <v>77632440.549999997</v>
          </cell>
          <cell r="F379">
            <v>77351261.129999995</v>
          </cell>
          <cell r="G379">
            <v>77327197.859999999</v>
          </cell>
          <cell r="H379">
            <v>77287491.159999996</v>
          </cell>
          <cell r="I379">
            <v>77548759.420000002</v>
          </cell>
          <cell r="J379">
            <v>77780117.319999993</v>
          </cell>
          <cell r="K379">
            <v>77548400.650000006</v>
          </cell>
          <cell r="L379">
            <v>77478455.189999998</v>
          </cell>
          <cell r="M379">
            <v>77514588.75</v>
          </cell>
          <cell r="N379">
            <v>77400459.659999996</v>
          </cell>
        </row>
        <row r="380">
          <cell r="A380">
            <v>2361</v>
          </cell>
          <cell r="B380" t="str">
            <v>OTROS DEPÓSITOS PARTICULARES</v>
          </cell>
          <cell r="C380">
            <v>3716550.44</v>
          </cell>
          <cell r="D380">
            <v>3725039.48</v>
          </cell>
          <cell r="E380">
            <v>77632440.549999997</v>
          </cell>
          <cell r="F380">
            <v>77351261.129999995</v>
          </cell>
          <cell r="G380">
            <v>77327197.859999999</v>
          </cell>
          <cell r="H380">
            <v>77287491.159999996</v>
          </cell>
          <cell r="I380">
            <v>77548759.420000002</v>
          </cell>
          <cell r="J380">
            <v>77780117.319999993</v>
          </cell>
          <cell r="K380">
            <v>77548400.650000006</v>
          </cell>
          <cell r="L380">
            <v>77478455.189999998</v>
          </cell>
          <cell r="M380">
            <v>77514588.75</v>
          </cell>
          <cell r="N380">
            <v>77400459.659999996</v>
          </cell>
        </row>
        <row r="381">
          <cell r="A381">
            <v>236189</v>
          </cell>
          <cell r="B381" t="str">
            <v>OTRAS OBLIGACIONES PARTICULARES</v>
          </cell>
          <cell r="C381">
            <v>3716550.44</v>
          </cell>
          <cell r="D381">
            <v>3725039.48</v>
          </cell>
          <cell r="E381">
            <v>77632440.549999997</v>
          </cell>
          <cell r="F381">
            <v>77351261.129999995</v>
          </cell>
          <cell r="G381">
            <v>77327197.859999999</v>
          </cell>
          <cell r="H381">
            <v>77287491.159999996</v>
          </cell>
          <cell r="I381">
            <v>77548759.420000002</v>
          </cell>
          <cell r="J381">
            <v>77780117.319999993</v>
          </cell>
          <cell r="K381">
            <v>77548400.650000006</v>
          </cell>
          <cell r="L381">
            <v>77478455.189999998</v>
          </cell>
          <cell r="M381">
            <v>77514588.75</v>
          </cell>
          <cell r="N381">
            <v>77400459.659999996</v>
          </cell>
        </row>
        <row r="382">
          <cell r="A382">
            <v>238</v>
          </cell>
          <cell r="B382" t="str">
            <v>DEPOSITOS POR CONFIRMAR</v>
          </cell>
          <cell r="C382" t="e">
            <v>#N/A</v>
          </cell>
          <cell r="D382" t="e">
            <v>#N/A</v>
          </cell>
          <cell r="E382" t="e">
            <v>#N/A</v>
          </cell>
          <cell r="F382" t="e">
            <v>#N/A</v>
          </cell>
          <cell r="G382" t="e">
            <v>#N/A</v>
          </cell>
          <cell r="H382" t="e">
            <v>#N/A</v>
          </cell>
          <cell r="I382" t="e">
            <v>#N/A</v>
          </cell>
          <cell r="J382" t="e">
            <v>#N/A</v>
          </cell>
          <cell r="K382" t="e">
            <v>#N/A</v>
          </cell>
          <cell r="L382" t="e">
            <v>#N/A</v>
          </cell>
          <cell r="M382" t="e">
            <v>#N/A</v>
          </cell>
          <cell r="N382" t="e">
            <v>#N/A</v>
          </cell>
        </row>
        <row r="383">
          <cell r="A383">
            <v>2381</v>
          </cell>
          <cell r="B383" t="str">
            <v>DEP.CONFIR.CH.OTRAS PLS.GBN.CENTRA</v>
          </cell>
          <cell r="C383" t="e">
            <v>#N/A</v>
          </cell>
          <cell r="D383" t="e">
            <v>#N/A</v>
          </cell>
          <cell r="E383" t="e">
            <v>#N/A</v>
          </cell>
          <cell r="F383" t="e">
            <v>#N/A</v>
          </cell>
          <cell r="G383" t="e">
            <v>#N/A</v>
          </cell>
          <cell r="H383" t="e">
            <v>#N/A</v>
          </cell>
          <cell r="I383" t="e">
            <v>#N/A</v>
          </cell>
          <cell r="J383" t="e">
            <v>#N/A</v>
          </cell>
          <cell r="K383" t="e">
            <v>#N/A</v>
          </cell>
          <cell r="L383" t="e">
            <v>#N/A</v>
          </cell>
          <cell r="M383" t="e">
            <v>#N/A</v>
          </cell>
          <cell r="N383" t="e">
            <v>#N/A</v>
          </cell>
        </row>
        <row r="384">
          <cell r="A384">
            <v>2382</v>
          </cell>
          <cell r="B384" t="str">
            <v>DEP.CONFIR.CH.OTRAS PLS.GNOS.PROV.L</v>
          </cell>
          <cell r="C384" t="e">
            <v>#N/A</v>
          </cell>
          <cell r="D384" t="e">
            <v>#N/A</v>
          </cell>
          <cell r="E384" t="e">
            <v>#N/A</v>
          </cell>
          <cell r="F384" t="e">
            <v>#N/A</v>
          </cell>
          <cell r="G384" t="e">
            <v>#N/A</v>
          </cell>
          <cell r="H384" t="e">
            <v>#N/A</v>
          </cell>
          <cell r="I384" t="e">
            <v>#N/A</v>
          </cell>
          <cell r="J384" t="e">
            <v>#N/A</v>
          </cell>
          <cell r="K384" t="e">
            <v>#N/A</v>
          </cell>
          <cell r="L384" t="e">
            <v>#N/A</v>
          </cell>
          <cell r="M384" t="e">
            <v>#N/A</v>
          </cell>
          <cell r="N384" t="e">
            <v>#N/A</v>
          </cell>
        </row>
        <row r="385">
          <cell r="A385">
            <v>2383</v>
          </cell>
          <cell r="B385" t="str">
            <v>DEP.CONFIR.CH.OTRAS PLS.ENTID.OFIC.</v>
          </cell>
          <cell r="C385" t="e">
            <v>#N/A</v>
          </cell>
          <cell r="D385" t="e">
            <v>#N/A</v>
          </cell>
          <cell r="E385" t="e">
            <v>#N/A</v>
          </cell>
          <cell r="F385" t="e">
            <v>#N/A</v>
          </cell>
          <cell r="G385" t="e">
            <v>#N/A</v>
          </cell>
          <cell r="H385" t="e">
            <v>#N/A</v>
          </cell>
          <cell r="I385" t="e">
            <v>#N/A</v>
          </cell>
          <cell r="J385" t="e">
            <v>#N/A</v>
          </cell>
          <cell r="K385" t="e">
            <v>#N/A</v>
          </cell>
          <cell r="L385" t="e">
            <v>#N/A</v>
          </cell>
          <cell r="M385" t="e">
            <v>#N/A</v>
          </cell>
          <cell r="N385" t="e">
            <v>#N/A</v>
          </cell>
        </row>
        <row r="386">
          <cell r="A386">
            <v>2384</v>
          </cell>
          <cell r="B386" t="str">
            <v>DEP.CONFIR.CH.OTRAS PLS.BCOS.PRIVAD</v>
          </cell>
          <cell r="C386" t="e">
            <v>#N/A</v>
          </cell>
          <cell r="D386" t="e">
            <v>#N/A</v>
          </cell>
          <cell r="E386" t="e">
            <v>#N/A</v>
          </cell>
          <cell r="F386" t="e">
            <v>#N/A</v>
          </cell>
          <cell r="G386" t="e">
            <v>#N/A</v>
          </cell>
          <cell r="H386" t="e">
            <v>#N/A</v>
          </cell>
          <cell r="I386" t="e">
            <v>#N/A</v>
          </cell>
          <cell r="J386" t="e">
            <v>#N/A</v>
          </cell>
          <cell r="K386" t="e">
            <v>#N/A</v>
          </cell>
          <cell r="L386" t="e">
            <v>#N/A</v>
          </cell>
          <cell r="M386" t="e">
            <v>#N/A</v>
          </cell>
          <cell r="N386" t="e">
            <v>#N/A</v>
          </cell>
        </row>
        <row r="387">
          <cell r="A387">
            <v>2385</v>
          </cell>
          <cell r="B387" t="str">
            <v>DEP.CONFIR.CH.OTRAS PLS.BCO.NAC.FOM</v>
          </cell>
          <cell r="C387" t="e">
            <v>#N/A</v>
          </cell>
          <cell r="D387" t="e">
            <v>#N/A</v>
          </cell>
          <cell r="E387" t="e">
            <v>#N/A</v>
          </cell>
          <cell r="F387" t="e">
            <v>#N/A</v>
          </cell>
          <cell r="G387" t="e">
            <v>#N/A</v>
          </cell>
          <cell r="H387" t="e">
            <v>#N/A</v>
          </cell>
          <cell r="I387" t="e">
            <v>#N/A</v>
          </cell>
          <cell r="J387" t="e">
            <v>#N/A</v>
          </cell>
          <cell r="K387" t="e">
            <v>#N/A</v>
          </cell>
          <cell r="L387" t="e">
            <v>#N/A</v>
          </cell>
          <cell r="M387" t="e">
            <v>#N/A</v>
          </cell>
          <cell r="N387" t="e">
            <v>#N/A</v>
          </cell>
        </row>
        <row r="388">
          <cell r="A388">
            <v>2386</v>
          </cell>
          <cell r="B388" t="str">
            <v>DEP.CONFIR.CH.OTRAS PLS.INST.FIN.PU</v>
          </cell>
          <cell r="C388" t="e">
            <v>#N/A</v>
          </cell>
          <cell r="D388" t="e">
            <v>#N/A</v>
          </cell>
          <cell r="E388" t="e">
            <v>#N/A</v>
          </cell>
          <cell r="F388" t="e">
            <v>#N/A</v>
          </cell>
          <cell r="G388" t="e">
            <v>#N/A</v>
          </cell>
          <cell r="H388" t="e">
            <v>#N/A</v>
          </cell>
          <cell r="I388" t="e">
            <v>#N/A</v>
          </cell>
          <cell r="J388" t="e">
            <v>#N/A</v>
          </cell>
          <cell r="K388" t="e">
            <v>#N/A</v>
          </cell>
          <cell r="L388" t="e">
            <v>#N/A</v>
          </cell>
          <cell r="M388" t="e">
            <v>#N/A</v>
          </cell>
          <cell r="N388" t="e">
            <v>#N/A</v>
          </cell>
        </row>
        <row r="389">
          <cell r="A389">
            <v>2387</v>
          </cell>
          <cell r="B389" t="str">
            <v>DEP.CONFIR.CH.PLS.INST.SIST.FIN.PRI</v>
          </cell>
          <cell r="C389" t="e">
            <v>#N/A</v>
          </cell>
          <cell r="D389" t="e">
            <v>#N/A</v>
          </cell>
          <cell r="E389" t="e">
            <v>#N/A</v>
          </cell>
          <cell r="F389" t="e">
            <v>#N/A</v>
          </cell>
          <cell r="G389" t="e">
            <v>#N/A</v>
          </cell>
          <cell r="H389" t="e">
            <v>#N/A</v>
          </cell>
          <cell r="I389" t="e">
            <v>#N/A</v>
          </cell>
          <cell r="J389" t="e">
            <v>#N/A</v>
          </cell>
          <cell r="K389" t="e">
            <v>#N/A</v>
          </cell>
          <cell r="L389" t="e">
            <v>#N/A</v>
          </cell>
          <cell r="M389" t="e">
            <v>#N/A</v>
          </cell>
          <cell r="N389" t="e">
            <v>#N/A</v>
          </cell>
        </row>
        <row r="390">
          <cell r="A390">
            <v>2388</v>
          </cell>
          <cell r="B390" t="str">
            <v>DEP.CONFIR.CH.OTRAS PLAZAS PARTIC.</v>
          </cell>
          <cell r="C390" t="e">
            <v>#N/A</v>
          </cell>
          <cell r="D390" t="e">
            <v>#N/A</v>
          </cell>
          <cell r="E390" t="e">
            <v>#N/A</v>
          </cell>
          <cell r="F390" t="e">
            <v>#N/A</v>
          </cell>
          <cell r="G390" t="e">
            <v>#N/A</v>
          </cell>
          <cell r="H390" t="e">
            <v>#N/A</v>
          </cell>
          <cell r="I390" t="e">
            <v>#N/A</v>
          </cell>
          <cell r="J390" t="e">
            <v>#N/A</v>
          </cell>
          <cell r="K390" t="e">
            <v>#N/A</v>
          </cell>
          <cell r="L390" t="e">
            <v>#N/A</v>
          </cell>
          <cell r="M390" t="e">
            <v>#N/A</v>
          </cell>
          <cell r="N390" t="e">
            <v>#N/A</v>
          </cell>
        </row>
        <row r="391">
          <cell r="A391">
            <v>239</v>
          </cell>
          <cell r="B391" t="str">
            <v>CHEQUES CERTIFICADOS</v>
          </cell>
          <cell r="C391">
            <v>33394.620000000003</v>
          </cell>
          <cell r="D391">
            <v>33394.620000000003</v>
          </cell>
          <cell r="E391">
            <v>33394.620000000003</v>
          </cell>
          <cell r="F391">
            <v>33394.620000000003</v>
          </cell>
          <cell r="G391">
            <v>33394.620000000003</v>
          </cell>
          <cell r="H391">
            <v>33394.620000000003</v>
          </cell>
          <cell r="I391">
            <v>33394.620000000003</v>
          </cell>
          <cell r="J391">
            <v>33394.620000000003</v>
          </cell>
          <cell r="K391">
            <v>33394.620000000003</v>
          </cell>
          <cell r="L391">
            <v>33394.620000000003</v>
          </cell>
          <cell r="M391">
            <v>33394.620000000003</v>
          </cell>
          <cell r="N391">
            <v>33394.620000000003</v>
          </cell>
        </row>
        <row r="392">
          <cell r="A392">
            <v>24</v>
          </cell>
          <cell r="B392" t="str">
            <v>DEPÓSITOS A PLAZO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241</v>
          </cell>
          <cell r="B393" t="str">
            <v>DEPÓSITOS A PLAZO SECTOR PÚBLICO NO FINANCIERO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2411</v>
          </cell>
          <cell r="B394" t="str">
            <v>DEPÓSITOS A PLAZO GOBIERNO CENTRAL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241105</v>
          </cell>
          <cell r="B395" t="str">
            <v>DEPÓSITOS A PLAZO ENTIDADES GOBIERNO CENTRAL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241110</v>
          </cell>
          <cell r="B396" t="str">
            <v>DEPÓSITOS A PLAZO OTRAS ENTIDADES DEL GOBIERNO CENTRAL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241115</v>
          </cell>
          <cell r="B397" t="str">
            <v>DEPÓSITOS A PLAZO MINISTERIO DE FINANZAS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2412</v>
          </cell>
          <cell r="B398" t="str">
            <v>DEPÓSITOS A PLAZO GOBIERNOS PROVINCIALES Y LOCALES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241205</v>
          </cell>
          <cell r="B399" t="str">
            <v>DEPÓSITOS A PLAZO CONSEJOS PROVINCIALES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241210</v>
          </cell>
          <cell r="B400" t="str">
            <v>DEPÓSITOS A PLAZO EMPRESAS PROVINCIALES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241215</v>
          </cell>
          <cell r="B401" t="str">
            <v>DEPÓSITOS A PLAZO CONCEJOS MUNICIPALES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241220</v>
          </cell>
          <cell r="B402" t="str">
            <v>DEPÓSITOS A PLAZO EMPRESAS MUNICIPALES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2413</v>
          </cell>
          <cell r="B403" t="str">
            <v>DEPÓSITOS A PLAZO ENTIDADES OFICIALES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241315</v>
          </cell>
          <cell r="B404" t="str">
            <v>DEPÓSITOS A PLAZO ENTIDADES DESCENTRALIZADAS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25</v>
          </cell>
          <cell r="B405" t="str">
            <v>TÍTULOS VALORES EN CIRCULACIÓN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>
            <v>251</v>
          </cell>
          <cell r="B406" t="str">
            <v>BONOS DE ESTABILIZACIÓN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2511</v>
          </cell>
          <cell r="B407" t="str">
            <v>VALOR NOMINAL BONOS DE ESTABILIZACIÓN.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251105</v>
          </cell>
          <cell r="B408" t="str">
            <v>SECTOR FINANCIERO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251110</v>
          </cell>
          <cell r="B409" t="str">
            <v>SECTOR PRIVADO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2512</v>
          </cell>
          <cell r="B410" t="str">
            <v>(DESCUENTO BONOS DE ESTABILIZACIÓN)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251205</v>
          </cell>
          <cell r="B411" t="str">
            <v>(SECTOR FINANCIERO)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251210</v>
          </cell>
          <cell r="B412" t="str">
            <v>(SECTOR PRIVADO)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2513</v>
          </cell>
          <cell r="B413" t="str">
            <v>(BONOS DE ESTABILIZACIÓN PAGADOS DE OTRAS OFICINAS)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251305</v>
          </cell>
          <cell r="B414" t="str">
            <v>(SECTOR FINANCIERO)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251310</v>
          </cell>
          <cell r="B415" t="str">
            <v>(SECTOR PRIVADO)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2514</v>
          </cell>
          <cell r="B416" t="str">
            <v>(BONOS DE ESTABILIZACIÓN RECOMPRADOS)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251405</v>
          </cell>
          <cell r="B417" t="str">
            <v>(SECTOR FINANCIERO)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251410</v>
          </cell>
          <cell r="B418" t="str">
            <v>(SECTOR PRIVADO)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252</v>
          </cell>
          <cell r="B419" t="str">
            <v>TÍTULOS DEL BANCO CENTRAL DEL ECUADOR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>
            <v>2521</v>
          </cell>
          <cell r="B420" t="str">
            <v>VALOR NOMINAL TÍTULOS DEL BANCO CENTRAL DEL ECUADOR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A421">
            <v>252105</v>
          </cell>
          <cell r="B421" t="str">
            <v>SECTOR FINANCIERO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252110</v>
          </cell>
          <cell r="B422" t="str">
            <v>SECTOR PÚBLICO NO FINANCIERO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>
            <v>2522</v>
          </cell>
          <cell r="B423" t="str">
            <v>(DESCUENTO EN TÍTULOS BANCO CENTRAL DEL ECUADOR)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252205</v>
          </cell>
          <cell r="B424" t="str">
            <v>(SECTOR FINANCIERO)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252210</v>
          </cell>
          <cell r="B425" t="str">
            <v>(SECTOR PÚBLICO NO FINANCIERO)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2523</v>
          </cell>
          <cell r="B426" t="str">
            <v>VALOR NOMINAL OBLIGACIONES DEL BANCO CENTRAL DEL ECUADOR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252305</v>
          </cell>
          <cell r="B427" t="str">
            <v>SECTOR FINANCIERO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252310</v>
          </cell>
          <cell r="B428" t="str">
            <v>SECTOR PÚBLICO NO FINANCIERO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2524</v>
          </cell>
          <cell r="B429" t="str">
            <v>(DESCUENTOS OBLIGACIONES DEL  BANCO CENTRAL DEL ECUADOR)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252405</v>
          </cell>
          <cell r="B430" t="str">
            <v>(SECTOR FINANCIERO)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252410</v>
          </cell>
          <cell r="B431" t="str">
            <v>(SECTOR PÚBLICO NO FINANCIERO)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26</v>
          </cell>
          <cell r="B432" t="str">
            <v>CUENTAS POR PAGAR</v>
          </cell>
          <cell r="C432">
            <v>173595391.16999999</v>
          </cell>
          <cell r="D432">
            <v>172383767.34</v>
          </cell>
          <cell r="E432">
            <v>98478984.790000007</v>
          </cell>
          <cell r="F432">
            <v>98375405.040000007</v>
          </cell>
          <cell r="G432">
            <v>98889809.019999996</v>
          </cell>
          <cell r="H432">
            <v>98768143.560000002</v>
          </cell>
          <cell r="I432">
            <v>100035631.29000001</v>
          </cell>
          <cell r="J432">
            <v>100233716.67</v>
          </cell>
          <cell r="K432">
            <v>96986049.030000001</v>
          </cell>
          <cell r="L432">
            <v>99849196.510000005</v>
          </cell>
          <cell r="M432">
            <v>100674714.17</v>
          </cell>
          <cell r="N432">
            <v>109016352.23</v>
          </cell>
        </row>
        <row r="433">
          <cell r="A433">
            <v>261</v>
          </cell>
          <cell r="B433" t="str">
            <v>FONDOS RECIBIDOS EN ADMINISTRACION</v>
          </cell>
          <cell r="C433" t="e">
            <v>#N/A</v>
          </cell>
          <cell r="D433" t="e">
            <v>#N/A</v>
          </cell>
          <cell r="E433" t="e">
            <v>#N/A</v>
          </cell>
          <cell r="F433" t="e">
            <v>#N/A</v>
          </cell>
          <cell r="G433" t="e">
            <v>#N/A</v>
          </cell>
          <cell r="H433" t="e">
            <v>#N/A</v>
          </cell>
          <cell r="I433" t="e">
            <v>#N/A</v>
          </cell>
          <cell r="J433" t="e">
            <v>#N/A</v>
          </cell>
          <cell r="K433" t="e">
            <v>#N/A</v>
          </cell>
          <cell r="L433" t="e">
            <v>#N/A</v>
          </cell>
          <cell r="M433" t="e">
            <v>#N/A</v>
          </cell>
          <cell r="N433" t="e">
            <v>#N/A</v>
          </cell>
        </row>
        <row r="434">
          <cell r="A434">
            <v>2611</v>
          </cell>
          <cell r="B434" t="str">
            <v>OBLIG.FONDO DE RESERVA EMPLEADOS</v>
          </cell>
          <cell r="C434" t="e">
            <v>#N/A</v>
          </cell>
          <cell r="D434" t="e">
            <v>#N/A</v>
          </cell>
          <cell r="E434" t="e">
            <v>#N/A</v>
          </cell>
          <cell r="F434" t="e">
            <v>#N/A</v>
          </cell>
          <cell r="G434" t="e">
            <v>#N/A</v>
          </cell>
          <cell r="H434" t="e">
            <v>#N/A</v>
          </cell>
          <cell r="I434" t="e">
            <v>#N/A</v>
          </cell>
          <cell r="J434" t="e">
            <v>#N/A</v>
          </cell>
          <cell r="K434" t="e">
            <v>#N/A</v>
          </cell>
          <cell r="L434" t="e">
            <v>#N/A</v>
          </cell>
          <cell r="M434" t="e">
            <v>#N/A</v>
          </cell>
          <cell r="N434" t="e">
            <v>#N/A</v>
          </cell>
        </row>
        <row r="435">
          <cell r="A435">
            <v>261105</v>
          </cell>
          <cell r="B435" t="str">
            <v>FONDO DE RESERVA EMPLEADOS FRE</v>
          </cell>
          <cell r="C435" t="e">
            <v>#N/A</v>
          </cell>
          <cell r="D435" t="e">
            <v>#N/A</v>
          </cell>
          <cell r="E435" t="e">
            <v>#N/A</v>
          </cell>
          <cell r="F435" t="e">
            <v>#N/A</v>
          </cell>
          <cell r="G435" t="e">
            <v>#N/A</v>
          </cell>
          <cell r="H435" t="e">
            <v>#N/A</v>
          </cell>
          <cell r="I435" t="e">
            <v>#N/A</v>
          </cell>
          <cell r="J435" t="e">
            <v>#N/A</v>
          </cell>
          <cell r="K435" t="e">
            <v>#N/A</v>
          </cell>
          <cell r="L435" t="e">
            <v>#N/A</v>
          </cell>
          <cell r="M435" t="e">
            <v>#N/A</v>
          </cell>
          <cell r="N435" t="e">
            <v>#N/A</v>
          </cell>
        </row>
        <row r="436">
          <cell r="A436">
            <v>261110</v>
          </cell>
          <cell r="B436" t="str">
            <v>REVALORIZACION FDO.DE RESERVA EMPLE</v>
          </cell>
          <cell r="C436" t="e">
            <v>#N/A</v>
          </cell>
          <cell r="D436" t="e">
            <v>#N/A</v>
          </cell>
          <cell r="E436" t="e">
            <v>#N/A</v>
          </cell>
          <cell r="F436" t="e">
            <v>#N/A</v>
          </cell>
          <cell r="G436" t="e">
            <v>#N/A</v>
          </cell>
          <cell r="H436" t="e">
            <v>#N/A</v>
          </cell>
          <cell r="I436" t="e">
            <v>#N/A</v>
          </cell>
          <cell r="J436" t="e">
            <v>#N/A</v>
          </cell>
          <cell r="K436" t="e">
            <v>#N/A</v>
          </cell>
          <cell r="L436" t="e">
            <v>#N/A</v>
          </cell>
          <cell r="M436" t="e">
            <v>#N/A</v>
          </cell>
          <cell r="N436" t="e">
            <v>#N/A</v>
          </cell>
        </row>
        <row r="437">
          <cell r="A437">
            <v>2612</v>
          </cell>
          <cell r="B437" t="str">
            <v>OBLIGACIONES PENSIONES JUBILARES</v>
          </cell>
          <cell r="C437" t="e">
            <v>#N/A</v>
          </cell>
          <cell r="D437" t="e">
            <v>#N/A</v>
          </cell>
          <cell r="E437" t="e">
            <v>#N/A</v>
          </cell>
          <cell r="F437" t="e">
            <v>#N/A</v>
          </cell>
          <cell r="G437" t="e">
            <v>#N/A</v>
          </cell>
          <cell r="H437" t="e">
            <v>#N/A</v>
          </cell>
          <cell r="I437" t="e">
            <v>#N/A</v>
          </cell>
          <cell r="J437" t="e">
            <v>#N/A</v>
          </cell>
          <cell r="K437" t="e">
            <v>#N/A</v>
          </cell>
          <cell r="L437" t="e">
            <v>#N/A</v>
          </cell>
          <cell r="M437" t="e">
            <v>#N/A</v>
          </cell>
          <cell r="N437" t="e">
            <v>#N/A</v>
          </cell>
        </row>
        <row r="438">
          <cell r="A438">
            <v>261205</v>
          </cell>
          <cell r="B438" t="str">
            <v>FONDO DE PENSIONES</v>
          </cell>
          <cell r="C438" t="e">
            <v>#N/A</v>
          </cell>
          <cell r="D438" t="e">
            <v>#N/A</v>
          </cell>
          <cell r="E438" t="e">
            <v>#N/A</v>
          </cell>
          <cell r="F438" t="e">
            <v>#N/A</v>
          </cell>
          <cell r="G438" t="e">
            <v>#N/A</v>
          </cell>
          <cell r="H438" t="e">
            <v>#N/A</v>
          </cell>
          <cell r="I438" t="e">
            <v>#N/A</v>
          </cell>
          <cell r="J438" t="e">
            <v>#N/A</v>
          </cell>
          <cell r="K438" t="e">
            <v>#N/A</v>
          </cell>
          <cell r="L438" t="e">
            <v>#N/A</v>
          </cell>
          <cell r="M438" t="e">
            <v>#N/A</v>
          </cell>
          <cell r="N438" t="e">
            <v>#N/A</v>
          </cell>
        </row>
        <row r="439">
          <cell r="A439">
            <v>261210</v>
          </cell>
          <cell r="B439" t="str">
            <v>FONDO SEGURO DE SALDOS</v>
          </cell>
          <cell r="C439" t="e">
            <v>#N/A</v>
          </cell>
          <cell r="D439" t="e">
            <v>#N/A</v>
          </cell>
          <cell r="E439" t="e">
            <v>#N/A</v>
          </cell>
          <cell r="F439" t="e">
            <v>#N/A</v>
          </cell>
          <cell r="G439" t="e">
            <v>#N/A</v>
          </cell>
          <cell r="H439" t="e">
            <v>#N/A</v>
          </cell>
          <cell r="I439" t="e">
            <v>#N/A</v>
          </cell>
          <cell r="J439" t="e">
            <v>#N/A</v>
          </cell>
          <cell r="K439" t="e">
            <v>#N/A</v>
          </cell>
          <cell r="L439" t="e">
            <v>#N/A</v>
          </cell>
          <cell r="M439" t="e">
            <v>#N/A</v>
          </cell>
          <cell r="N439" t="e">
            <v>#N/A</v>
          </cell>
        </row>
        <row r="440">
          <cell r="A440">
            <v>2613</v>
          </cell>
          <cell r="B440" t="str">
            <v>OBLIGACIONES FONDO DE SALUD</v>
          </cell>
          <cell r="C440" t="e">
            <v>#N/A</v>
          </cell>
          <cell r="D440" t="e">
            <v>#N/A</v>
          </cell>
          <cell r="E440" t="e">
            <v>#N/A</v>
          </cell>
          <cell r="F440" t="e">
            <v>#N/A</v>
          </cell>
          <cell r="G440" t="e">
            <v>#N/A</v>
          </cell>
          <cell r="H440" t="e">
            <v>#N/A</v>
          </cell>
          <cell r="I440" t="e">
            <v>#N/A</v>
          </cell>
          <cell r="J440" t="e">
            <v>#N/A</v>
          </cell>
          <cell r="K440" t="e">
            <v>#N/A</v>
          </cell>
          <cell r="L440" t="e">
            <v>#N/A</v>
          </cell>
          <cell r="M440" t="e">
            <v>#N/A</v>
          </cell>
          <cell r="N440" t="e">
            <v>#N/A</v>
          </cell>
        </row>
        <row r="441">
          <cell r="A441">
            <v>2614</v>
          </cell>
          <cell r="B441" t="str">
            <v>OBLIGACIONES CON EMPLEADOS</v>
          </cell>
          <cell r="C441" t="e">
            <v>#N/A</v>
          </cell>
          <cell r="D441" t="e">
            <v>#N/A</v>
          </cell>
          <cell r="E441" t="e">
            <v>#N/A</v>
          </cell>
          <cell r="F441" t="e">
            <v>#N/A</v>
          </cell>
          <cell r="G441" t="e">
            <v>#N/A</v>
          </cell>
          <cell r="H441" t="e">
            <v>#N/A</v>
          </cell>
          <cell r="I441" t="e">
            <v>#N/A</v>
          </cell>
          <cell r="J441" t="e">
            <v>#N/A</v>
          </cell>
          <cell r="K441" t="e">
            <v>#N/A</v>
          </cell>
          <cell r="L441" t="e">
            <v>#N/A</v>
          </cell>
          <cell r="M441" t="e">
            <v>#N/A</v>
          </cell>
          <cell r="N441" t="e">
            <v>#N/A</v>
          </cell>
        </row>
        <row r="442">
          <cell r="A442">
            <v>262</v>
          </cell>
          <cell r="B442" t="str">
            <v>OBLIGACIONES POR ASIGNACIONES EN UNIDADES DE CUENTA</v>
          </cell>
          <cell r="C442">
            <v>79848946.549999997</v>
          </cell>
          <cell r="D442">
            <v>79728097.120000005</v>
          </cell>
          <cell r="E442">
            <v>81135259.200000003</v>
          </cell>
          <cell r="F442">
            <v>81187945.599999994</v>
          </cell>
          <cell r="G442">
            <v>81373006.579999998</v>
          </cell>
          <cell r="H442">
            <v>81496819.620000005</v>
          </cell>
          <cell r="I442">
            <v>82724742.030000001</v>
          </cell>
          <cell r="J442">
            <v>82917047.390000001</v>
          </cell>
          <cell r="K442">
            <v>82543632.530000001</v>
          </cell>
          <cell r="L442">
            <v>82677653.560000002</v>
          </cell>
          <cell r="M442">
            <v>83285193.609999999</v>
          </cell>
          <cell r="N442">
            <v>83620410.829999998</v>
          </cell>
        </row>
        <row r="443">
          <cell r="A443">
            <v>2621</v>
          </cell>
          <cell r="B443" t="str">
            <v>DERECHOS ESPECIALES DE GIRO</v>
          </cell>
          <cell r="C443">
            <v>45341586.549999997</v>
          </cell>
          <cell r="D443">
            <v>45220737.119999997</v>
          </cell>
          <cell r="E443">
            <v>44941499.200000003</v>
          </cell>
          <cell r="F443">
            <v>44994185.600000001</v>
          </cell>
          <cell r="G443">
            <v>45179246.579999998</v>
          </cell>
          <cell r="H443">
            <v>45303059.619999997</v>
          </cell>
          <cell r="I443">
            <v>46530982.030000001</v>
          </cell>
          <cell r="J443">
            <v>46723287.390000001</v>
          </cell>
          <cell r="K443">
            <v>46349872.530000001</v>
          </cell>
          <cell r="L443">
            <v>46483893.560000002</v>
          </cell>
          <cell r="M443">
            <v>47091433.609999999</v>
          </cell>
          <cell r="N443">
            <v>47426650.829999998</v>
          </cell>
        </row>
        <row r="444">
          <cell r="A444">
            <v>2622</v>
          </cell>
          <cell r="B444" t="str">
            <v>PESOS ANDINOS</v>
          </cell>
          <cell r="C444">
            <v>10000000</v>
          </cell>
          <cell r="D444">
            <v>10000000</v>
          </cell>
          <cell r="E444">
            <v>10000000</v>
          </cell>
          <cell r="F444">
            <v>10000000</v>
          </cell>
          <cell r="G444">
            <v>10000000</v>
          </cell>
          <cell r="H444">
            <v>10000000</v>
          </cell>
          <cell r="I444">
            <v>10000000</v>
          </cell>
          <cell r="J444">
            <v>10000000</v>
          </cell>
          <cell r="K444">
            <v>10000000</v>
          </cell>
          <cell r="L444">
            <v>10000000</v>
          </cell>
          <cell r="M444">
            <v>10000000</v>
          </cell>
          <cell r="N444">
            <v>10000000</v>
          </cell>
        </row>
        <row r="445">
          <cell r="A445">
            <v>2623</v>
          </cell>
          <cell r="B445" t="str">
            <v>S.U.C.R.E.</v>
          </cell>
          <cell r="C445">
            <v>24507360</v>
          </cell>
          <cell r="D445">
            <v>24507360</v>
          </cell>
          <cell r="E445">
            <v>26193760</v>
          </cell>
          <cell r="F445">
            <v>26193760</v>
          </cell>
          <cell r="G445">
            <v>26193760</v>
          </cell>
          <cell r="H445">
            <v>26193760</v>
          </cell>
          <cell r="I445">
            <v>26193760</v>
          </cell>
          <cell r="J445">
            <v>26193760</v>
          </cell>
          <cell r="K445">
            <v>26193760</v>
          </cell>
          <cell r="L445">
            <v>26193760</v>
          </cell>
          <cell r="M445">
            <v>26193760</v>
          </cell>
          <cell r="N445">
            <v>26193760</v>
          </cell>
        </row>
        <row r="446">
          <cell r="A446">
            <v>263</v>
          </cell>
          <cell r="B446" t="str">
            <v>OBLIGACIONES CON ORGANISMOS FINANCIEROS INTERNACIONALES</v>
          </cell>
          <cell r="C446">
            <v>320893.12</v>
          </cell>
          <cell r="D446">
            <v>320893.12</v>
          </cell>
          <cell r="E446">
            <v>1072203.6000000001</v>
          </cell>
          <cell r="F446">
            <v>1268204.8600000001</v>
          </cell>
          <cell r="G446">
            <v>1268204.8600000001</v>
          </cell>
          <cell r="H446">
            <v>1268204.8600000001</v>
          </cell>
          <cell r="I446">
            <v>1418004.76</v>
          </cell>
          <cell r="J446">
            <v>1418004.76</v>
          </cell>
          <cell r="K446">
            <v>2165392.54</v>
          </cell>
          <cell r="L446">
            <v>2359911.5499999998</v>
          </cell>
          <cell r="M446">
            <v>2359911.5499999998</v>
          </cell>
          <cell r="N446">
            <v>2359911.5499999998</v>
          </cell>
        </row>
        <row r="447">
          <cell r="A447">
            <v>2631</v>
          </cell>
          <cell r="B447" t="str">
            <v>OBLIGACIONES CON OTROS ORGANISMOS FINANCIEROS INTERNACIONALES</v>
          </cell>
          <cell r="C447">
            <v>320893.12</v>
          </cell>
          <cell r="D447">
            <v>320893.12</v>
          </cell>
          <cell r="E447">
            <v>1072203.6000000001</v>
          </cell>
          <cell r="F447">
            <v>1268204.8600000001</v>
          </cell>
          <cell r="G447">
            <v>1268204.8600000001</v>
          </cell>
          <cell r="H447">
            <v>1268204.8600000001</v>
          </cell>
          <cell r="I447">
            <v>1418004.76</v>
          </cell>
          <cell r="J447">
            <v>1418004.76</v>
          </cell>
          <cell r="K447">
            <v>2165392.54</v>
          </cell>
          <cell r="L447">
            <v>2359911.5499999998</v>
          </cell>
          <cell r="M447">
            <v>2359911.5499999998</v>
          </cell>
          <cell r="N447">
            <v>2359911.5499999998</v>
          </cell>
        </row>
        <row r="448">
          <cell r="A448">
            <v>263105</v>
          </cell>
          <cell r="B448" t="str">
            <v>OBLIGACIONES BANCO INTERNACIONAL DE RECONSTRUCCIÓN Y FOMENTO - BIRF</v>
          </cell>
          <cell r="C448">
            <v>27314.14</v>
          </cell>
          <cell r="D448">
            <v>27314.14</v>
          </cell>
          <cell r="E448">
            <v>27314.14</v>
          </cell>
          <cell r="F448">
            <v>27314.14</v>
          </cell>
          <cell r="G448">
            <v>27314.14</v>
          </cell>
          <cell r="H448">
            <v>27314.14</v>
          </cell>
          <cell r="I448">
            <v>27314.14</v>
          </cell>
          <cell r="J448">
            <v>27314.14</v>
          </cell>
          <cell r="K448">
            <v>27314.14</v>
          </cell>
          <cell r="L448">
            <v>27314.14</v>
          </cell>
          <cell r="M448">
            <v>27314.14</v>
          </cell>
          <cell r="N448">
            <v>27314.14</v>
          </cell>
        </row>
        <row r="449">
          <cell r="A449">
            <v>263115</v>
          </cell>
          <cell r="B449" t="str">
            <v>OBLIGACIONES ASOCIACIÓN INTERNACIONAL DE FOMENTO - AIF.</v>
          </cell>
          <cell r="C449">
            <v>86768.85</v>
          </cell>
          <cell r="D449">
            <v>86768.85</v>
          </cell>
          <cell r="E449">
            <v>86768.85</v>
          </cell>
          <cell r="F449">
            <v>86768.85</v>
          </cell>
          <cell r="G449">
            <v>86768.85</v>
          </cell>
          <cell r="H449">
            <v>86768.85</v>
          </cell>
          <cell r="I449">
            <v>86768.85</v>
          </cell>
          <cell r="J449">
            <v>86768.85</v>
          </cell>
          <cell r="K449">
            <v>86768.85</v>
          </cell>
          <cell r="L449">
            <v>86768.85</v>
          </cell>
          <cell r="M449">
            <v>86768.85</v>
          </cell>
          <cell r="N449">
            <v>86768.85</v>
          </cell>
        </row>
        <row r="450">
          <cell r="A450">
            <v>263120</v>
          </cell>
          <cell r="B450" t="str">
            <v>OBLIGACIONES BANCO INTERAMERICANO DE DESARROLLO - BID</v>
          </cell>
          <cell r="C450">
            <v>206810.13</v>
          </cell>
          <cell r="D450">
            <v>206810.13</v>
          </cell>
          <cell r="E450">
            <v>958120.61</v>
          </cell>
          <cell r="F450">
            <v>1154121.8700000001</v>
          </cell>
          <cell r="G450">
            <v>1154121.8700000001</v>
          </cell>
          <cell r="H450">
            <v>1154121.8700000001</v>
          </cell>
          <cell r="I450">
            <v>1303921.77</v>
          </cell>
          <cell r="J450">
            <v>1303921.77</v>
          </cell>
          <cell r="K450">
            <v>2051309.55</v>
          </cell>
          <cell r="L450">
            <v>2245828.56</v>
          </cell>
          <cell r="M450">
            <v>2245828.56</v>
          </cell>
          <cell r="N450">
            <v>2245828.56</v>
          </cell>
        </row>
        <row r="451">
          <cell r="A451">
            <v>263140</v>
          </cell>
          <cell r="B451" t="str">
            <v>OBLIGACIONES AGENCIA MULTILATERAL DE GARANTÍA E INVERSIÓN MIGA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264</v>
          </cell>
          <cell r="B452" t="str">
            <v>OBLIGACIONES POR CRÉDITOS ESPECIALES</v>
          </cell>
          <cell r="C452">
            <v>116211.91</v>
          </cell>
          <cell r="D452">
            <v>116211.91</v>
          </cell>
          <cell r="E452">
            <v>116211.91</v>
          </cell>
          <cell r="F452">
            <v>116211.91</v>
          </cell>
          <cell r="G452">
            <v>116211.91</v>
          </cell>
          <cell r="H452">
            <v>116211.91</v>
          </cell>
          <cell r="I452">
            <v>116211.91</v>
          </cell>
          <cell r="J452">
            <v>116211.91</v>
          </cell>
          <cell r="K452">
            <v>116211.91</v>
          </cell>
          <cell r="L452">
            <v>116211.91</v>
          </cell>
          <cell r="M452">
            <v>116211.91</v>
          </cell>
          <cell r="N452">
            <v>116211.91</v>
          </cell>
        </row>
        <row r="453">
          <cell r="A453">
            <v>2641</v>
          </cell>
          <cell r="B453" t="str">
            <v>INTERESES POR PAGAR AL EXTERIOR</v>
          </cell>
          <cell r="C453">
            <v>89792.6</v>
          </cell>
          <cell r="D453">
            <v>89792.6</v>
          </cell>
          <cell r="E453">
            <v>89792.6</v>
          </cell>
          <cell r="F453">
            <v>89792.6</v>
          </cell>
          <cell r="G453">
            <v>89792.6</v>
          </cell>
          <cell r="H453">
            <v>89792.6</v>
          </cell>
          <cell r="I453">
            <v>89792.6</v>
          </cell>
          <cell r="J453">
            <v>89792.6</v>
          </cell>
          <cell r="K453">
            <v>89792.6</v>
          </cell>
          <cell r="L453">
            <v>89792.6</v>
          </cell>
          <cell r="M453">
            <v>89792.6</v>
          </cell>
          <cell r="N453">
            <v>89792.6</v>
          </cell>
        </row>
        <row r="454">
          <cell r="A454">
            <v>2642</v>
          </cell>
          <cell r="B454" t="str">
            <v>SERVICIOS TÉCNICOS RECAUDADOS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2643</v>
          </cell>
          <cell r="B455" t="str">
            <v>RECUPERACIONES CRÉDITOS RECURSOS INTERNOS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2644</v>
          </cell>
          <cell r="B456" t="str">
            <v>RECUPERACIONES CRÉDITOS RECURSOS EXTERNOS</v>
          </cell>
          <cell r="C456">
            <v>26399.83</v>
          </cell>
          <cell r="D456">
            <v>26399.83</v>
          </cell>
          <cell r="E456">
            <v>26399.83</v>
          </cell>
          <cell r="F456">
            <v>26399.83</v>
          </cell>
          <cell r="G456">
            <v>26399.83</v>
          </cell>
          <cell r="H456">
            <v>26399.83</v>
          </cell>
          <cell r="I456">
            <v>26399.83</v>
          </cell>
          <cell r="J456">
            <v>26399.83</v>
          </cell>
          <cell r="K456">
            <v>26399.83</v>
          </cell>
          <cell r="L456">
            <v>26399.83</v>
          </cell>
          <cell r="M456">
            <v>26399.83</v>
          </cell>
          <cell r="N456">
            <v>26399.83</v>
          </cell>
        </row>
        <row r="457">
          <cell r="A457">
            <v>2648</v>
          </cell>
          <cell r="B457" t="str">
            <v>OTROS CONCEPTOS POR DISTRIBUIR</v>
          </cell>
          <cell r="C457">
            <v>19.48</v>
          </cell>
          <cell r="D457">
            <v>19.48</v>
          </cell>
          <cell r="E457">
            <v>19.48</v>
          </cell>
          <cell r="F457">
            <v>19.48</v>
          </cell>
          <cell r="G457">
            <v>19.48</v>
          </cell>
          <cell r="H457">
            <v>19.48</v>
          </cell>
          <cell r="I457">
            <v>19.48</v>
          </cell>
          <cell r="J457">
            <v>19.48</v>
          </cell>
          <cell r="K457">
            <v>19.48</v>
          </cell>
          <cell r="L457">
            <v>19.48</v>
          </cell>
          <cell r="M457">
            <v>19.48</v>
          </cell>
          <cell r="N457">
            <v>19.48</v>
          </cell>
        </row>
        <row r="458">
          <cell r="A458">
            <v>265</v>
          </cell>
          <cell r="B458" t="str">
            <v>SERVICIOS POR PAGAR</v>
          </cell>
          <cell r="C458">
            <v>3164911.73</v>
          </cell>
          <cell r="D458">
            <v>2319082.7000000002</v>
          </cell>
          <cell r="E458">
            <v>1037504.41</v>
          </cell>
          <cell r="F458">
            <v>1123898.26</v>
          </cell>
          <cell r="G458">
            <v>1225585.32</v>
          </cell>
          <cell r="H458">
            <v>1304115.32</v>
          </cell>
          <cell r="I458">
            <v>1136704.17</v>
          </cell>
          <cell r="J458">
            <v>1204722.6599999999</v>
          </cell>
          <cell r="K458">
            <v>1278751.6499999999</v>
          </cell>
          <cell r="L458">
            <v>1347385.6</v>
          </cell>
          <cell r="M458">
            <v>678460.76</v>
          </cell>
          <cell r="N458">
            <v>4082974.83</v>
          </cell>
        </row>
        <row r="459">
          <cell r="A459">
            <v>2651</v>
          </cell>
          <cell r="B459" t="str">
            <v>SERVICIOS POR PAGAR</v>
          </cell>
          <cell r="C459">
            <v>3164911.73</v>
          </cell>
          <cell r="D459">
            <v>2319082.7000000002</v>
          </cell>
          <cell r="E459">
            <v>1037504.41</v>
          </cell>
          <cell r="F459">
            <v>1123898.26</v>
          </cell>
          <cell r="G459">
            <v>1225585.32</v>
          </cell>
          <cell r="H459">
            <v>1304115.32</v>
          </cell>
          <cell r="I459">
            <v>1136704.17</v>
          </cell>
          <cell r="J459">
            <v>1204722.6599999999</v>
          </cell>
          <cell r="K459">
            <v>1278751.6499999999</v>
          </cell>
          <cell r="L459">
            <v>1347385.6</v>
          </cell>
          <cell r="M459">
            <v>678460.76</v>
          </cell>
          <cell r="N459">
            <v>4082974.83</v>
          </cell>
        </row>
        <row r="460">
          <cell r="A460">
            <v>266</v>
          </cell>
          <cell r="B460" t="str">
            <v>PROVISIÓN PARA OPERACIONES CONTINGENTES</v>
          </cell>
          <cell r="C460">
            <v>3969679.35</v>
          </cell>
          <cell r="D460">
            <v>3968953.57</v>
          </cell>
          <cell r="E460">
            <v>4064120.5</v>
          </cell>
          <cell r="F460">
            <v>4068332.01</v>
          </cell>
          <cell r="G460">
            <v>4074037.73</v>
          </cell>
          <cell r="H460">
            <v>4075161.72</v>
          </cell>
          <cell r="I460">
            <v>4072942.8</v>
          </cell>
          <cell r="J460">
            <v>4072975.35</v>
          </cell>
          <cell r="K460">
            <v>234847.93</v>
          </cell>
          <cell r="L460">
            <v>2746536.47</v>
          </cell>
          <cell r="M460">
            <v>2748194.36</v>
          </cell>
          <cell r="N460">
            <v>4673916.7699999996</v>
          </cell>
        </row>
        <row r="461">
          <cell r="A461">
            <v>268</v>
          </cell>
          <cell r="B461" t="str">
            <v>CUENTAS POR PAGAR VARIAS</v>
          </cell>
          <cell r="C461">
            <v>86174748.510000005</v>
          </cell>
          <cell r="D461">
            <v>85930528.920000002</v>
          </cell>
          <cell r="E461">
            <v>11053685.17</v>
          </cell>
          <cell r="F461">
            <v>10610812.4</v>
          </cell>
          <cell r="G461">
            <v>10832762.619999999</v>
          </cell>
          <cell r="H461">
            <v>10507630.130000001</v>
          </cell>
          <cell r="I461">
            <v>10567025.619999999</v>
          </cell>
          <cell r="J461">
            <v>10504754.6</v>
          </cell>
          <cell r="K461">
            <v>10647212.470000001</v>
          </cell>
          <cell r="L461">
            <v>10601497.42</v>
          </cell>
          <cell r="M461">
            <v>11486741.98</v>
          </cell>
          <cell r="N461">
            <v>14162926.34</v>
          </cell>
        </row>
        <row r="462">
          <cell r="A462">
            <v>2681</v>
          </cell>
          <cell r="B462" t="str">
            <v>VARIOS ACREEDORES</v>
          </cell>
          <cell r="C462">
            <v>86174748.510000005</v>
          </cell>
          <cell r="D462">
            <v>85930528.920000002</v>
          </cell>
          <cell r="E462">
            <v>11053685.17</v>
          </cell>
          <cell r="F462">
            <v>10610812.4</v>
          </cell>
          <cell r="G462">
            <v>10832762.619999999</v>
          </cell>
          <cell r="H462">
            <v>10507630.130000001</v>
          </cell>
          <cell r="I462">
            <v>10567025.619999999</v>
          </cell>
          <cell r="J462">
            <v>10504754.6</v>
          </cell>
          <cell r="K462">
            <v>10647212.470000001</v>
          </cell>
          <cell r="L462">
            <v>10601497.42</v>
          </cell>
          <cell r="M462">
            <v>11486741.98</v>
          </cell>
          <cell r="N462">
            <v>14162926.34</v>
          </cell>
        </row>
        <row r="463">
          <cell r="A463">
            <v>27</v>
          </cell>
          <cell r="B463" t="str">
            <v>ENDEUDAMIENTO EXTERNO</v>
          </cell>
          <cell r="C463">
            <v>315236819.52999997</v>
          </cell>
          <cell r="D463">
            <v>269485138.25999999</v>
          </cell>
          <cell r="E463">
            <v>567821182.84000003</v>
          </cell>
          <cell r="F463">
            <v>268135053.83000001</v>
          </cell>
          <cell r="G463">
            <v>224367829.38999999</v>
          </cell>
          <cell r="H463">
            <v>524982871.64999998</v>
          </cell>
          <cell r="I463">
            <v>531081332.93000001</v>
          </cell>
          <cell r="J463">
            <v>485632835.26999998</v>
          </cell>
          <cell r="K463">
            <v>184149059.19</v>
          </cell>
          <cell r="L463">
            <v>184681367.69999999</v>
          </cell>
          <cell r="M463">
            <v>140326066.94</v>
          </cell>
          <cell r="N463">
            <v>141325234.16999999</v>
          </cell>
        </row>
        <row r="464">
          <cell r="A464">
            <v>271</v>
          </cell>
          <cell r="B464" t="str">
            <v>PROPIO DEL BANCO CENTRAL DEL ECUADOR</v>
          </cell>
          <cell r="C464">
            <v>315219999.94</v>
          </cell>
          <cell r="D464">
            <v>269468434.80000001</v>
          </cell>
          <cell r="E464">
            <v>567804468</v>
          </cell>
          <cell r="F464">
            <v>268118424</v>
          </cell>
          <cell r="G464">
            <v>224350995.38</v>
          </cell>
          <cell r="H464">
            <v>524965825.87</v>
          </cell>
          <cell r="I464">
            <v>531063440.06</v>
          </cell>
          <cell r="J464">
            <v>485614711.64999998</v>
          </cell>
          <cell r="K464">
            <v>184131269.55000001</v>
          </cell>
          <cell r="L464">
            <v>184663686.59999999</v>
          </cell>
          <cell r="M464">
            <v>140307917.50999999</v>
          </cell>
          <cell r="N464">
            <v>141306690.03999999</v>
          </cell>
        </row>
        <row r="465">
          <cell r="A465">
            <v>2711</v>
          </cell>
          <cell r="B465" t="str">
            <v>ENDEUDAMIENTO CORRIENTE</v>
          </cell>
          <cell r="C465">
            <v>0</v>
          </cell>
          <cell r="D465">
            <v>0</v>
          </cell>
          <cell r="E465">
            <v>300000000</v>
          </cell>
          <cell r="F465">
            <v>0</v>
          </cell>
          <cell r="G465">
            <v>0</v>
          </cell>
          <cell r="H465">
            <v>300000000</v>
          </cell>
          <cell r="I465">
            <v>300000000</v>
          </cell>
          <cell r="J465">
            <v>300000000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>
            <v>271105</v>
          </cell>
          <cell r="B466" t="str">
            <v>FINANCIAMIENTO BALANZA DE PAGOS</v>
          </cell>
          <cell r="C466">
            <v>0</v>
          </cell>
          <cell r="D466">
            <v>0</v>
          </cell>
          <cell r="E466">
            <v>300000000</v>
          </cell>
          <cell r="F466">
            <v>0</v>
          </cell>
          <cell r="G466">
            <v>0</v>
          </cell>
          <cell r="H466">
            <v>300000000</v>
          </cell>
          <cell r="I466">
            <v>300000000</v>
          </cell>
          <cell r="J466">
            <v>300000000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>
            <v>2712</v>
          </cell>
          <cell r="B467" t="str">
            <v>ENDEUDAMIENTO NO CORRIENTE</v>
          </cell>
          <cell r="C467">
            <v>315219999.94</v>
          </cell>
          <cell r="D467">
            <v>269468434.80000001</v>
          </cell>
          <cell r="E467">
            <v>267804468</v>
          </cell>
          <cell r="F467">
            <v>268118424</v>
          </cell>
          <cell r="G467">
            <v>224350995.38</v>
          </cell>
          <cell r="H467">
            <v>224965825.87</v>
          </cell>
          <cell r="I467">
            <v>231063440.06</v>
          </cell>
          <cell r="J467">
            <v>185614711.65000001</v>
          </cell>
          <cell r="K467">
            <v>184131269.55000001</v>
          </cell>
          <cell r="L467">
            <v>184663686.59999999</v>
          </cell>
          <cell r="M467">
            <v>140307917.50999999</v>
          </cell>
          <cell r="N467">
            <v>141306690.03999999</v>
          </cell>
        </row>
        <row r="468">
          <cell r="A468">
            <v>271205</v>
          </cell>
          <cell r="B468" t="str">
            <v>FINANCIAMIENTO DE LIQUIDEZ</v>
          </cell>
          <cell r="C468">
            <v>315219999.94</v>
          </cell>
          <cell r="D468">
            <v>269468434.80000001</v>
          </cell>
          <cell r="E468">
            <v>267804468</v>
          </cell>
          <cell r="F468">
            <v>268118424</v>
          </cell>
          <cell r="G468">
            <v>224350995.38</v>
          </cell>
          <cell r="H468">
            <v>224965825.87</v>
          </cell>
          <cell r="I468">
            <v>231063440.06</v>
          </cell>
          <cell r="J468">
            <v>185614711.65000001</v>
          </cell>
          <cell r="K468">
            <v>184131269.55000001</v>
          </cell>
          <cell r="L468">
            <v>184663686.59999999</v>
          </cell>
          <cell r="M468">
            <v>140307917.50999999</v>
          </cell>
          <cell r="N468">
            <v>141306690.03999999</v>
          </cell>
        </row>
        <row r="469">
          <cell r="A469">
            <v>272</v>
          </cell>
          <cell r="B469" t="str">
            <v>POR CUENTA DEL GOBIERNO NACIONAL</v>
          </cell>
          <cell r="C469">
            <v>16819.59</v>
          </cell>
          <cell r="D469">
            <v>16703.46</v>
          </cell>
          <cell r="E469">
            <v>16714.84</v>
          </cell>
          <cell r="F469">
            <v>16629.830000000002</v>
          </cell>
          <cell r="G469">
            <v>16834.009999999998</v>
          </cell>
          <cell r="H469">
            <v>17045.78</v>
          </cell>
          <cell r="I469">
            <v>17892.87</v>
          </cell>
          <cell r="J469">
            <v>18123.62</v>
          </cell>
          <cell r="K469">
            <v>17789.64</v>
          </cell>
          <cell r="L469">
            <v>17681.099999999999</v>
          </cell>
          <cell r="M469">
            <v>18149.43</v>
          </cell>
          <cell r="N469">
            <v>18544.13</v>
          </cell>
        </row>
        <row r="470">
          <cell r="A470">
            <v>2721</v>
          </cell>
          <cell r="B470" t="str">
            <v>ENDEUDAMIENTO CORRIENTE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272105</v>
          </cell>
          <cell r="B471" t="str">
            <v>FINANCIAMIENTO BALANZA DE PAGOS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272110</v>
          </cell>
          <cell r="B472" t="str">
            <v>DEUDA EXTERNA PÚBLICA REESTRUCTURADA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>
            <v>272115</v>
          </cell>
          <cell r="B473" t="str">
            <v>DEUDA EXTERNA PRIVADA REFINANCIADA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2722</v>
          </cell>
          <cell r="B474" t="str">
            <v>ENDEUDAMIENTO NO CORRIENTE</v>
          </cell>
          <cell r="C474">
            <v>16819.59</v>
          </cell>
          <cell r="D474">
            <v>16703.46</v>
          </cell>
          <cell r="E474">
            <v>16714.84</v>
          </cell>
          <cell r="F474">
            <v>16629.830000000002</v>
          </cell>
          <cell r="G474">
            <v>16834.009999999998</v>
          </cell>
          <cell r="H474">
            <v>17045.78</v>
          </cell>
          <cell r="I474">
            <v>17892.87</v>
          </cell>
          <cell r="J474">
            <v>18123.62</v>
          </cell>
          <cell r="K474">
            <v>17789.64</v>
          </cell>
          <cell r="L474">
            <v>17681.099999999999</v>
          </cell>
          <cell r="M474">
            <v>18149.43</v>
          </cell>
          <cell r="N474">
            <v>18544.13</v>
          </cell>
        </row>
        <row r="475">
          <cell r="A475">
            <v>272205</v>
          </cell>
          <cell r="B475" t="str">
            <v>FINANCIAMIENTO BALANZA DE PAGOS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>
            <v>272210</v>
          </cell>
          <cell r="B476" t="str">
            <v>DEUDA EXTERNA PÚBLICA REESTRUCTURADA</v>
          </cell>
          <cell r="C476">
            <v>16819.59</v>
          </cell>
          <cell r="D476">
            <v>16703.46</v>
          </cell>
          <cell r="E476">
            <v>16714.84</v>
          </cell>
          <cell r="F476">
            <v>16629.830000000002</v>
          </cell>
          <cell r="G476">
            <v>16834.009999999998</v>
          </cell>
          <cell r="H476">
            <v>17045.78</v>
          </cell>
          <cell r="I476">
            <v>17892.87</v>
          </cell>
          <cell r="J476">
            <v>18123.62</v>
          </cell>
          <cell r="K476">
            <v>17789.64</v>
          </cell>
          <cell r="L476">
            <v>17681.099999999999</v>
          </cell>
          <cell r="M476">
            <v>18149.43</v>
          </cell>
          <cell r="N476">
            <v>18544.13</v>
          </cell>
        </row>
        <row r="477">
          <cell r="A477">
            <v>272215</v>
          </cell>
          <cell r="B477" t="str">
            <v>DEUDA EXTERNA PRIVADA REFINANCIADA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A478">
            <v>28</v>
          </cell>
          <cell r="B478" t="str">
            <v>PASIVOS</v>
          </cell>
          <cell r="C478" t="e">
            <v>#N/A</v>
          </cell>
          <cell r="D478" t="e">
            <v>#N/A</v>
          </cell>
          <cell r="E478" t="e">
            <v>#N/A</v>
          </cell>
          <cell r="F478" t="e">
            <v>#N/A</v>
          </cell>
          <cell r="G478" t="e">
            <v>#N/A</v>
          </cell>
          <cell r="H478" t="e">
            <v>#N/A</v>
          </cell>
          <cell r="I478" t="e">
            <v>#N/A</v>
          </cell>
          <cell r="J478" t="e">
            <v>#N/A</v>
          </cell>
          <cell r="K478" t="e">
            <v>#N/A</v>
          </cell>
          <cell r="L478" t="e">
            <v>#N/A</v>
          </cell>
          <cell r="M478" t="e">
            <v>#N/A</v>
          </cell>
          <cell r="N478" t="e">
            <v>#N/A</v>
          </cell>
        </row>
        <row r="479">
          <cell r="A479">
            <v>281</v>
          </cell>
          <cell r="B479" t="str">
            <v>SISTEMAS CONTABLES</v>
          </cell>
          <cell r="C479" t="e">
            <v>#N/A</v>
          </cell>
          <cell r="D479" t="e">
            <v>#N/A</v>
          </cell>
          <cell r="E479" t="e">
            <v>#N/A</v>
          </cell>
          <cell r="F479" t="e">
            <v>#N/A</v>
          </cell>
          <cell r="G479" t="e">
            <v>#N/A</v>
          </cell>
          <cell r="H479" t="e">
            <v>#N/A</v>
          </cell>
          <cell r="I479" t="e">
            <v>#N/A</v>
          </cell>
          <cell r="J479" t="e">
            <v>#N/A</v>
          </cell>
          <cell r="K479" t="e">
            <v>#N/A</v>
          </cell>
          <cell r="L479" t="e">
            <v>#N/A</v>
          </cell>
          <cell r="M479" t="e">
            <v>#N/A</v>
          </cell>
          <cell r="N479" t="e">
            <v>#N/A</v>
          </cell>
        </row>
        <row r="480">
          <cell r="A480">
            <v>2811</v>
          </cell>
          <cell r="B480" t="str">
            <v>SISTEMA DE CANJE</v>
          </cell>
          <cell r="C480" t="e">
            <v>#N/A</v>
          </cell>
          <cell r="D480" t="e">
            <v>#N/A</v>
          </cell>
          <cell r="E480" t="e">
            <v>#N/A</v>
          </cell>
          <cell r="F480" t="e">
            <v>#N/A</v>
          </cell>
          <cell r="G480" t="e">
            <v>#N/A</v>
          </cell>
          <cell r="H480" t="e">
            <v>#N/A</v>
          </cell>
          <cell r="I480" t="e">
            <v>#N/A</v>
          </cell>
          <cell r="J480" t="e">
            <v>#N/A</v>
          </cell>
          <cell r="K480" t="e">
            <v>#N/A</v>
          </cell>
          <cell r="L480" t="e">
            <v>#N/A</v>
          </cell>
          <cell r="M480" t="e">
            <v>#N/A</v>
          </cell>
          <cell r="N480" t="e">
            <v>#N/A</v>
          </cell>
        </row>
        <row r="481">
          <cell r="A481">
            <v>281101</v>
          </cell>
          <cell r="B481" t="str">
            <v>ESPECIES MONETARIAS EMITIDAS EN CIRCULACION</v>
          </cell>
          <cell r="C481" t="e">
            <v>#N/A</v>
          </cell>
          <cell r="D481" t="e">
            <v>#N/A</v>
          </cell>
          <cell r="E481" t="e">
            <v>#N/A</v>
          </cell>
          <cell r="F481" t="e">
            <v>#N/A</v>
          </cell>
          <cell r="G481" t="e">
            <v>#N/A</v>
          </cell>
          <cell r="H481" t="e">
            <v>#N/A</v>
          </cell>
          <cell r="I481" t="e">
            <v>#N/A</v>
          </cell>
          <cell r="J481" t="e">
            <v>#N/A</v>
          </cell>
          <cell r="K481" t="e">
            <v>#N/A</v>
          </cell>
          <cell r="L481" t="e">
            <v>#N/A</v>
          </cell>
          <cell r="M481" t="e">
            <v>#N/A</v>
          </cell>
          <cell r="N481" t="e">
            <v>#N/A</v>
          </cell>
        </row>
        <row r="482">
          <cell r="A482">
            <v>2812</v>
          </cell>
          <cell r="B482" t="str">
            <v>SISTEMA DE RESERVAS FINANCIERAS</v>
          </cell>
          <cell r="C482" t="e">
            <v>#N/A</v>
          </cell>
          <cell r="D482" t="e">
            <v>#N/A</v>
          </cell>
          <cell r="E482" t="e">
            <v>#N/A</v>
          </cell>
          <cell r="F482" t="e">
            <v>#N/A</v>
          </cell>
          <cell r="G482" t="e">
            <v>#N/A</v>
          </cell>
          <cell r="H482" t="e">
            <v>#N/A</v>
          </cell>
          <cell r="I482" t="e">
            <v>#N/A</v>
          </cell>
          <cell r="J482" t="e">
            <v>#N/A</v>
          </cell>
          <cell r="K482" t="e">
            <v>#N/A</v>
          </cell>
          <cell r="L482" t="e">
            <v>#N/A</v>
          </cell>
          <cell r="M482" t="e">
            <v>#N/A</v>
          </cell>
          <cell r="N482" t="e">
            <v>#N/A</v>
          </cell>
        </row>
        <row r="483">
          <cell r="A483">
            <v>281201</v>
          </cell>
          <cell r="B483" t="str">
            <v>DEPOSITOS SECTOR FINANCIERO</v>
          </cell>
          <cell r="C483" t="e">
            <v>#N/A</v>
          </cell>
          <cell r="D483" t="e">
            <v>#N/A</v>
          </cell>
          <cell r="E483" t="e">
            <v>#N/A</v>
          </cell>
          <cell r="F483" t="e">
            <v>#N/A</v>
          </cell>
          <cell r="G483" t="e">
            <v>#N/A</v>
          </cell>
          <cell r="H483" t="e">
            <v>#N/A</v>
          </cell>
          <cell r="I483" t="e">
            <v>#N/A</v>
          </cell>
          <cell r="J483" t="e">
            <v>#N/A</v>
          </cell>
          <cell r="K483" t="e">
            <v>#N/A</v>
          </cell>
          <cell r="L483" t="e">
            <v>#N/A</v>
          </cell>
          <cell r="M483" t="e">
            <v>#N/A</v>
          </cell>
          <cell r="N483" t="e">
            <v>#N/A</v>
          </cell>
        </row>
        <row r="484">
          <cell r="A484">
            <v>281202</v>
          </cell>
          <cell r="B484" t="str">
            <v>BONOS DE ESTABILIZACION (MENOS REPOS B.E.M)</v>
          </cell>
          <cell r="C484" t="e">
            <v>#N/A</v>
          </cell>
          <cell r="D484" t="e">
            <v>#N/A</v>
          </cell>
          <cell r="E484" t="e">
            <v>#N/A</v>
          </cell>
          <cell r="F484" t="e">
            <v>#N/A</v>
          </cell>
          <cell r="G484" t="e">
            <v>#N/A</v>
          </cell>
          <cell r="H484" t="e">
            <v>#N/A</v>
          </cell>
          <cell r="I484" t="e">
            <v>#N/A</v>
          </cell>
          <cell r="J484" t="e">
            <v>#N/A</v>
          </cell>
          <cell r="K484" t="e">
            <v>#N/A</v>
          </cell>
          <cell r="L484" t="e">
            <v>#N/A</v>
          </cell>
          <cell r="M484" t="e">
            <v>#N/A</v>
          </cell>
          <cell r="N484" t="e">
            <v>#N/A</v>
          </cell>
        </row>
        <row r="485">
          <cell r="A485">
            <v>2813</v>
          </cell>
          <cell r="B485" t="str">
            <v>SISTEMA DE OPERACIONES</v>
          </cell>
          <cell r="C485" t="e">
            <v>#N/A</v>
          </cell>
          <cell r="D485" t="e">
            <v>#N/A</v>
          </cell>
          <cell r="E485" t="e">
            <v>#N/A</v>
          </cell>
          <cell r="F485" t="e">
            <v>#N/A</v>
          </cell>
          <cell r="G485" t="e">
            <v>#N/A</v>
          </cell>
          <cell r="H485" t="e">
            <v>#N/A</v>
          </cell>
          <cell r="I485" t="e">
            <v>#N/A</v>
          </cell>
          <cell r="J485" t="e">
            <v>#N/A</v>
          </cell>
          <cell r="K485" t="e">
            <v>#N/A</v>
          </cell>
          <cell r="L485" t="e">
            <v>#N/A</v>
          </cell>
          <cell r="M485" t="e">
            <v>#N/A</v>
          </cell>
          <cell r="N485" t="e">
            <v>#N/A</v>
          </cell>
        </row>
        <row r="486">
          <cell r="A486">
            <v>281301</v>
          </cell>
          <cell r="B486" t="str">
            <v>DEPOSITOS SECTOR PUBLICO NO FINANCIERO</v>
          </cell>
          <cell r="C486" t="e">
            <v>#N/A</v>
          </cell>
          <cell r="D486" t="e">
            <v>#N/A</v>
          </cell>
          <cell r="E486" t="e">
            <v>#N/A</v>
          </cell>
          <cell r="F486" t="e">
            <v>#N/A</v>
          </cell>
          <cell r="G486" t="e">
            <v>#N/A</v>
          </cell>
          <cell r="H486" t="e">
            <v>#N/A</v>
          </cell>
          <cell r="I486" t="e">
            <v>#N/A</v>
          </cell>
          <cell r="J486" t="e">
            <v>#N/A</v>
          </cell>
          <cell r="K486" t="e">
            <v>#N/A</v>
          </cell>
          <cell r="L486" t="e">
            <v>#N/A</v>
          </cell>
          <cell r="M486" t="e">
            <v>#N/A</v>
          </cell>
          <cell r="N486" t="e">
            <v>#N/A</v>
          </cell>
        </row>
        <row r="487">
          <cell r="A487">
            <v>281302</v>
          </cell>
          <cell r="B487" t="str">
            <v>DEPOSITOS SECTOR PRIVADO</v>
          </cell>
          <cell r="C487" t="e">
            <v>#N/A</v>
          </cell>
          <cell r="D487" t="e">
            <v>#N/A</v>
          </cell>
          <cell r="E487" t="e">
            <v>#N/A</v>
          </cell>
          <cell r="F487" t="e">
            <v>#N/A</v>
          </cell>
          <cell r="G487" t="e">
            <v>#N/A</v>
          </cell>
          <cell r="H487" t="e">
            <v>#N/A</v>
          </cell>
          <cell r="I487" t="e">
            <v>#N/A</v>
          </cell>
          <cell r="J487" t="e">
            <v>#N/A</v>
          </cell>
          <cell r="K487" t="e">
            <v>#N/A</v>
          </cell>
          <cell r="L487" t="e">
            <v>#N/A</v>
          </cell>
          <cell r="M487" t="e">
            <v>#N/A</v>
          </cell>
          <cell r="N487" t="e">
            <v>#N/A</v>
          </cell>
        </row>
        <row r="488">
          <cell r="A488">
            <v>281303</v>
          </cell>
          <cell r="B488" t="str">
            <v>ENDEUDAMIENTO SECTOR EXTERNO BCE</v>
          </cell>
          <cell r="C488" t="e">
            <v>#N/A</v>
          </cell>
          <cell r="D488" t="e">
            <v>#N/A</v>
          </cell>
          <cell r="E488" t="e">
            <v>#N/A</v>
          </cell>
          <cell r="F488" t="e">
            <v>#N/A</v>
          </cell>
          <cell r="G488" t="e">
            <v>#N/A</v>
          </cell>
          <cell r="H488" t="e">
            <v>#N/A</v>
          </cell>
          <cell r="I488" t="e">
            <v>#N/A</v>
          </cell>
          <cell r="J488" t="e">
            <v>#N/A</v>
          </cell>
          <cell r="K488" t="e">
            <v>#N/A</v>
          </cell>
          <cell r="L488" t="e">
            <v>#N/A</v>
          </cell>
          <cell r="M488" t="e">
            <v>#N/A</v>
          </cell>
          <cell r="N488" t="e">
            <v>#N/A</v>
          </cell>
        </row>
        <row r="489">
          <cell r="A489">
            <v>281304</v>
          </cell>
          <cell r="B489" t="str">
            <v>TITULOS DEL BANCO CENTRAL DEL ECUADOR</v>
          </cell>
          <cell r="C489" t="e">
            <v>#N/A</v>
          </cell>
          <cell r="D489" t="e">
            <v>#N/A</v>
          </cell>
          <cell r="E489" t="e">
            <v>#N/A</v>
          </cell>
          <cell r="F489" t="e">
            <v>#N/A</v>
          </cell>
          <cell r="G489" t="e">
            <v>#N/A</v>
          </cell>
          <cell r="H489" t="e">
            <v>#N/A</v>
          </cell>
          <cell r="I489" t="e">
            <v>#N/A</v>
          </cell>
          <cell r="J489" t="e">
            <v>#N/A</v>
          </cell>
          <cell r="K489" t="e">
            <v>#N/A</v>
          </cell>
          <cell r="L489" t="e">
            <v>#N/A</v>
          </cell>
          <cell r="M489" t="e">
            <v>#N/A</v>
          </cell>
          <cell r="N489" t="e">
            <v>#N/A</v>
          </cell>
        </row>
        <row r="490">
          <cell r="A490">
            <v>2814</v>
          </cell>
          <cell r="B490" t="str">
            <v>SISTEMA DE OTRAS OPERACIONES DEL BCE</v>
          </cell>
          <cell r="C490" t="e">
            <v>#N/A</v>
          </cell>
          <cell r="D490" t="e">
            <v>#N/A</v>
          </cell>
          <cell r="E490" t="e">
            <v>#N/A</v>
          </cell>
          <cell r="F490" t="e">
            <v>#N/A</v>
          </cell>
          <cell r="G490" t="e">
            <v>#N/A</v>
          </cell>
          <cell r="H490" t="e">
            <v>#N/A</v>
          </cell>
          <cell r="I490" t="e">
            <v>#N/A</v>
          </cell>
          <cell r="J490" t="e">
            <v>#N/A</v>
          </cell>
          <cell r="K490" t="e">
            <v>#N/A</v>
          </cell>
          <cell r="L490" t="e">
            <v>#N/A</v>
          </cell>
          <cell r="M490" t="e">
            <v>#N/A</v>
          </cell>
          <cell r="N490" t="e">
            <v>#N/A</v>
          </cell>
        </row>
        <row r="491">
          <cell r="A491">
            <v>281401</v>
          </cell>
          <cell r="B491" t="str">
            <v>PASIVOS EXTERNOS</v>
          </cell>
          <cell r="C491" t="e">
            <v>#N/A</v>
          </cell>
          <cell r="D491" t="e">
            <v>#N/A</v>
          </cell>
          <cell r="E491" t="e">
            <v>#N/A</v>
          </cell>
          <cell r="F491" t="e">
            <v>#N/A</v>
          </cell>
          <cell r="G491" t="e">
            <v>#N/A</v>
          </cell>
          <cell r="H491" t="e">
            <v>#N/A</v>
          </cell>
          <cell r="I491" t="e">
            <v>#N/A</v>
          </cell>
          <cell r="J491" t="e">
            <v>#N/A</v>
          </cell>
          <cell r="K491" t="e">
            <v>#N/A</v>
          </cell>
          <cell r="L491" t="e">
            <v>#N/A</v>
          </cell>
          <cell r="M491" t="e">
            <v>#N/A</v>
          </cell>
          <cell r="N491" t="e">
            <v>#N/A</v>
          </cell>
        </row>
        <row r="492">
          <cell r="A492">
            <v>281402</v>
          </cell>
          <cell r="B492" t="str">
            <v>CUENTAS POR PAGAR</v>
          </cell>
          <cell r="C492" t="e">
            <v>#N/A</v>
          </cell>
          <cell r="D492" t="e">
            <v>#N/A</v>
          </cell>
          <cell r="E492" t="e">
            <v>#N/A</v>
          </cell>
          <cell r="F492" t="e">
            <v>#N/A</v>
          </cell>
          <cell r="G492" t="e">
            <v>#N/A</v>
          </cell>
          <cell r="H492" t="e">
            <v>#N/A</v>
          </cell>
          <cell r="I492" t="e">
            <v>#N/A</v>
          </cell>
          <cell r="J492" t="e">
            <v>#N/A</v>
          </cell>
          <cell r="K492" t="e">
            <v>#N/A</v>
          </cell>
          <cell r="L492" t="e">
            <v>#N/A</v>
          </cell>
          <cell r="M492" t="e">
            <v>#N/A</v>
          </cell>
          <cell r="N492" t="e">
            <v>#N/A</v>
          </cell>
        </row>
        <row r="493">
          <cell r="A493">
            <v>281403</v>
          </cell>
          <cell r="B493" t="str">
            <v>ENDEUDAMIENTO EXTERNO (DESHABILITADO)</v>
          </cell>
          <cell r="C493" t="e">
            <v>#N/A</v>
          </cell>
          <cell r="D493" t="e">
            <v>#N/A</v>
          </cell>
          <cell r="E493" t="e">
            <v>#N/A</v>
          </cell>
          <cell r="F493" t="e">
            <v>#N/A</v>
          </cell>
          <cell r="G493" t="e">
            <v>#N/A</v>
          </cell>
          <cell r="H493" t="e">
            <v>#N/A</v>
          </cell>
          <cell r="I493" t="e">
            <v>#N/A</v>
          </cell>
          <cell r="J493" t="e">
            <v>#N/A</v>
          </cell>
          <cell r="K493" t="e">
            <v>#N/A</v>
          </cell>
          <cell r="L493" t="e">
            <v>#N/A</v>
          </cell>
          <cell r="M493" t="e">
            <v>#N/A</v>
          </cell>
          <cell r="N493" t="e">
            <v>#N/A</v>
          </cell>
        </row>
        <row r="494">
          <cell r="A494">
            <v>281404</v>
          </cell>
          <cell r="B494" t="str">
            <v>OTROS PASIVOS</v>
          </cell>
          <cell r="C494" t="e">
            <v>#N/A</v>
          </cell>
          <cell r="D494" t="e">
            <v>#N/A</v>
          </cell>
          <cell r="E494" t="e">
            <v>#N/A</v>
          </cell>
          <cell r="F494" t="e">
            <v>#N/A</v>
          </cell>
          <cell r="G494" t="e">
            <v>#N/A</v>
          </cell>
          <cell r="H494" t="e">
            <v>#N/A</v>
          </cell>
          <cell r="I494" t="e">
            <v>#N/A</v>
          </cell>
          <cell r="J494" t="e">
            <v>#N/A</v>
          </cell>
          <cell r="K494" t="e">
            <v>#N/A</v>
          </cell>
          <cell r="L494" t="e">
            <v>#N/A</v>
          </cell>
          <cell r="M494" t="e">
            <v>#N/A</v>
          </cell>
          <cell r="N494" t="e">
            <v>#N/A</v>
          </cell>
        </row>
        <row r="495">
          <cell r="A495">
            <v>281405</v>
          </cell>
          <cell r="B495" t="str">
            <v>INGRESOS</v>
          </cell>
          <cell r="C495" t="e">
            <v>#N/A</v>
          </cell>
          <cell r="D495" t="e">
            <v>#N/A</v>
          </cell>
          <cell r="E495" t="e">
            <v>#N/A</v>
          </cell>
          <cell r="F495" t="e">
            <v>#N/A</v>
          </cell>
          <cell r="G495" t="e">
            <v>#N/A</v>
          </cell>
          <cell r="H495" t="e">
            <v>#N/A</v>
          </cell>
          <cell r="I495" t="e">
            <v>#N/A</v>
          </cell>
          <cell r="J495" t="e">
            <v>#N/A</v>
          </cell>
          <cell r="K495" t="e">
            <v>#N/A</v>
          </cell>
          <cell r="L495" t="e">
            <v>#N/A</v>
          </cell>
          <cell r="M495" t="e">
            <v>#N/A</v>
          </cell>
          <cell r="N495" t="e">
            <v>#N/A</v>
          </cell>
        </row>
        <row r="496">
          <cell r="A496">
            <v>281406</v>
          </cell>
          <cell r="B496" t="str">
            <v>PATRIMONIO</v>
          </cell>
          <cell r="C496" t="e">
            <v>#N/A</v>
          </cell>
          <cell r="D496" t="e">
            <v>#N/A</v>
          </cell>
          <cell r="E496" t="e">
            <v>#N/A</v>
          </cell>
          <cell r="F496" t="e">
            <v>#N/A</v>
          </cell>
          <cell r="G496" t="e">
            <v>#N/A</v>
          </cell>
          <cell r="H496" t="e">
            <v>#N/A</v>
          </cell>
          <cell r="I496" t="e">
            <v>#N/A</v>
          </cell>
          <cell r="J496" t="e">
            <v>#N/A</v>
          </cell>
          <cell r="K496" t="e">
            <v>#N/A</v>
          </cell>
          <cell r="L496" t="e">
            <v>#N/A</v>
          </cell>
          <cell r="M496" t="e">
            <v>#N/A</v>
          </cell>
          <cell r="N496" t="e">
            <v>#N/A</v>
          </cell>
        </row>
        <row r="497">
          <cell r="A497">
            <v>29</v>
          </cell>
          <cell r="B497" t="str">
            <v>OTROS PASIVOS</v>
          </cell>
          <cell r="C497">
            <v>97946053.890000001</v>
          </cell>
          <cell r="D497">
            <v>96342613.629999995</v>
          </cell>
          <cell r="E497">
            <v>96349427.620000005</v>
          </cell>
          <cell r="F497">
            <v>96542589.319999993</v>
          </cell>
          <cell r="G497">
            <v>95798899.219999999</v>
          </cell>
          <cell r="H497">
            <v>95979976.769999996</v>
          </cell>
          <cell r="I497">
            <v>96071849.25</v>
          </cell>
          <cell r="J497">
            <v>95543189.980000004</v>
          </cell>
          <cell r="K497">
            <v>95708505.180000007</v>
          </cell>
          <cell r="L497">
            <v>95885275.569999993</v>
          </cell>
          <cell r="M497">
            <v>95307519.159999996</v>
          </cell>
          <cell r="N497">
            <v>96538495.370000005</v>
          </cell>
        </row>
        <row r="498">
          <cell r="A498">
            <v>291</v>
          </cell>
          <cell r="B498" t="str">
            <v>PASIVOS DIFERIDOS</v>
          </cell>
          <cell r="C498">
            <v>4238868.0599999996</v>
          </cell>
          <cell r="D498">
            <v>4032514.85</v>
          </cell>
          <cell r="E498">
            <v>3862381.74</v>
          </cell>
          <cell r="F498">
            <v>3862381.74</v>
          </cell>
          <cell r="G498">
            <v>3839397.19</v>
          </cell>
          <cell r="H498">
            <v>3822060.62</v>
          </cell>
          <cell r="I498">
            <v>3799668.16</v>
          </cell>
          <cell r="J498">
            <v>3739570.52</v>
          </cell>
          <cell r="K498">
            <v>3703519.04</v>
          </cell>
          <cell r="L498">
            <v>3672436.15</v>
          </cell>
          <cell r="M498">
            <v>3657798.16</v>
          </cell>
          <cell r="N498">
            <v>3638225.85</v>
          </cell>
        </row>
        <row r="499">
          <cell r="A499">
            <v>293</v>
          </cell>
          <cell r="B499" t="str">
            <v>INTERESES POR PAGAR</v>
          </cell>
          <cell r="C499">
            <v>2201834.23</v>
          </cell>
          <cell r="D499">
            <v>1365425.23</v>
          </cell>
          <cell r="E499">
            <v>2023440.46</v>
          </cell>
          <cell r="F499">
            <v>2692897.27</v>
          </cell>
          <cell r="G499">
            <v>2445408.66</v>
          </cell>
          <cell r="H499">
            <v>3118738.58</v>
          </cell>
          <cell r="I499">
            <v>3870104.19</v>
          </cell>
          <cell r="J499">
            <v>3872931.62</v>
          </cell>
          <cell r="K499">
            <v>4546844.9800000004</v>
          </cell>
          <cell r="L499">
            <v>5226352.04</v>
          </cell>
          <cell r="M499">
            <v>5432574.5</v>
          </cell>
          <cell r="N499">
            <v>6137147.8499999996</v>
          </cell>
        </row>
        <row r="500">
          <cell r="A500">
            <v>2931</v>
          </cell>
          <cell r="B500" t="str">
            <v>INTERESES CRÉDITOS EXTERNOS  BANCO CENTRAL DEL ECUADOR</v>
          </cell>
          <cell r="C500">
            <v>2201834.23</v>
          </cell>
          <cell r="D500">
            <v>1365425.23</v>
          </cell>
          <cell r="E500">
            <v>2023440.46</v>
          </cell>
          <cell r="F500">
            <v>2692897.27</v>
          </cell>
          <cell r="G500">
            <v>2445408.66</v>
          </cell>
          <cell r="H500">
            <v>3118738.58</v>
          </cell>
          <cell r="I500">
            <v>3870104.19</v>
          </cell>
          <cell r="J500">
            <v>3872931.62</v>
          </cell>
          <cell r="K500">
            <v>4546844.9800000004</v>
          </cell>
          <cell r="L500">
            <v>5226352.04</v>
          </cell>
          <cell r="M500">
            <v>5432574.5</v>
          </cell>
          <cell r="N500">
            <v>6137147.8499999996</v>
          </cell>
        </row>
        <row r="501">
          <cell r="A501">
            <v>2932</v>
          </cell>
          <cell r="B501" t="str">
            <v>INTERESES CRÉDITOS EXTERNOS GOBIERNO NACIONAL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>
            <v>2939</v>
          </cell>
          <cell r="B502" t="str">
            <v>OTROS INTERESES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A503">
            <v>295</v>
          </cell>
          <cell r="B503" t="str">
            <v>RESULTADOS EFECTIVOS DE POLIT.MONET</v>
          </cell>
          <cell r="C503" t="e">
            <v>#N/A</v>
          </cell>
          <cell r="D503" t="e">
            <v>#N/A</v>
          </cell>
          <cell r="E503" t="e">
            <v>#N/A</v>
          </cell>
          <cell r="F503" t="e">
            <v>#N/A</v>
          </cell>
          <cell r="G503" t="e">
            <v>#N/A</v>
          </cell>
          <cell r="H503" t="e">
            <v>#N/A</v>
          </cell>
          <cell r="I503" t="e">
            <v>#N/A</v>
          </cell>
          <cell r="J503" t="e">
            <v>#N/A</v>
          </cell>
          <cell r="K503" t="e">
            <v>#N/A</v>
          </cell>
          <cell r="L503" t="e">
            <v>#N/A</v>
          </cell>
          <cell r="M503" t="e">
            <v>#N/A</v>
          </cell>
          <cell r="N503" t="e">
            <v>#N/A</v>
          </cell>
        </row>
        <row r="504">
          <cell r="A504">
            <v>2952</v>
          </cell>
          <cell r="B504" t="str">
            <v>UTILIDADES MESA DE DINERO</v>
          </cell>
          <cell r="C504" t="e">
            <v>#N/A</v>
          </cell>
          <cell r="D504" t="e">
            <v>#N/A</v>
          </cell>
          <cell r="E504" t="e">
            <v>#N/A</v>
          </cell>
          <cell r="F504" t="e">
            <v>#N/A</v>
          </cell>
          <cell r="G504" t="e">
            <v>#N/A</v>
          </cell>
          <cell r="H504" t="e">
            <v>#N/A</v>
          </cell>
          <cell r="I504" t="e">
            <v>#N/A</v>
          </cell>
          <cell r="J504" t="e">
            <v>#N/A</v>
          </cell>
          <cell r="K504" t="e">
            <v>#N/A</v>
          </cell>
          <cell r="L504" t="e">
            <v>#N/A</v>
          </cell>
          <cell r="M504" t="e">
            <v>#N/A</v>
          </cell>
          <cell r="N504" t="e">
            <v>#N/A</v>
          </cell>
        </row>
        <row r="505">
          <cell r="A505">
            <v>2953</v>
          </cell>
          <cell r="B505" t="str">
            <v>UTILIDADES MESA DE CAMBIO</v>
          </cell>
          <cell r="C505" t="e">
            <v>#N/A</v>
          </cell>
          <cell r="D505" t="e">
            <v>#N/A</v>
          </cell>
          <cell r="E505" t="e">
            <v>#N/A</v>
          </cell>
          <cell r="F505" t="e">
            <v>#N/A</v>
          </cell>
          <cell r="G505" t="e">
            <v>#N/A</v>
          </cell>
          <cell r="H505" t="e">
            <v>#N/A</v>
          </cell>
          <cell r="I505" t="e">
            <v>#N/A</v>
          </cell>
          <cell r="J505" t="e">
            <v>#N/A</v>
          </cell>
          <cell r="K505" t="e">
            <v>#N/A</v>
          </cell>
          <cell r="L505" t="e">
            <v>#N/A</v>
          </cell>
          <cell r="M505" t="e">
            <v>#N/A</v>
          </cell>
          <cell r="N505" t="e">
            <v>#N/A</v>
          </cell>
        </row>
        <row r="506">
          <cell r="A506">
            <v>2954</v>
          </cell>
          <cell r="B506" t="str">
            <v>DESMONETIZACION ESPECIES MONETARIAS</v>
          </cell>
          <cell r="C506" t="e">
            <v>#N/A</v>
          </cell>
          <cell r="D506" t="e">
            <v>#N/A</v>
          </cell>
          <cell r="E506" t="e">
            <v>#N/A</v>
          </cell>
          <cell r="F506" t="e">
            <v>#N/A</v>
          </cell>
          <cell r="G506" t="e">
            <v>#N/A</v>
          </cell>
          <cell r="H506" t="e">
            <v>#N/A</v>
          </cell>
          <cell r="I506" t="e">
            <v>#N/A</v>
          </cell>
          <cell r="J506" t="e">
            <v>#N/A</v>
          </cell>
          <cell r="K506" t="e">
            <v>#N/A</v>
          </cell>
          <cell r="L506" t="e">
            <v>#N/A</v>
          </cell>
          <cell r="M506" t="e">
            <v>#N/A</v>
          </cell>
          <cell r="N506" t="e">
            <v>#N/A</v>
          </cell>
        </row>
        <row r="507">
          <cell r="A507">
            <v>2955</v>
          </cell>
          <cell r="B507" t="str">
            <v>DIFERENCIAS EFECTIVAS EN CAMBIOS</v>
          </cell>
          <cell r="C507" t="e">
            <v>#N/A</v>
          </cell>
          <cell r="D507" t="e">
            <v>#N/A</v>
          </cell>
          <cell r="E507" t="e">
            <v>#N/A</v>
          </cell>
          <cell r="F507" t="e">
            <v>#N/A</v>
          </cell>
          <cell r="G507" t="e">
            <v>#N/A</v>
          </cell>
          <cell r="H507" t="e">
            <v>#N/A</v>
          </cell>
          <cell r="I507" t="e">
            <v>#N/A</v>
          </cell>
          <cell r="J507" t="e">
            <v>#N/A</v>
          </cell>
          <cell r="K507" t="e">
            <v>#N/A</v>
          </cell>
          <cell r="L507" t="e">
            <v>#N/A</v>
          </cell>
          <cell r="M507" t="e">
            <v>#N/A</v>
          </cell>
          <cell r="N507" t="e">
            <v>#N/A</v>
          </cell>
        </row>
        <row r="508">
          <cell r="A508">
            <v>2956</v>
          </cell>
          <cell r="B508" t="str">
            <v>INTERESES POR CREDITOS</v>
          </cell>
          <cell r="C508" t="e">
            <v>#N/A</v>
          </cell>
          <cell r="D508" t="e">
            <v>#N/A</v>
          </cell>
          <cell r="E508" t="e">
            <v>#N/A</v>
          </cell>
          <cell r="F508" t="e">
            <v>#N/A</v>
          </cell>
          <cell r="G508" t="e">
            <v>#N/A</v>
          </cell>
          <cell r="H508" t="e">
            <v>#N/A</v>
          </cell>
          <cell r="I508" t="e">
            <v>#N/A</v>
          </cell>
          <cell r="J508" t="e">
            <v>#N/A</v>
          </cell>
          <cell r="K508" t="e">
            <v>#N/A</v>
          </cell>
          <cell r="L508" t="e">
            <v>#N/A</v>
          </cell>
          <cell r="M508" t="e">
            <v>#N/A</v>
          </cell>
          <cell r="N508" t="e">
            <v>#N/A</v>
          </cell>
        </row>
        <row r="509">
          <cell r="A509">
            <v>295605</v>
          </cell>
          <cell r="B509" t="str">
            <v>INTERESES CREDITOS DE LIQUIDEZ</v>
          </cell>
          <cell r="C509" t="e">
            <v>#N/A</v>
          </cell>
          <cell r="D509" t="e">
            <v>#N/A</v>
          </cell>
          <cell r="E509" t="e">
            <v>#N/A</v>
          </cell>
          <cell r="F509" t="e">
            <v>#N/A</v>
          </cell>
          <cell r="G509" t="e">
            <v>#N/A</v>
          </cell>
          <cell r="H509" t="e">
            <v>#N/A</v>
          </cell>
          <cell r="I509" t="e">
            <v>#N/A</v>
          </cell>
          <cell r="J509" t="e">
            <v>#N/A</v>
          </cell>
          <cell r="K509" t="e">
            <v>#N/A</v>
          </cell>
          <cell r="L509" t="e">
            <v>#N/A</v>
          </cell>
          <cell r="M509" t="e">
            <v>#N/A</v>
          </cell>
          <cell r="N509" t="e">
            <v>#N/A</v>
          </cell>
        </row>
        <row r="510">
          <cell r="A510">
            <v>295610</v>
          </cell>
          <cell r="B510" t="str">
            <v>INTERESES PRESTAMOS POR RETIRO DEPO</v>
          </cell>
          <cell r="C510" t="e">
            <v>#N/A</v>
          </cell>
          <cell r="D510" t="e">
            <v>#N/A</v>
          </cell>
          <cell r="E510" t="e">
            <v>#N/A</v>
          </cell>
          <cell r="F510" t="e">
            <v>#N/A</v>
          </cell>
          <cell r="G510" t="e">
            <v>#N/A</v>
          </cell>
          <cell r="H510" t="e">
            <v>#N/A</v>
          </cell>
          <cell r="I510" t="e">
            <v>#N/A</v>
          </cell>
          <cell r="J510" t="e">
            <v>#N/A</v>
          </cell>
          <cell r="K510" t="e">
            <v>#N/A</v>
          </cell>
          <cell r="L510" t="e">
            <v>#N/A</v>
          </cell>
          <cell r="M510" t="e">
            <v>#N/A</v>
          </cell>
          <cell r="N510" t="e">
            <v>#N/A</v>
          </cell>
        </row>
        <row r="511">
          <cell r="A511">
            <v>295615</v>
          </cell>
          <cell r="B511" t="str">
            <v>INTERESES PRESTAMOS DE EMERGENCIA</v>
          </cell>
          <cell r="C511" t="e">
            <v>#N/A</v>
          </cell>
          <cell r="D511" t="e">
            <v>#N/A</v>
          </cell>
          <cell r="E511" t="e">
            <v>#N/A</v>
          </cell>
          <cell r="F511" t="e">
            <v>#N/A</v>
          </cell>
          <cell r="G511" t="e">
            <v>#N/A</v>
          </cell>
          <cell r="H511" t="e">
            <v>#N/A</v>
          </cell>
          <cell r="I511" t="e">
            <v>#N/A</v>
          </cell>
          <cell r="J511" t="e">
            <v>#N/A</v>
          </cell>
          <cell r="K511" t="e">
            <v>#N/A</v>
          </cell>
          <cell r="L511" t="e">
            <v>#N/A</v>
          </cell>
          <cell r="M511" t="e">
            <v>#N/A</v>
          </cell>
          <cell r="N511" t="e">
            <v>#N/A</v>
          </cell>
        </row>
        <row r="512">
          <cell r="A512">
            <v>2958</v>
          </cell>
          <cell r="B512" t="str">
            <v>OTROS INGRESOS DE POLITICA MONETARI</v>
          </cell>
          <cell r="C512" t="e">
            <v>#N/A</v>
          </cell>
          <cell r="D512" t="e">
            <v>#N/A</v>
          </cell>
          <cell r="E512" t="e">
            <v>#N/A</v>
          </cell>
          <cell r="F512" t="e">
            <v>#N/A</v>
          </cell>
          <cell r="G512" t="e">
            <v>#N/A</v>
          </cell>
          <cell r="H512" t="e">
            <v>#N/A</v>
          </cell>
          <cell r="I512" t="e">
            <v>#N/A</v>
          </cell>
          <cell r="J512" t="e">
            <v>#N/A</v>
          </cell>
          <cell r="K512" t="e">
            <v>#N/A</v>
          </cell>
          <cell r="L512" t="e">
            <v>#N/A</v>
          </cell>
          <cell r="M512" t="e">
            <v>#N/A</v>
          </cell>
          <cell r="N512" t="e">
            <v>#N/A</v>
          </cell>
        </row>
        <row r="513">
          <cell r="A513">
            <v>297</v>
          </cell>
          <cell r="B513" t="str">
            <v>EX FONDO DE PENSIONES BANCO CENTRAL DEL ECUADOR</v>
          </cell>
          <cell r="C513">
            <v>91505351.599999994</v>
          </cell>
          <cell r="D513">
            <v>90944673.549999997</v>
          </cell>
          <cell r="E513">
            <v>90463605.420000002</v>
          </cell>
          <cell r="F513">
            <v>89987310.310000002</v>
          </cell>
          <cell r="G513">
            <v>89514093.370000005</v>
          </cell>
          <cell r="H513">
            <v>89039177.569999993</v>
          </cell>
          <cell r="I513">
            <v>88402076.900000006</v>
          </cell>
          <cell r="J513">
            <v>87930687.840000004</v>
          </cell>
          <cell r="K513">
            <v>87458141.159999996</v>
          </cell>
          <cell r="L513">
            <v>86986487.379999995</v>
          </cell>
          <cell r="M513">
            <v>86217146.5</v>
          </cell>
          <cell r="N513">
            <v>86763121.670000002</v>
          </cell>
        </row>
        <row r="514">
          <cell r="A514">
            <v>2971</v>
          </cell>
          <cell r="B514" t="str">
            <v>OTROS ACREEDORES</v>
          </cell>
          <cell r="C514">
            <v>3146208.75</v>
          </cell>
          <cell r="D514">
            <v>3147773.85</v>
          </cell>
          <cell r="E514">
            <v>3149172.85</v>
          </cell>
          <cell r="F514">
            <v>3150297.82</v>
          </cell>
          <cell r="G514">
            <v>3151499.9</v>
          </cell>
          <cell r="H514">
            <v>3152978.6</v>
          </cell>
          <cell r="I514">
            <v>3154274.47</v>
          </cell>
          <cell r="J514">
            <v>3155523.26</v>
          </cell>
          <cell r="K514">
            <v>3156590.97</v>
          </cell>
          <cell r="L514">
            <v>3157660.3</v>
          </cell>
          <cell r="M514">
            <v>3158818.26</v>
          </cell>
          <cell r="N514">
            <v>3160638.23</v>
          </cell>
        </row>
        <row r="515">
          <cell r="A515">
            <v>2972</v>
          </cell>
          <cell r="B515" t="str">
            <v>FONDO DE PENSIONES</v>
          </cell>
          <cell r="C515" t="e">
            <v>#N/A</v>
          </cell>
          <cell r="D515" t="e">
            <v>#N/A</v>
          </cell>
          <cell r="E515" t="e">
            <v>#N/A</v>
          </cell>
          <cell r="F515" t="e">
            <v>#N/A</v>
          </cell>
          <cell r="G515" t="e">
            <v>#N/A</v>
          </cell>
          <cell r="H515" t="e">
            <v>#N/A</v>
          </cell>
          <cell r="I515" t="e">
            <v>#N/A</v>
          </cell>
          <cell r="J515" t="e">
            <v>#N/A</v>
          </cell>
          <cell r="K515" t="e">
            <v>#N/A</v>
          </cell>
          <cell r="L515" t="e">
            <v>#N/A</v>
          </cell>
          <cell r="M515" t="e">
            <v>#N/A</v>
          </cell>
          <cell r="N515" t="e">
            <v>#N/A</v>
          </cell>
        </row>
        <row r="516">
          <cell r="A516">
            <v>2973</v>
          </cell>
          <cell r="B516" t="str">
            <v>PASIVO LABORAL</v>
          </cell>
          <cell r="C516">
            <v>88359142.849999994</v>
          </cell>
          <cell r="D516">
            <v>87796899.700000003</v>
          </cell>
          <cell r="E516">
            <v>87314432.569999993</v>
          </cell>
          <cell r="F516">
            <v>86837012.489999995</v>
          </cell>
          <cell r="G516">
            <v>86362593.469999999</v>
          </cell>
          <cell r="H516">
            <v>85886198.969999999</v>
          </cell>
          <cell r="I516">
            <v>85247802.430000007</v>
          </cell>
          <cell r="J516">
            <v>84775164.579999998</v>
          </cell>
          <cell r="K516">
            <v>84301550.189999998</v>
          </cell>
          <cell r="L516">
            <v>83828827.079999998</v>
          </cell>
          <cell r="M516">
            <v>83058328.239999995</v>
          </cell>
          <cell r="N516">
            <v>83602483.439999998</v>
          </cell>
        </row>
        <row r="517">
          <cell r="A517">
            <v>298</v>
          </cell>
          <cell r="B517" t="str">
            <v>OTRAS CUENTAS DEL PASIVO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>
            <v>3</v>
          </cell>
          <cell r="B518" t="str">
            <v>PATRIMONIO</v>
          </cell>
          <cell r="C518">
            <v>1771110138.8</v>
          </cell>
          <cell r="D518">
            <v>1805568557.1800001</v>
          </cell>
          <cell r="E518">
            <v>1552129324.53</v>
          </cell>
          <cell r="F518">
            <v>1668032189.6199999</v>
          </cell>
          <cell r="G518">
            <v>1706886876.1099999</v>
          </cell>
          <cell r="H518">
            <v>1781153182.1800001</v>
          </cell>
          <cell r="I518">
            <v>1976027437.9300001</v>
          </cell>
          <cell r="J518">
            <v>1969716767.5799999</v>
          </cell>
          <cell r="K518">
            <v>1902837389.96</v>
          </cell>
          <cell r="L518">
            <v>1898676457.6600001</v>
          </cell>
          <cell r="M518">
            <v>1781333285.7</v>
          </cell>
          <cell r="N518">
            <v>2079511503.6099999</v>
          </cell>
        </row>
        <row r="519">
          <cell r="A519">
            <v>31</v>
          </cell>
          <cell r="B519" t="str">
            <v>CAPITAL</v>
          </cell>
          <cell r="C519">
            <v>2483272.2000000002</v>
          </cell>
          <cell r="D519">
            <v>2483272.2000000002</v>
          </cell>
          <cell r="E519">
            <v>2483272.2000000002</v>
          </cell>
          <cell r="F519">
            <v>2483272.2000000002</v>
          </cell>
          <cell r="G519">
            <v>2483272.2000000002</v>
          </cell>
          <cell r="H519">
            <v>2483272.2000000002</v>
          </cell>
          <cell r="I519">
            <v>2483272.2000000002</v>
          </cell>
          <cell r="J519">
            <v>2483272.2000000002</v>
          </cell>
          <cell r="K519">
            <v>2483272.2000000002</v>
          </cell>
          <cell r="L519">
            <v>2483272.2000000002</v>
          </cell>
          <cell r="M519">
            <v>2483272.2000000002</v>
          </cell>
          <cell r="N519">
            <v>2483272.2000000002</v>
          </cell>
        </row>
        <row r="520">
          <cell r="A520">
            <v>32</v>
          </cell>
          <cell r="B520" t="str">
            <v>RESERVAS</v>
          </cell>
          <cell r="C520">
            <v>1472368751.74</v>
          </cell>
          <cell r="D520">
            <v>1506827170.1199999</v>
          </cell>
          <cell r="E520">
            <v>1500611242.8499999</v>
          </cell>
          <cell r="F520">
            <v>1616514107.9400001</v>
          </cell>
          <cell r="G520">
            <v>1655368794.4300001</v>
          </cell>
          <cell r="H520">
            <v>1729635100.5</v>
          </cell>
          <cell r="I520">
            <v>1924509356.25</v>
          </cell>
          <cell r="J520">
            <v>1918198685.9000001</v>
          </cell>
          <cell r="K520">
            <v>1851319308.28</v>
          </cell>
          <cell r="L520">
            <v>1847158375.98</v>
          </cell>
          <cell r="M520">
            <v>1729815204.02</v>
          </cell>
          <cell r="N520">
            <v>1853986104.3499999</v>
          </cell>
        </row>
        <row r="521">
          <cell r="A521">
            <v>322</v>
          </cell>
          <cell r="B521" t="str">
            <v>FONDO DE RESERVA GENERAL</v>
          </cell>
          <cell r="C521">
            <v>169539935.84</v>
          </cell>
          <cell r="D521">
            <v>169539935.84</v>
          </cell>
          <cell r="E521">
            <v>243706927.44999999</v>
          </cell>
          <cell r="F521">
            <v>243706927.44999999</v>
          </cell>
          <cell r="G521">
            <v>243706927.44999999</v>
          </cell>
          <cell r="H521">
            <v>243706927.44999999</v>
          </cell>
          <cell r="I521">
            <v>243706927.44999999</v>
          </cell>
          <cell r="J521">
            <v>243706927.44999999</v>
          </cell>
          <cell r="K521">
            <v>243706927.44999999</v>
          </cell>
          <cell r="L521">
            <v>243706927.44999999</v>
          </cell>
          <cell r="M521">
            <v>243706927.44999999</v>
          </cell>
          <cell r="N521">
            <v>243706927.44999999</v>
          </cell>
        </row>
        <row r="522">
          <cell r="A522">
            <v>323</v>
          </cell>
          <cell r="B522" t="str">
            <v>RESERVAS ESPECIALES</v>
          </cell>
          <cell r="C522">
            <v>585192567.49000001</v>
          </cell>
          <cell r="D522">
            <v>603078067.96000004</v>
          </cell>
          <cell r="E522">
            <v>601994941.66999996</v>
          </cell>
          <cell r="F522">
            <v>667818473.42999995</v>
          </cell>
          <cell r="G522">
            <v>685936090.57000005</v>
          </cell>
          <cell r="H522">
            <v>856937463.50999999</v>
          </cell>
          <cell r="I522">
            <v>1055015320.36</v>
          </cell>
          <cell r="J522">
            <v>1047557316.63</v>
          </cell>
          <cell r="K522">
            <v>976643523.60000002</v>
          </cell>
          <cell r="L522">
            <v>971087771.80999994</v>
          </cell>
          <cell r="M522">
            <v>850939375.65999997</v>
          </cell>
          <cell r="N522">
            <v>978907947.63999999</v>
          </cell>
        </row>
        <row r="523">
          <cell r="A523">
            <v>3231</v>
          </cell>
          <cell r="B523" t="str">
            <v>RESERVA PARTIC.ORGAN.FINAN.INTERNC.</v>
          </cell>
          <cell r="C523" t="e">
            <v>#N/A</v>
          </cell>
          <cell r="D523" t="e">
            <v>#N/A</v>
          </cell>
          <cell r="E523" t="e">
            <v>#N/A</v>
          </cell>
          <cell r="F523" t="e">
            <v>#N/A</v>
          </cell>
          <cell r="G523" t="e">
            <v>#N/A</v>
          </cell>
          <cell r="H523" t="e">
            <v>#N/A</v>
          </cell>
          <cell r="I523" t="e">
            <v>#N/A</v>
          </cell>
          <cell r="J523" t="e">
            <v>#N/A</v>
          </cell>
          <cell r="K523" t="e">
            <v>#N/A</v>
          </cell>
          <cell r="L523" t="e">
            <v>#N/A</v>
          </cell>
          <cell r="M523" t="e">
            <v>#N/A</v>
          </cell>
          <cell r="N523" t="e">
            <v>#N/A</v>
          </cell>
        </row>
        <row r="524">
          <cell r="A524">
            <v>3238</v>
          </cell>
          <cell r="B524" t="str">
            <v>OTRAS RESERVAS ESPECIALES</v>
          </cell>
          <cell r="C524">
            <v>585192567.49000001</v>
          </cell>
          <cell r="D524">
            <v>603078067.96000004</v>
          </cell>
          <cell r="E524">
            <v>601994941.66999996</v>
          </cell>
          <cell r="F524">
            <v>667818473.42999995</v>
          </cell>
          <cell r="G524">
            <v>685936090.57000005</v>
          </cell>
          <cell r="H524">
            <v>856937463.50999999</v>
          </cell>
          <cell r="I524">
            <v>1055015320.36</v>
          </cell>
          <cell r="J524">
            <v>1047557316.63</v>
          </cell>
          <cell r="K524">
            <v>976643523.60000002</v>
          </cell>
          <cell r="L524">
            <v>971087771.80999994</v>
          </cell>
          <cell r="M524">
            <v>850939375.65999997</v>
          </cell>
          <cell r="N524">
            <v>978907947.63999999</v>
          </cell>
        </row>
        <row r="525">
          <cell r="A525">
            <v>325</v>
          </cell>
          <cell r="B525" t="str">
            <v>RESERVA POR REVALORIZACIÓN DEL PATRIMONIO</v>
          </cell>
          <cell r="C525">
            <v>17014422.050000001</v>
          </cell>
          <cell r="D525">
            <v>17014422.050000001</v>
          </cell>
          <cell r="E525">
            <v>17014422.050000001</v>
          </cell>
          <cell r="F525">
            <v>17014422.050000001</v>
          </cell>
          <cell r="G525">
            <v>17014422.050000001</v>
          </cell>
          <cell r="H525">
            <v>17014422.050000001</v>
          </cell>
          <cell r="I525">
            <v>17014422.050000001</v>
          </cell>
          <cell r="J525">
            <v>17014422.050000001</v>
          </cell>
          <cell r="K525">
            <v>17014422.050000001</v>
          </cell>
          <cell r="L525">
            <v>17014422.050000001</v>
          </cell>
          <cell r="M525">
            <v>17014422.050000001</v>
          </cell>
          <cell r="N525">
            <v>17014422.050000001</v>
          </cell>
        </row>
        <row r="526">
          <cell r="A526">
            <v>326</v>
          </cell>
          <cell r="B526" t="str">
            <v>RESERVA POR RESULTADOS NO OPERATIVOS</v>
          </cell>
          <cell r="C526">
            <v>700621826.36000001</v>
          </cell>
          <cell r="D526">
            <v>717194744.26999998</v>
          </cell>
          <cell r="E526">
            <v>637894951.67999995</v>
          </cell>
          <cell r="F526">
            <v>687974285.00999999</v>
          </cell>
          <cell r="G526">
            <v>708711354.36000001</v>
          </cell>
          <cell r="H526">
            <v>611976287.49000001</v>
          </cell>
          <cell r="I526">
            <v>608772686.38999999</v>
          </cell>
          <cell r="J526">
            <v>609920019.76999998</v>
          </cell>
          <cell r="K526">
            <v>613954435.17999995</v>
          </cell>
          <cell r="L526">
            <v>615349254.66999996</v>
          </cell>
          <cell r="M526">
            <v>618154478.86000001</v>
          </cell>
          <cell r="N526">
            <v>614356807.21000004</v>
          </cell>
        </row>
        <row r="527">
          <cell r="A527">
            <v>35</v>
          </cell>
          <cell r="B527" t="str">
            <v>SUPERÁVIT POR VALUACIÓN</v>
          </cell>
          <cell r="C527">
            <v>49034809.479999997</v>
          </cell>
          <cell r="D527">
            <v>49034809.479999997</v>
          </cell>
          <cell r="E527">
            <v>49034809.479999997</v>
          </cell>
          <cell r="F527">
            <v>49034809.479999997</v>
          </cell>
          <cell r="G527">
            <v>49034809.479999997</v>
          </cell>
          <cell r="H527">
            <v>49034809.479999997</v>
          </cell>
          <cell r="I527">
            <v>49034809.479999997</v>
          </cell>
          <cell r="J527">
            <v>49034809.479999997</v>
          </cell>
          <cell r="K527">
            <v>49034809.479999997</v>
          </cell>
          <cell r="L527">
            <v>49034809.479999997</v>
          </cell>
          <cell r="M527">
            <v>49034809.479999997</v>
          </cell>
          <cell r="N527">
            <v>49034809.479999997</v>
          </cell>
        </row>
        <row r="528">
          <cell r="A528">
            <v>351</v>
          </cell>
          <cell r="B528" t="str">
            <v>SUPERÁVIT POR VALUACIÓN DE BIENES INMUEBLES</v>
          </cell>
          <cell r="C528">
            <v>49034809.479999997</v>
          </cell>
          <cell r="D528">
            <v>49034809.479999997</v>
          </cell>
          <cell r="E528">
            <v>49034809.479999997</v>
          </cell>
          <cell r="F528">
            <v>49034809.479999997</v>
          </cell>
          <cell r="G528">
            <v>49034809.479999997</v>
          </cell>
          <cell r="H528">
            <v>49034809.479999997</v>
          </cell>
          <cell r="I528">
            <v>49034809.479999997</v>
          </cell>
          <cell r="J528">
            <v>49034809.479999997</v>
          </cell>
          <cell r="K528">
            <v>49034809.479999997</v>
          </cell>
          <cell r="L528">
            <v>49034809.479999997</v>
          </cell>
          <cell r="M528">
            <v>49034809.479999997</v>
          </cell>
          <cell r="N528">
            <v>49034809.479999997</v>
          </cell>
        </row>
        <row r="529">
          <cell r="A529">
            <v>38</v>
          </cell>
          <cell r="B529" t="str">
            <v>RESULTADOS</v>
          </cell>
          <cell r="C529">
            <v>247223305.38</v>
          </cell>
          <cell r="D529">
            <v>247223305.38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174007317.58000001</v>
          </cell>
        </row>
        <row r="530">
          <cell r="A530">
            <v>381</v>
          </cell>
          <cell r="B530" t="str">
            <v>ACUMULADOS</v>
          </cell>
          <cell r="C530">
            <v>247223305.38</v>
          </cell>
          <cell r="D530">
            <v>247223305.38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>
            <v>3811</v>
          </cell>
          <cell r="B531" t="str">
            <v>UTILIDADES REALIZADAS COBRADAS</v>
          </cell>
          <cell r="C531">
            <v>247223305.38</v>
          </cell>
          <cell r="D531">
            <v>247223305.38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>
            <v>3812</v>
          </cell>
          <cell r="B532" t="str">
            <v>UTILIDADES REALIZADAS NO COBRADAS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A533">
            <v>3813</v>
          </cell>
          <cell r="B533" t="str">
            <v>PÉRDIDAS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A534">
            <v>382</v>
          </cell>
          <cell r="B534" t="str">
            <v>DEL EJERCICIO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174007317.58000001</v>
          </cell>
        </row>
        <row r="535">
          <cell r="A535">
            <v>3821</v>
          </cell>
          <cell r="B535" t="str">
            <v>UTILIDADES REALIZADAS COBRADAS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174007317.58000001</v>
          </cell>
        </row>
        <row r="536">
          <cell r="A536">
            <v>3822</v>
          </cell>
          <cell r="B536" t="str">
            <v>UTILIDADES REALIZADAS NO COBRADAS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A537">
            <v>3823</v>
          </cell>
          <cell r="B537" t="str">
            <v>PÉRDIDAS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>
            <v>39</v>
          </cell>
          <cell r="B538" t="str">
            <v>REEXPRESION MONETARIA (DESHABILITADO)</v>
          </cell>
          <cell r="C538" t="e">
            <v>#N/A</v>
          </cell>
          <cell r="D538" t="e">
            <v>#N/A</v>
          </cell>
          <cell r="E538" t="e">
            <v>#N/A</v>
          </cell>
          <cell r="F538" t="e">
            <v>#N/A</v>
          </cell>
          <cell r="G538" t="e">
            <v>#N/A</v>
          </cell>
          <cell r="H538" t="e">
            <v>#N/A</v>
          </cell>
          <cell r="I538" t="e">
            <v>#N/A</v>
          </cell>
          <cell r="J538" t="e">
            <v>#N/A</v>
          </cell>
          <cell r="K538" t="e">
            <v>#N/A</v>
          </cell>
          <cell r="L538" t="e">
            <v>#N/A</v>
          </cell>
          <cell r="M538" t="e">
            <v>#N/A</v>
          </cell>
          <cell r="N538" t="e">
            <v>#N/A</v>
          </cell>
        </row>
        <row r="539">
          <cell r="A539">
            <v>391</v>
          </cell>
          <cell r="B539" t="str">
            <v>ACTIVOS Y PASIVOS EN M/E (DESHABILITADO)</v>
          </cell>
          <cell r="C539" t="e">
            <v>#N/A</v>
          </cell>
          <cell r="D539" t="e">
            <v>#N/A</v>
          </cell>
          <cell r="E539" t="e">
            <v>#N/A</v>
          </cell>
          <cell r="F539" t="e">
            <v>#N/A</v>
          </cell>
          <cell r="G539" t="e">
            <v>#N/A</v>
          </cell>
          <cell r="H539" t="e">
            <v>#N/A</v>
          </cell>
          <cell r="I539" t="e">
            <v>#N/A</v>
          </cell>
          <cell r="J539" t="e">
            <v>#N/A</v>
          </cell>
          <cell r="K539" t="e">
            <v>#N/A</v>
          </cell>
          <cell r="L539" t="e">
            <v>#N/A</v>
          </cell>
          <cell r="M539" t="e">
            <v>#N/A</v>
          </cell>
          <cell r="N539" t="e">
            <v>#N/A</v>
          </cell>
        </row>
        <row r="540">
          <cell r="A540">
            <v>392</v>
          </cell>
          <cell r="B540" t="str">
            <v>ACTIVOS Y PASIVOS NO MONETARIOS (DESHABILITADO)</v>
          </cell>
          <cell r="C540" t="e">
            <v>#N/A</v>
          </cell>
          <cell r="D540" t="e">
            <v>#N/A</v>
          </cell>
          <cell r="E540" t="e">
            <v>#N/A</v>
          </cell>
          <cell r="F540" t="e">
            <v>#N/A</v>
          </cell>
          <cell r="G540" t="e">
            <v>#N/A</v>
          </cell>
          <cell r="H540" t="e">
            <v>#N/A</v>
          </cell>
          <cell r="I540" t="e">
            <v>#N/A</v>
          </cell>
          <cell r="J540" t="e">
            <v>#N/A</v>
          </cell>
          <cell r="K540" t="e">
            <v>#N/A</v>
          </cell>
          <cell r="L540" t="e">
            <v>#N/A</v>
          </cell>
          <cell r="M540" t="e">
            <v>#N/A</v>
          </cell>
          <cell r="N540" t="e">
            <v>#N/A</v>
          </cell>
        </row>
        <row r="541">
          <cell r="A541">
            <v>393</v>
          </cell>
          <cell r="B541" t="str">
            <v>ORO Y PLATA NO MONETARIOS (DESHABILITADO)</v>
          </cell>
          <cell r="C541" t="e">
            <v>#N/A</v>
          </cell>
          <cell r="D541" t="e">
            <v>#N/A</v>
          </cell>
          <cell r="E541" t="e">
            <v>#N/A</v>
          </cell>
          <cell r="F541" t="e">
            <v>#N/A</v>
          </cell>
          <cell r="G541" t="e">
            <v>#N/A</v>
          </cell>
          <cell r="H541" t="e">
            <v>#N/A</v>
          </cell>
          <cell r="I541" t="e">
            <v>#N/A</v>
          </cell>
          <cell r="J541" t="e">
            <v>#N/A</v>
          </cell>
          <cell r="K541" t="e">
            <v>#N/A</v>
          </cell>
          <cell r="L541" t="e">
            <v>#N/A</v>
          </cell>
          <cell r="M541" t="e">
            <v>#N/A</v>
          </cell>
          <cell r="N541" t="e">
            <v>#N/A</v>
          </cell>
        </row>
        <row r="542">
          <cell r="A542">
            <v>394</v>
          </cell>
          <cell r="B542" t="str">
            <v>PATRIMONIO (DESHABILITADO)</v>
          </cell>
          <cell r="C542" t="e">
            <v>#N/A</v>
          </cell>
          <cell r="D542" t="e">
            <v>#N/A</v>
          </cell>
          <cell r="E542" t="e">
            <v>#N/A</v>
          </cell>
          <cell r="F542" t="e">
            <v>#N/A</v>
          </cell>
          <cell r="G542" t="e">
            <v>#N/A</v>
          </cell>
          <cell r="H542" t="e">
            <v>#N/A</v>
          </cell>
          <cell r="I542" t="e">
            <v>#N/A</v>
          </cell>
          <cell r="J542" t="e">
            <v>#N/A</v>
          </cell>
          <cell r="K542" t="e">
            <v>#N/A</v>
          </cell>
          <cell r="L542" t="e">
            <v>#N/A</v>
          </cell>
          <cell r="M542" t="e">
            <v>#N/A</v>
          </cell>
          <cell r="N542" t="e">
            <v>#N/A</v>
          </cell>
        </row>
        <row r="543">
          <cell r="A543">
            <v>4</v>
          </cell>
          <cell r="B543" t="str">
            <v>GASTOS</v>
          </cell>
          <cell r="C543">
            <v>5759068.2300000004</v>
          </cell>
          <cell r="D543">
            <v>9282803.1500000004</v>
          </cell>
          <cell r="E543">
            <v>12801010.15</v>
          </cell>
          <cell r="F543">
            <v>18086760.219999999</v>
          </cell>
          <cell r="G543">
            <v>36192291.759999998</v>
          </cell>
          <cell r="H543">
            <v>40874411.850000001</v>
          </cell>
          <cell r="I543">
            <v>48596242.189999998</v>
          </cell>
          <cell r="J543">
            <v>52141903.609999999</v>
          </cell>
          <cell r="K543">
            <v>56154446.689999998</v>
          </cell>
          <cell r="L543">
            <v>70745035.599999994</v>
          </cell>
          <cell r="M543">
            <v>78862833.680000007</v>
          </cell>
          <cell r="N543">
            <v>103613886.72</v>
          </cell>
        </row>
        <row r="544">
          <cell r="A544">
            <v>41</v>
          </cell>
          <cell r="B544" t="str">
            <v>GASTOS ORDINARIOS</v>
          </cell>
          <cell r="C544">
            <v>5753862.1900000004</v>
          </cell>
          <cell r="D544">
            <v>9237660.3499999996</v>
          </cell>
          <cell r="E544">
            <v>12542469.619999999</v>
          </cell>
          <cell r="F544">
            <v>16568057.57</v>
          </cell>
          <cell r="G544">
            <v>19844881.16</v>
          </cell>
          <cell r="H544">
            <v>23231449.670000002</v>
          </cell>
          <cell r="I544">
            <v>30179269.300000001</v>
          </cell>
          <cell r="J544">
            <v>33287751.399999999</v>
          </cell>
          <cell r="K544">
            <v>36740957.780000001</v>
          </cell>
          <cell r="L544">
            <v>40261493.75</v>
          </cell>
          <cell r="M544">
            <v>43928119.100000001</v>
          </cell>
          <cell r="N544">
            <v>54376334.619999997</v>
          </cell>
        </row>
        <row r="545">
          <cell r="A545">
            <v>411</v>
          </cell>
          <cell r="B545" t="str">
            <v>GASTOS FINANCIEROS</v>
          </cell>
          <cell r="C545">
            <v>671401.71</v>
          </cell>
          <cell r="D545">
            <v>1357889.4</v>
          </cell>
          <cell r="E545">
            <v>2041812.93</v>
          </cell>
          <cell r="F545">
            <v>3400087.64</v>
          </cell>
          <cell r="G545">
            <v>4098974.67</v>
          </cell>
          <cell r="H545">
            <v>4839370.9400000004</v>
          </cell>
          <cell r="I545">
            <v>5650459.6500000004</v>
          </cell>
          <cell r="J545">
            <v>6308031.3899999997</v>
          </cell>
          <cell r="K545">
            <v>7253630.04</v>
          </cell>
          <cell r="L545">
            <v>7951349.6900000004</v>
          </cell>
          <cell r="M545">
            <v>8635382.0500000007</v>
          </cell>
          <cell r="N545">
            <v>9396145.0600000005</v>
          </cell>
        </row>
        <row r="546">
          <cell r="A546">
            <v>4111</v>
          </cell>
          <cell r="B546" t="str">
            <v>INTERESES PAGADOS</v>
          </cell>
          <cell r="C546">
            <v>626068</v>
          </cell>
          <cell r="D546">
            <v>1252136</v>
          </cell>
          <cell r="E546">
            <v>1878204</v>
          </cell>
          <cell r="F546">
            <v>3175938.67</v>
          </cell>
          <cell r="G546">
            <v>3802006.67</v>
          </cell>
          <cell r="H546">
            <v>4428074.67</v>
          </cell>
          <cell r="I546">
            <v>5168809.34</v>
          </cell>
          <cell r="J546">
            <v>5794877.3300000001</v>
          </cell>
          <cell r="K546">
            <v>6628528.6600000001</v>
          </cell>
          <cell r="L546">
            <v>7254596.6600000001</v>
          </cell>
          <cell r="M546">
            <v>7880664.6600000001</v>
          </cell>
          <cell r="N546">
            <v>8506732.6500000004</v>
          </cell>
        </row>
        <row r="547">
          <cell r="A547">
            <v>411105</v>
          </cell>
          <cell r="B547" t="str">
            <v>INVERSIONES R.I.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A548">
            <v>411110</v>
          </cell>
          <cell r="B548" t="str">
            <v>ACUERDOS DE PAGO Y CRÉDITOS RECÍPROCOS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</row>
        <row r="549">
          <cell r="A549">
            <v>411115</v>
          </cell>
          <cell r="B549" t="str">
            <v>ORGANISMOS INTERNACIONALES</v>
          </cell>
          <cell r="C549">
            <v>626068</v>
          </cell>
          <cell r="D549">
            <v>1252136</v>
          </cell>
          <cell r="E549">
            <v>1878204</v>
          </cell>
          <cell r="F549">
            <v>3175938.67</v>
          </cell>
          <cell r="G549">
            <v>3802006.67</v>
          </cell>
          <cell r="H549">
            <v>4428074.67</v>
          </cell>
          <cell r="I549">
            <v>5054142.67</v>
          </cell>
          <cell r="J549">
            <v>5680210.6600000001</v>
          </cell>
          <cell r="K549">
            <v>6306278.6600000001</v>
          </cell>
          <cell r="L549">
            <v>6932346.6600000001</v>
          </cell>
          <cell r="M549">
            <v>7558414.6600000001</v>
          </cell>
          <cell r="N549">
            <v>8184482.6500000004</v>
          </cell>
        </row>
        <row r="550">
          <cell r="A550">
            <v>411190</v>
          </cell>
          <cell r="B550" t="str">
            <v>OTROS INTERESES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114666.67</v>
          </cell>
          <cell r="J550">
            <v>114666.67</v>
          </cell>
          <cell r="K550">
            <v>322250</v>
          </cell>
          <cell r="L550">
            <v>322250</v>
          </cell>
          <cell r="M550">
            <v>322250</v>
          </cell>
          <cell r="N550">
            <v>322250</v>
          </cell>
        </row>
        <row r="551">
          <cell r="A551">
            <v>4112</v>
          </cell>
          <cell r="B551" t="str">
            <v>COMISIONES PAGADAS</v>
          </cell>
          <cell r="C551">
            <v>41092.550000000003</v>
          </cell>
          <cell r="D551">
            <v>93213.91</v>
          </cell>
          <cell r="E551">
            <v>145190.10999999999</v>
          </cell>
          <cell r="F551">
            <v>199398.64</v>
          </cell>
          <cell r="G551">
            <v>263530.89</v>
          </cell>
          <cell r="H551">
            <v>371080.07</v>
          </cell>
          <cell r="I551">
            <v>433969.62</v>
          </cell>
          <cell r="J551">
            <v>456968.73</v>
          </cell>
          <cell r="K551">
            <v>560608.77</v>
          </cell>
          <cell r="L551">
            <v>623594.91</v>
          </cell>
          <cell r="M551">
            <v>666745.63</v>
          </cell>
          <cell r="N551">
            <v>768081.25</v>
          </cell>
        </row>
        <row r="552">
          <cell r="A552">
            <v>411230</v>
          </cell>
          <cell r="B552" t="str">
            <v>CUSTODIA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>
            <v>411270</v>
          </cell>
          <cell r="B553" t="str">
            <v>CERTIFICACION CHEQUES</v>
          </cell>
          <cell r="C553" t="e">
            <v>#N/A</v>
          </cell>
          <cell r="D553" t="e">
            <v>#N/A</v>
          </cell>
          <cell r="E553" t="e">
            <v>#N/A</v>
          </cell>
          <cell r="F553" t="e">
            <v>#N/A</v>
          </cell>
          <cell r="G553" t="e">
            <v>#N/A</v>
          </cell>
          <cell r="H553" t="e">
            <v>#N/A</v>
          </cell>
          <cell r="I553" t="e">
            <v>#N/A</v>
          </cell>
          <cell r="J553" t="e">
            <v>#N/A</v>
          </cell>
          <cell r="K553" t="e">
            <v>#N/A</v>
          </cell>
          <cell r="L553" t="e">
            <v>#N/A</v>
          </cell>
          <cell r="M553" t="e">
            <v>#N/A</v>
          </cell>
          <cell r="N553" t="e">
            <v>#N/A</v>
          </cell>
        </row>
        <row r="554">
          <cell r="A554">
            <v>411280</v>
          </cell>
          <cell r="B554" t="str">
            <v>CAMARA DE COMPENSACION</v>
          </cell>
          <cell r="C554" t="e">
            <v>#N/A</v>
          </cell>
          <cell r="D554" t="e">
            <v>#N/A</v>
          </cell>
          <cell r="E554" t="e">
            <v>#N/A</v>
          </cell>
          <cell r="F554" t="e">
            <v>#N/A</v>
          </cell>
          <cell r="G554" t="e">
            <v>#N/A</v>
          </cell>
          <cell r="H554" t="e">
            <v>#N/A</v>
          </cell>
          <cell r="I554" t="e">
            <v>#N/A</v>
          </cell>
          <cell r="J554" t="e">
            <v>#N/A</v>
          </cell>
          <cell r="K554" t="e">
            <v>#N/A</v>
          </cell>
          <cell r="L554" t="e">
            <v>#N/A</v>
          </cell>
          <cell r="M554" t="e">
            <v>#N/A</v>
          </cell>
          <cell r="N554" t="e">
            <v>#N/A</v>
          </cell>
        </row>
        <row r="555">
          <cell r="A555">
            <v>411290</v>
          </cell>
          <cell r="B555" t="str">
            <v>OTRAS COMISIONES</v>
          </cell>
          <cell r="C555">
            <v>41092.550000000003</v>
          </cell>
          <cell r="D555">
            <v>93213.91</v>
          </cell>
          <cell r="E555">
            <v>145190.10999999999</v>
          </cell>
          <cell r="F555">
            <v>199398.64</v>
          </cell>
          <cell r="G555">
            <v>263530.89</v>
          </cell>
          <cell r="H555">
            <v>371080.07</v>
          </cell>
          <cell r="I555">
            <v>433969.62</v>
          </cell>
          <cell r="J555">
            <v>456968.73</v>
          </cell>
          <cell r="K555">
            <v>560608.77</v>
          </cell>
          <cell r="L555">
            <v>623594.91</v>
          </cell>
          <cell r="M555">
            <v>666745.63</v>
          </cell>
          <cell r="N555">
            <v>768081.25</v>
          </cell>
        </row>
        <row r="556">
          <cell r="A556">
            <v>4113</v>
          </cell>
          <cell r="B556" t="str">
            <v>PÉRDIDA EN VALORES MOBILIARIOS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525.01</v>
          </cell>
          <cell r="M556">
            <v>693.66</v>
          </cell>
          <cell r="N556">
            <v>693.66</v>
          </cell>
        </row>
        <row r="557">
          <cell r="A557">
            <v>411305</v>
          </cell>
          <cell r="B557" t="str">
            <v>PÉRDIDA INVERSIÓN R.I.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525.01</v>
          </cell>
          <cell r="M557">
            <v>693.66</v>
          </cell>
          <cell r="N557">
            <v>693.66</v>
          </cell>
        </row>
        <row r="558">
          <cell r="A558">
            <v>411310</v>
          </cell>
          <cell r="B558" t="str">
            <v>PÉRDIDA INVERSIONES PAÍS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>
            <v>4119</v>
          </cell>
          <cell r="B559" t="str">
            <v>OTROS GASTOS FINANCIEROS</v>
          </cell>
          <cell r="C559">
            <v>4241.16</v>
          </cell>
          <cell r="D559">
            <v>12539.49</v>
          </cell>
          <cell r="E559">
            <v>18418.82</v>
          </cell>
          <cell r="F559">
            <v>24750.33</v>
          </cell>
          <cell r="G559">
            <v>33437.11</v>
          </cell>
          <cell r="H559">
            <v>40216.199999999997</v>
          </cell>
          <cell r="I559">
            <v>47680.69</v>
          </cell>
          <cell r="J559">
            <v>56185.33</v>
          </cell>
          <cell r="K559">
            <v>64492.61</v>
          </cell>
          <cell r="L559">
            <v>72633.11</v>
          </cell>
          <cell r="M559">
            <v>87278.1</v>
          </cell>
          <cell r="N559">
            <v>120637.5</v>
          </cell>
        </row>
        <row r="560">
          <cell r="A560">
            <v>412</v>
          </cell>
          <cell r="B560" t="str">
            <v>GASTOS ADMINISTRATIVOS</v>
          </cell>
          <cell r="C560">
            <v>5074544.75</v>
          </cell>
          <cell r="D560">
            <v>7871855.2199999997</v>
          </cell>
          <cell r="E560">
            <v>10443918.460000001</v>
          </cell>
          <cell r="F560">
            <v>13111231.699999999</v>
          </cell>
          <cell r="G560">
            <v>15689168.26</v>
          </cell>
          <cell r="H560">
            <v>18282834.920000002</v>
          </cell>
          <cell r="I560">
            <v>24219176.620000001</v>
          </cell>
          <cell r="J560">
            <v>26670086.98</v>
          </cell>
          <cell r="K560">
            <v>29139360.600000001</v>
          </cell>
          <cell r="L560">
            <v>31962176.920000002</v>
          </cell>
          <cell r="M560">
            <v>34944679.020000003</v>
          </cell>
          <cell r="N560">
            <v>43492546.530000001</v>
          </cell>
        </row>
        <row r="561">
          <cell r="A561">
            <v>4121</v>
          </cell>
          <cell r="B561" t="str">
            <v>GASTOS DE PERSONAL</v>
          </cell>
          <cell r="C561">
            <v>1780081.51</v>
          </cell>
          <cell r="D561">
            <v>3635117.24</v>
          </cell>
          <cell r="E561">
            <v>5504383.3300000001</v>
          </cell>
          <cell r="F561">
            <v>7357161.0300000003</v>
          </cell>
          <cell r="G561">
            <v>9181466.4900000002</v>
          </cell>
          <cell r="H561">
            <v>10769412.52</v>
          </cell>
          <cell r="I561">
            <v>12342906.220000001</v>
          </cell>
          <cell r="J561">
            <v>13969947.289999999</v>
          </cell>
          <cell r="K561">
            <v>15568399.15</v>
          </cell>
          <cell r="L561">
            <v>17223308.280000001</v>
          </cell>
          <cell r="M561">
            <v>18940821.34</v>
          </cell>
          <cell r="N561">
            <v>20818607.52</v>
          </cell>
        </row>
        <row r="562">
          <cell r="A562">
            <v>412105</v>
          </cell>
          <cell r="B562" t="str">
            <v>MASA SALARIAL</v>
          </cell>
          <cell r="C562">
            <v>1779873.72</v>
          </cell>
          <cell r="D562">
            <v>3601446.06</v>
          </cell>
          <cell r="E562">
            <v>5435877.4500000002</v>
          </cell>
          <cell r="F562">
            <v>7254567.8099999996</v>
          </cell>
          <cell r="G562">
            <v>9055371.3599999994</v>
          </cell>
          <cell r="H562">
            <v>10609463.710000001</v>
          </cell>
          <cell r="I562">
            <v>12151528.18</v>
          </cell>
          <cell r="J562">
            <v>13746011.23</v>
          </cell>
          <cell r="K562">
            <v>15310952.26</v>
          </cell>
          <cell r="L562">
            <v>16894880.91</v>
          </cell>
          <cell r="M562">
            <v>18578576.550000001</v>
          </cell>
          <cell r="N562">
            <v>20308923.5</v>
          </cell>
        </row>
        <row r="563">
          <cell r="A563">
            <v>412190</v>
          </cell>
          <cell r="B563" t="str">
            <v>OTROS GASTOS DE PERSONAL</v>
          </cell>
          <cell r="C563">
            <v>207.79</v>
          </cell>
          <cell r="D563">
            <v>33671.18</v>
          </cell>
          <cell r="E563">
            <v>68505.88</v>
          </cell>
          <cell r="F563">
            <v>102593.22</v>
          </cell>
          <cell r="G563">
            <v>126095.13</v>
          </cell>
          <cell r="H563">
            <v>159948.81</v>
          </cell>
          <cell r="I563">
            <v>191378.04</v>
          </cell>
          <cell r="J563">
            <v>223936.06</v>
          </cell>
          <cell r="K563">
            <v>257446.89</v>
          </cell>
          <cell r="L563">
            <v>328427.37</v>
          </cell>
          <cell r="M563">
            <v>362244.79</v>
          </cell>
          <cell r="N563">
            <v>509684.02</v>
          </cell>
        </row>
        <row r="564">
          <cell r="A564">
            <v>4122</v>
          </cell>
          <cell r="B564" t="str">
            <v>GASTOS DE OPERACIÓN</v>
          </cell>
          <cell r="C564">
            <v>228691.13</v>
          </cell>
          <cell r="D564">
            <v>1059693.6299999999</v>
          </cell>
          <cell r="E564">
            <v>1680706.63</v>
          </cell>
          <cell r="F564">
            <v>2329766.44</v>
          </cell>
          <cell r="G564">
            <v>2971697.51</v>
          </cell>
          <cell r="H564">
            <v>3674103.07</v>
          </cell>
          <cell r="I564">
            <v>4307063.7</v>
          </cell>
          <cell r="J564">
            <v>4984447.55</v>
          </cell>
          <cell r="K564">
            <v>5783565.0499999998</v>
          </cell>
          <cell r="L564">
            <v>6873096.8600000003</v>
          </cell>
          <cell r="M564">
            <v>7889379.1900000004</v>
          </cell>
          <cell r="N564">
            <v>11649836.5</v>
          </cell>
        </row>
        <row r="565">
          <cell r="A565">
            <v>412205</v>
          </cell>
          <cell r="B565" t="str">
            <v>SERVICIOS</v>
          </cell>
          <cell r="C565">
            <v>67908.13</v>
          </cell>
          <cell r="D565">
            <v>794809.48</v>
          </cell>
          <cell r="E565">
            <v>1254722.17</v>
          </cell>
          <cell r="F565">
            <v>1817896.64</v>
          </cell>
          <cell r="G565">
            <v>2321446.7400000002</v>
          </cell>
          <cell r="H565">
            <v>2787811.28</v>
          </cell>
          <cell r="I565">
            <v>3277739.19</v>
          </cell>
          <cell r="J565">
            <v>3725503.8</v>
          </cell>
          <cell r="K565">
            <v>4245927.5</v>
          </cell>
          <cell r="L565">
            <v>4711651.59</v>
          </cell>
          <cell r="M565">
            <v>5292056.3499999996</v>
          </cell>
          <cell r="N565">
            <v>7107017.1799999997</v>
          </cell>
        </row>
        <row r="566">
          <cell r="A566">
            <v>412210</v>
          </cell>
          <cell r="B566" t="str">
            <v>MANTENIMIENTO</v>
          </cell>
          <cell r="C566">
            <v>119854.88</v>
          </cell>
          <cell r="D566">
            <v>166600.73000000001</v>
          </cell>
          <cell r="E566">
            <v>252830.54</v>
          </cell>
          <cell r="F566">
            <v>308866.46000000002</v>
          </cell>
          <cell r="G566">
            <v>376559.23</v>
          </cell>
          <cell r="H566">
            <v>474090.96</v>
          </cell>
          <cell r="I566">
            <v>541488.69999999995</v>
          </cell>
          <cell r="J566">
            <v>703088.2</v>
          </cell>
          <cell r="K566">
            <v>926219.63</v>
          </cell>
          <cell r="L566">
            <v>1465152.99</v>
          </cell>
          <cell r="M566">
            <v>1850653.36</v>
          </cell>
          <cell r="N566">
            <v>3639575.96</v>
          </cell>
        </row>
        <row r="567">
          <cell r="A567">
            <v>412215</v>
          </cell>
          <cell r="B567" t="str">
            <v>SUMINISTROS Y MATERIALES</v>
          </cell>
          <cell r="C567">
            <v>39283.120000000003</v>
          </cell>
          <cell r="D567">
            <v>58710.18</v>
          </cell>
          <cell r="E567">
            <v>77609.789999999994</v>
          </cell>
          <cell r="F567">
            <v>81358.52</v>
          </cell>
          <cell r="G567">
            <v>85559.49</v>
          </cell>
          <cell r="H567">
            <v>154106.82</v>
          </cell>
          <cell r="I567">
            <v>176583.97</v>
          </cell>
          <cell r="J567">
            <v>197781.59</v>
          </cell>
          <cell r="K567">
            <v>209469.34</v>
          </cell>
          <cell r="L567">
            <v>243507.45</v>
          </cell>
          <cell r="M567">
            <v>248155.45</v>
          </cell>
          <cell r="N567">
            <v>277286.90999999997</v>
          </cell>
        </row>
        <row r="568">
          <cell r="A568">
            <v>412220</v>
          </cell>
          <cell r="B568" t="str">
            <v>ARRIENDOS</v>
          </cell>
          <cell r="C568">
            <v>1645</v>
          </cell>
          <cell r="D568">
            <v>31945.31</v>
          </cell>
          <cell r="E568">
            <v>82316.2</v>
          </cell>
          <cell r="F568">
            <v>108416.89</v>
          </cell>
          <cell r="G568">
            <v>164740.18</v>
          </cell>
          <cell r="H568">
            <v>234702.14</v>
          </cell>
          <cell r="I568">
            <v>281438.09999999998</v>
          </cell>
          <cell r="J568">
            <v>328260.21999999997</v>
          </cell>
          <cell r="K568">
            <v>371566.44</v>
          </cell>
          <cell r="L568">
            <v>422402.69</v>
          </cell>
          <cell r="M568">
            <v>467067.52</v>
          </cell>
          <cell r="N568">
            <v>558511.81999999995</v>
          </cell>
        </row>
        <row r="569">
          <cell r="A569">
            <v>412225</v>
          </cell>
          <cell r="B569" t="str">
            <v>EDICIÓN Y PRENSA</v>
          </cell>
          <cell r="C569">
            <v>0</v>
          </cell>
          <cell r="D569">
            <v>7627.93</v>
          </cell>
          <cell r="E569">
            <v>13227.93</v>
          </cell>
          <cell r="F569">
            <v>13227.93</v>
          </cell>
          <cell r="G569">
            <v>23391.87</v>
          </cell>
          <cell r="H569">
            <v>23391.87</v>
          </cell>
          <cell r="I569">
            <v>29813.74</v>
          </cell>
          <cell r="J569">
            <v>29813.74</v>
          </cell>
          <cell r="K569">
            <v>30382.14</v>
          </cell>
          <cell r="L569">
            <v>30382.14</v>
          </cell>
          <cell r="M569">
            <v>31446.51</v>
          </cell>
          <cell r="N569">
            <v>67444.63</v>
          </cell>
        </row>
        <row r="570">
          <cell r="A570">
            <v>4123</v>
          </cell>
          <cell r="B570" t="str">
            <v>IMPUESTOS Y CONTRIBUCIONES</v>
          </cell>
          <cell r="C570">
            <v>3028585.29</v>
          </cell>
          <cell r="D570">
            <v>3029469.24</v>
          </cell>
          <cell r="E570">
            <v>3034148.18</v>
          </cell>
          <cell r="F570">
            <v>3034148.18</v>
          </cell>
          <cell r="G570">
            <v>3040100.26</v>
          </cell>
          <cell r="H570">
            <v>3058555.26</v>
          </cell>
          <cell r="I570">
            <v>6216365.1100000003</v>
          </cell>
          <cell r="J570">
            <v>6216365.1100000003</v>
          </cell>
          <cell r="K570">
            <v>6217238.4699999997</v>
          </cell>
          <cell r="L570">
            <v>6219102.4400000004</v>
          </cell>
          <cell r="M570">
            <v>6224230.0899999999</v>
          </cell>
          <cell r="N570">
            <v>6226067.3499999996</v>
          </cell>
        </row>
        <row r="571">
          <cell r="A571">
            <v>412305</v>
          </cell>
          <cell r="B571" t="str">
            <v>REGISTRO MERCADO DE VALORES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18105</v>
          </cell>
          <cell r="I571">
            <v>18105</v>
          </cell>
          <cell r="J571">
            <v>18105</v>
          </cell>
          <cell r="K571">
            <v>18105</v>
          </cell>
          <cell r="L571">
            <v>18105</v>
          </cell>
          <cell r="M571">
            <v>18105</v>
          </cell>
          <cell r="N571">
            <v>18105</v>
          </cell>
        </row>
        <row r="572">
          <cell r="A572">
            <v>412310</v>
          </cell>
          <cell r="B572" t="str">
            <v>SUPERINTENDENCIA DE BANCOS</v>
          </cell>
          <cell r="C572">
            <v>2982550.29</v>
          </cell>
          <cell r="D572">
            <v>2982550.29</v>
          </cell>
          <cell r="E572">
            <v>2982550.29</v>
          </cell>
          <cell r="F572">
            <v>2982550.29</v>
          </cell>
          <cell r="G572">
            <v>2982550.29</v>
          </cell>
          <cell r="H572">
            <v>2982550.29</v>
          </cell>
          <cell r="I572">
            <v>6127322.9199999999</v>
          </cell>
          <cell r="J572">
            <v>6127322.9199999999</v>
          </cell>
          <cell r="K572">
            <v>6127322.9199999999</v>
          </cell>
          <cell r="L572">
            <v>6127322.9199999999</v>
          </cell>
          <cell r="M572">
            <v>6127322.9199999999</v>
          </cell>
          <cell r="N572">
            <v>6127322.9199999999</v>
          </cell>
        </row>
        <row r="573">
          <cell r="A573">
            <v>412315</v>
          </cell>
          <cell r="B573" t="str">
            <v>CEMLA</v>
          </cell>
          <cell r="C573">
            <v>46035</v>
          </cell>
          <cell r="D573">
            <v>46035</v>
          </cell>
          <cell r="E573">
            <v>46035</v>
          </cell>
          <cell r="F573">
            <v>46035</v>
          </cell>
          <cell r="G573">
            <v>46035</v>
          </cell>
          <cell r="H573">
            <v>46035</v>
          </cell>
          <cell r="I573">
            <v>46035</v>
          </cell>
          <cell r="J573">
            <v>46035</v>
          </cell>
          <cell r="K573">
            <v>46035</v>
          </cell>
          <cell r="L573">
            <v>46035</v>
          </cell>
          <cell r="M573">
            <v>46035</v>
          </cell>
          <cell r="N573">
            <v>46035</v>
          </cell>
        </row>
        <row r="574">
          <cell r="A574">
            <v>412320</v>
          </cell>
          <cell r="B574" t="str">
            <v>REMUNERACIONES AGD.</v>
          </cell>
          <cell r="C574" t="e">
            <v>#N/A</v>
          </cell>
          <cell r="D574" t="e">
            <v>#N/A</v>
          </cell>
          <cell r="E574" t="e">
            <v>#N/A</v>
          </cell>
          <cell r="F574" t="e">
            <v>#N/A</v>
          </cell>
          <cell r="G574" t="e">
            <v>#N/A</v>
          </cell>
          <cell r="H574" t="e">
            <v>#N/A</v>
          </cell>
          <cell r="I574" t="e">
            <v>#N/A</v>
          </cell>
          <cell r="J574" t="e">
            <v>#N/A</v>
          </cell>
          <cell r="K574" t="e">
            <v>#N/A</v>
          </cell>
          <cell r="L574" t="e">
            <v>#N/A</v>
          </cell>
          <cell r="M574" t="e">
            <v>#N/A</v>
          </cell>
          <cell r="N574" t="e">
            <v>#N/A</v>
          </cell>
        </row>
        <row r="575">
          <cell r="A575">
            <v>412390</v>
          </cell>
          <cell r="B575" t="str">
            <v>OTROS</v>
          </cell>
          <cell r="C575">
            <v>0</v>
          </cell>
          <cell r="D575">
            <v>883.95</v>
          </cell>
          <cell r="E575">
            <v>5562.89</v>
          </cell>
          <cell r="F575">
            <v>5562.89</v>
          </cell>
          <cell r="G575">
            <v>11514.97</v>
          </cell>
          <cell r="H575">
            <v>11864.97</v>
          </cell>
          <cell r="I575">
            <v>24902.19</v>
          </cell>
          <cell r="J575">
            <v>24902.19</v>
          </cell>
          <cell r="K575">
            <v>25775.55</v>
          </cell>
          <cell r="L575">
            <v>27639.52</v>
          </cell>
          <cell r="M575">
            <v>32767.17</v>
          </cell>
          <cell r="N575">
            <v>34604.43</v>
          </cell>
        </row>
        <row r="576">
          <cell r="A576">
            <v>4124</v>
          </cell>
          <cell r="B576" t="str">
            <v>PROGRAMAS ESPECIALES</v>
          </cell>
          <cell r="C576">
            <v>37186.82</v>
          </cell>
          <cell r="D576">
            <v>147575.10999999999</v>
          </cell>
          <cell r="E576">
            <v>224680.32000000001</v>
          </cell>
          <cell r="F576">
            <v>283912.84999999998</v>
          </cell>
          <cell r="G576">
            <v>389660.8</v>
          </cell>
          <cell r="H576">
            <v>472899.77</v>
          </cell>
          <cell r="I576">
            <v>567849.56000000006</v>
          </cell>
          <cell r="J576">
            <v>628392.86</v>
          </cell>
          <cell r="K576">
            <v>698313.47</v>
          </cell>
          <cell r="L576">
            <v>763207.12</v>
          </cell>
          <cell r="M576">
            <v>883586.18</v>
          </cell>
          <cell r="N576">
            <v>985741.06</v>
          </cell>
        </row>
        <row r="577">
          <cell r="A577">
            <v>412405</v>
          </cell>
          <cell r="B577" t="str">
            <v>INVESTIGACIONES ECONÓMICAS</v>
          </cell>
          <cell r="C577">
            <v>0</v>
          </cell>
          <cell r="D577">
            <v>54880</v>
          </cell>
          <cell r="E577">
            <v>68880</v>
          </cell>
          <cell r="F577">
            <v>68880</v>
          </cell>
          <cell r="G577">
            <v>109760</v>
          </cell>
          <cell r="H577">
            <v>139216</v>
          </cell>
          <cell r="I577">
            <v>180096</v>
          </cell>
          <cell r="J577">
            <v>194096</v>
          </cell>
          <cell r="K577">
            <v>208096</v>
          </cell>
          <cell r="L577">
            <v>208096</v>
          </cell>
          <cell r="M577">
            <v>262976</v>
          </cell>
          <cell r="N577">
            <v>262976</v>
          </cell>
        </row>
        <row r="578">
          <cell r="A578">
            <v>412410</v>
          </cell>
          <cell r="B578" t="str">
            <v>PROGRAMAS NUMISMÁTICOS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161.49</v>
          </cell>
          <cell r="I578">
            <v>1513.49</v>
          </cell>
          <cell r="J578">
            <v>2189.4899999999998</v>
          </cell>
          <cell r="K578">
            <v>3541.49</v>
          </cell>
          <cell r="L578">
            <v>4217.49</v>
          </cell>
          <cell r="M578">
            <v>5569.49</v>
          </cell>
          <cell r="N578">
            <v>6921.49</v>
          </cell>
        </row>
        <row r="579">
          <cell r="A579">
            <v>412415</v>
          </cell>
          <cell r="B579" t="str">
            <v>PROGRAMA DEL MUCHACHO TRABAJADOR</v>
          </cell>
          <cell r="C579" t="e">
            <v>#N/A</v>
          </cell>
          <cell r="D579" t="e">
            <v>#N/A</v>
          </cell>
          <cell r="E579" t="e">
            <v>#N/A</v>
          </cell>
          <cell r="F579" t="e">
            <v>#N/A</v>
          </cell>
          <cell r="G579" t="e">
            <v>#N/A</v>
          </cell>
          <cell r="H579" t="e">
            <v>#N/A</v>
          </cell>
          <cell r="I579" t="e">
            <v>#N/A</v>
          </cell>
          <cell r="J579" t="e">
            <v>#N/A</v>
          </cell>
          <cell r="K579" t="e">
            <v>#N/A</v>
          </cell>
          <cell r="L579" t="e">
            <v>#N/A</v>
          </cell>
          <cell r="M579" t="e">
            <v>#N/A</v>
          </cell>
          <cell r="N579" t="e">
            <v>#N/A</v>
          </cell>
        </row>
        <row r="580">
          <cell r="A580">
            <v>412420</v>
          </cell>
          <cell r="B580" t="str">
            <v>PROYECTOS ESPECIALES</v>
          </cell>
          <cell r="C580">
            <v>37186.82</v>
          </cell>
          <cell r="D580">
            <v>92695.11</v>
          </cell>
          <cell r="E580">
            <v>155800.32000000001</v>
          </cell>
          <cell r="F580">
            <v>215032.85</v>
          </cell>
          <cell r="G580">
            <v>279900.79999999999</v>
          </cell>
          <cell r="H580">
            <v>333522.28000000003</v>
          </cell>
          <cell r="I580">
            <v>386240.07</v>
          </cell>
          <cell r="J580">
            <v>432107.37</v>
          </cell>
          <cell r="K580">
            <v>486675.98</v>
          </cell>
          <cell r="L580">
            <v>550893.63</v>
          </cell>
          <cell r="M580">
            <v>615040.68999999994</v>
          </cell>
          <cell r="N580">
            <v>715843.57</v>
          </cell>
        </row>
        <row r="581">
          <cell r="A581">
            <v>4125</v>
          </cell>
          <cell r="B581" t="str">
            <v>INVERSIÓN ACTIVOS FIJOS</v>
          </cell>
          <cell r="C581">
            <v>0</v>
          </cell>
          <cell r="D581">
            <v>0</v>
          </cell>
          <cell r="E581">
            <v>0</v>
          </cell>
          <cell r="F581">
            <v>106243.2</v>
          </cell>
          <cell r="G581">
            <v>106243.2</v>
          </cell>
          <cell r="H581">
            <v>307864.3</v>
          </cell>
          <cell r="I581">
            <v>784992.03</v>
          </cell>
          <cell r="J581">
            <v>870934.17</v>
          </cell>
          <cell r="K581">
            <v>871844.46</v>
          </cell>
          <cell r="L581">
            <v>883462.22</v>
          </cell>
          <cell r="M581">
            <v>1006662.22</v>
          </cell>
          <cell r="N581">
            <v>3812294.1</v>
          </cell>
        </row>
        <row r="582">
          <cell r="A582">
            <v>419</v>
          </cell>
          <cell r="B582" t="str">
            <v>OTROS GASTOS ORDINARIOS</v>
          </cell>
          <cell r="C582">
            <v>7915.73</v>
          </cell>
          <cell r="D582">
            <v>7915.73</v>
          </cell>
          <cell r="E582">
            <v>56738.23</v>
          </cell>
          <cell r="F582">
            <v>56738.23</v>
          </cell>
          <cell r="G582">
            <v>56738.23</v>
          </cell>
          <cell r="H582">
            <v>109243.81</v>
          </cell>
          <cell r="I582">
            <v>309633.03000000003</v>
          </cell>
          <cell r="J582">
            <v>309633.03000000003</v>
          </cell>
          <cell r="K582">
            <v>347967.14</v>
          </cell>
          <cell r="L582">
            <v>347967.14</v>
          </cell>
          <cell r="M582">
            <v>348058.03</v>
          </cell>
          <cell r="N582">
            <v>1487643.03</v>
          </cell>
        </row>
        <row r="583">
          <cell r="A583">
            <v>42</v>
          </cell>
          <cell r="B583" t="str">
            <v>GASTOS EXTRAORDINARIOS</v>
          </cell>
          <cell r="C583">
            <v>0</v>
          </cell>
          <cell r="D583">
            <v>32591.86</v>
          </cell>
          <cell r="E583">
            <v>32624.48</v>
          </cell>
          <cell r="F583">
            <v>1042305.09</v>
          </cell>
          <cell r="G583">
            <v>15537038.77</v>
          </cell>
          <cell r="H583">
            <v>16497398.470000001</v>
          </cell>
          <cell r="I583">
            <v>17199094.5</v>
          </cell>
          <cell r="J583">
            <v>17375154.329999998</v>
          </cell>
          <cell r="K583">
            <v>17575735.640000001</v>
          </cell>
          <cell r="L583">
            <v>18662418.120000001</v>
          </cell>
          <cell r="M583">
            <v>23068990.550000001</v>
          </cell>
          <cell r="N583">
            <v>34812240.960000001</v>
          </cell>
        </row>
        <row r="584">
          <cell r="A584">
            <v>421</v>
          </cell>
          <cell r="B584" t="str">
            <v>LIQUIDACIÓN DEL PRESUPUESTO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423</v>
          </cell>
          <cell r="B585" t="str">
            <v>PÉRDIDA EN VENTA DE ACTIVOS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4231</v>
          </cell>
          <cell r="B586" t="str">
            <v>TÍTULOS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4232</v>
          </cell>
          <cell r="B587" t="str">
            <v>ACTIVOS FIJOS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4233</v>
          </cell>
          <cell r="B588" t="str">
            <v>BIENES EN DACIÓN EN PAGO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>
            <v>4239</v>
          </cell>
          <cell r="B589" t="str">
            <v>OTROS ACTIVOS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A590">
            <v>424</v>
          </cell>
          <cell r="B590" t="str">
            <v>PERDIDAS DEL EJERCICIO</v>
          </cell>
          <cell r="C590">
            <v>0</v>
          </cell>
          <cell r="D590">
            <v>32591.86</v>
          </cell>
          <cell r="E590">
            <v>32591.86</v>
          </cell>
          <cell r="F590">
            <v>1041672.47</v>
          </cell>
          <cell r="G590">
            <v>15508822.82</v>
          </cell>
          <cell r="H590">
            <v>15978952.48</v>
          </cell>
          <cell r="I590">
            <v>16539000.23</v>
          </cell>
          <cell r="J590">
            <v>16708163.119999999</v>
          </cell>
          <cell r="K590">
            <v>16845670.350000001</v>
          </cell>
          <cell r="L590">
            <v>17931552.829999998</v>
          </cell>
          <cell r="M590">
            <v>22337263.460000001</v>
          </cell>
          <cell r="N590">
            <v>33068468.789999999</v>
          </cell>
        </row>
        <row r="591">
          <cell r="A591">
            <v>425</v>
          </cell>
          <cell r="B591" t="str">
            <v>PÉRDIDAS EN EJERCICIOS ANTERIORES</v>
          </cell>
          <cell r="C591">
            <v>0</v>
          </cell>
          <cell r="D591">
            <v>0</v>
          </cell>
          <cell r="E591">
            <v>32.619999999999997</v>
          </cell>
          <cell r="F591">
            <v>632.62</v>
          </cell>
          <cell r="G591">
            <v>632.62</v>
          </cell>
          <cell r="H591">
            <v>2107.11</v>
          </cell>
          <cell r="I591">
            <v>2107.11</v>
          </cell>
          <cell r="J591">
            <v>9004.0499999999993</v>
          </cell>
          <cell r="K591">
            <v>69023.41</v>
          </cell>
          <cell r="L591">
            <v>69023.41</v>
          </cell>
          <cell r="M591">
            <v>69385.210000000006</v>
          </cell>
          <cell r="N591">
            <v>69385.210000000006</v>
          </cell>
        </row>
        <row r="592">
          <cell r="A592">
            <v>426</v>
          </cell>
          <cell r="B592" t="str">
            <v>PROYECTOS ESPECIALES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A593">
            <v>429</v>
          </cell>
          <cell r="B593" t="str">
            <v>OTROS GASTOS EXTRAORDINARIOS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27583.33</v>
          </cell>
          <cell r="H593">
            <v>516338.88</v>
          </cell>
          <cell r="I593">
            <v>657987.16</v>
          </cell>
          <cell r="J593">
            <v>657987.16</v>
          </cell>
          <cell r="K593">
            <v>661041.88</v>
          </cell>
          <cell r="L593">
            <v>661841.88</v>
          </cell>
          <cell r="M593">
            <v>662341.88</v>
          </cell>
          <cell r="N593">
            <v>1674386.96</v>
          </cell>
        </row>
        <row r="594">
          <cell r="A594">
            <v>4291</v>
          </cell>
          <cell r="B594" t="str">
            <v>INDEMNIZACIÓN POR DESVINCULACIÓN DEL PERSONAL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27583.33</v>
          </cell>
          <cell r="H594">
            <v>516338.88</v>
          </cell>
          <cell r="I594">
            <v>657987.16</v>
          </cell>
          <cell r="J594">
            <v>657987.16</v>
          </cell>
          <cell r="K594">
            <v>658386.96</v>
          </cell>
          <cell r="L594">
            <v>658386.96</v>
          </cell>
          <cell r="M594">
            <v>658386.96</v>
          </cell>
          <cell r="N594">
            <v>658386.96</v>
          </cell>
        </row>
        <row r="595">
          <cell r="A595">
            <v>4292</v>
          </cell>
          <cell r="B595" t="str">
            <v>CAPITALIZACION FONDO DE PENSIONES</v>
          </cell>
          <cell r="C595" t="e">
            <v>#N/A</v>
          </cell>
          <cell r="D595" t="e">
            <v>#N/A</v>
          </cell>
          <cell r="E595" t="e">
            <v>#N/A</v>
          </cell>
          <cell r="F595" t="e">
            <v>#N/A</v>
          </cell>
          <cell r="G595" t="e">
            <v>#N/A</v>
          </cell>
          <cell r="H595" t="e">
            <v>#N/A</v>
          </cell>
          <cell r="I595" t="e">
            <v>#N/A</v>
          </cell>
          <cell r="J595" t="e">
            <v>#N/A</v>
          </cell>
          <cell r="K595" t="e">
            <v>#N/A</v>
          </cell>
          <cell r="L595" t="e">
            <v>#N/A</v>
          </cell>
          <cell r="M595" t="e">
            <v>#N/A</v>
          </cell>
          <cell r="N595" t="e">
            <v>#N/A</v>
          </cell>
        </row>
        <row r="596">
          <cell r="A596">
            <v>4299</v>
          </cell>
          <cell r="B596" t="str">
            <v>OTROS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2654.92</v>
          </cell>
          <cell r="L596">
            <v>3454.92</v>
          </cell>
          <cell r="M596">
            <v>3954.92</v>
          </cell>
          <cell r="N596">
            <v>1016000</v>
          </cell>
        </row>
        <row r="597">
          <cell r="A597">
            <v>43</v>
          </cell>
          <cell r="B597" t="str">
            <v>GASTOS DE POLÍTICA MONETARIA</v>
          </cell>
          <cell r="C597">
            <v>5190.01</v>
          </cell>
          <cell r="D597">
            <v>12520.08</v>
          </cell>
          <cell r="E597">
            <v>225869.22</v>
          </cell>
          <cell r="F597">
            <v>476335.35</v>
          </cell>
          <cell r="G597">
            <v>810293.67</v>
          </cell>
          <cell r="H597">
            <v>1145470.31</v>
          </cell>
          <cell r="I597">
            <v>1217769.96</v>
          </cell>
          <cell r="J597">
            <v>1478875.63</v>
          </cell>
          <cell r="K597">
            <v>1635084.55</v>
          </cell>
          <cell r="L597">
            <v>1713441.26</v>
          </cell>
          <cell r="M597">
            <v>1758028.3</v>
          </cell>
          <cell r="N597">
            <v>2400163.96</v>
          </cell>
        </row>
        <row r="598">
          <cell r="A598">
            <v>45</v>
          </cell>
          <cell r="B598" t="str">
            <v>DEPRECIACIONES, AMORTIZACIONES Y PROVISIONES</v>
          </cell>
          <cell r="C598">
            <v>16.03</v>
          </cell>
          <cell r="D598">
            <v>30.86</v>
          </cell>
          <cell r="E598">
            <v>46.83</v>
          </cell>
          <cell r="F598">
            <v>62.21</v>
          </cell>
          <cell r="G598">
            <v>78.16</v>
          </cell>
          <cell r="H598">
            <v>93.4</v>
          </cell>
          <cell r="I598">
            <v>108.43</v>
          </cell>
          <cell r="J598">
            <v>122.25</v>
          </cell>
          <cell r="K598">
            <v>202668.72</v>
          </cell>
          <cell r="L598">
            <v>10107682.470000001</v>
          </cell>
          <cell r="M598">
            <v>10107695.73</v>
          </cell>
          <cell r="N598">
            <v>12025147.18</v>
          </cell>
        </row>
        <row r="599">
          <cell r="A599">
            <v>451</v>
          </cell>
          <cell r="B599" t="str">
            <v>DEPRECIACIONES</v>
          </cell>
          <cell r="C599">
            <v>16.03</v>
          </cell>
          <cell r="D599">
            <v>30.86</v>
          </cell>
          <cell r="E599">
            <v>46.83</v>
          </cell>
          <cell r="F599">
            <v>62.21</v>
          </cell>
          <cell r="G599">
            <v>78.16</v>
          </cell>
          <cell r="H599">
            <v>93.4</v>
          </cell>
          <cell r="I599">
            <v>108.43</v>
          </cell>
          <cell r="J599">
            <v>122.25</v>
          </cell>
          <cell r="K599">
            <v>135.51</v>
          </cell>
          <cell r="L599">
            <v>149.26</v>
          </cell>
          <cell r="M599">
            <v>162.52000000000001</v>
          </cell>
          <cell r="N599">
            <v>176.27</v>
          </cell>
        </row>
        <row r="600">
          <cell r="A600">
            <v>4511</v>
          </cell>
          <cell r="B600" t="str">
            <v>DEPRECIACIÓN DE EDIFICIOS Y OTROS LOCALES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>
            <v>4512</v>
          </cell>
          <cell r="B601" t="str">
            <v>DEPRECIACIÓN DE MOBILIARIO, EQUIPO Y VEHÍCULOS</v>
          </cell>
          <cell r="C601">
            <v>16.03</v>
          </cell>
          <cell r="D601">
            <v>30.86</v>
          </cell>
          <cell r="E601">
            <v>46.83</v>
          </cell>
          <cell r="F601">
            <v>62.21</v>
          </cell>
          <cell r="G601">
            <v>78.16</v>
          </cell>
          <cell r="H601">
            <v>93.4</v>
          </cell>
          <cell r="I601">
            <v>108.43</v>
          </cell>
          <cell r="J601">
            <v>122.25</v>
          </cell>
          <cell r="K601">
            <v>135.51</v>
          </cell>
          <cell r="L601">
            <v>149.26</v>
          </cell>
          <cell r="M601">
            <v>162.52000000000001</v>
          </cell>
          <cell r="N601">
            <v>176.27</v>
          </cell>
        </row>
        <row r="602">
          <cell r="A602">
            <v>452</v>
          </cell>
          <cell r="B602" t="str">
            <v>AMORTIZACIONES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>
            <v>4521</v>
          </cell>
          <cell r="B603" t="str">
            <v>AMORTIZACIÓN DE ACTIVOS INTANGIBLES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A604">
            <v>453</v>
          </cell>
          <cell r="B604" t="str">
            <v>PROVISIONES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202533.21</v>
          </cell>
          <cell r="L604">
            <v>10107533.210000001</v>
          </cell>
          <cell r="M604">
            <v>10107533.210000001</v>
          </cell>
          <cell r="N604">
            <v>12024970.91</v>
          </cell>
        </row>
        <row r="605">
          <cell r="A605">
            <v>4531</v>
          </cell>
          <cell r="B605" t="str">
            <v>CREDITOS INCOBRABLES</v>
          </cell>
          <cell r="C605" t="e">
            <v>#N/A</v>
          </cell>
          <cell r="D605" t="e">
            <v>#N/A</v>
          </cell>
          <cell r="E605" t="e">
            <v>#N/A</v>
          </cell>
          <cell r="F605" t="e">
            <v>#N/A</v>
          </cell>
          <cell r="G605" t="e">
            <v>#N/A</v>
          </cell>
          <cell r="H605" t="e">
            <v>#N/A</v>
          </cell>
          <cell r="I605" t="e">
            <v>#N/A</v>
          </cell>
          <cell r="J605" t="e">
            <v>#N/A</v>
          </cell>
          <cell r="K605" t="e">
            <v>#N/A</v>
          </cell>
          <cell r="L605" t="e">
            <v>#N/A</v>
          </cell>
          <cell r="M605" t="e">
            <v>#N/A</v>
          </cell>
          <cell r="N605" t="e">
            <v>#N/A</v>
          </cell>
        </row>
        <row r="606">
          <cell r="A606">
            <v>4532</v>
          </cell>
          <cell r="B606" t="str">
            <v>CUENTAS INCOBRABLES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4533</v>
          </cell>
          <cell r="B607" t="str">
            <v>BIENES ADJUDICADOS POR DACIÓN EN PAGO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A608">
            <v>4534</v>
          </cell>
          <cell r="B608" t="str">
            <v>APORTES EN ORGANISMOS FINANCIEROS INTERNACIONALES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A609">
            <v>4535</v>
          </cell>
          <cell r="B609" t="str">
            <v>PROVISIONES – INVERSIONES (DESHABILITADO)</v>
          </cell>
          <cell r="C609" t="e">
            <v>#N/A</v>
          </cell>
          <cell r="D609" t="e">
            <v>#N/A</v>
          </cell>
          <cell r="E609" t="e">
            <v>#N/A</v>
          </cell>
          <cell r="F609" t="e">
            <v>#N/A</v>
          </cell>
          <cell r="G609" t="e">
            <v>#N/A</v>
          </cell>
          <cell r="H609" t="e">
            <v>#N/A</v>
          </cell>
          <cell r="I609" t="e">
            <v>#N/A</v>
          </cell>
          <cell r="J609" t="e">
            <v>#N/A</v>
          </cell>
          <cell r="K609" t="e">
            <v>#N/A</v>
          </cell>
          <cell r="L609" t="e">
            <v>#N/A</v>
          </cell>
          <cell r="M609" t="e">
            <v>#N/A</v>
          </cell>
          <cell r="N609" t="e">
            <v>#N/A</v>
          </cell>
        </row>
        <row r="610">
          <cell r="A610">
            <v>4538</v>
          </cell>
          <cell r="B610" t="str">
            <v>OTRAS CUENTAS DEL ACTIVO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202533.21</v>
          </cell>
          <cell r="L610">
            <v>10107533.210000001</v>
          </cell>
          <cell r="M610">
            <v>10107533.210000001</v>
          </cell>
          <cell r="N610">
            <v>12024970.91</v>
          </cell>
        </row>
        <row r="611">
          <cell r="A611">
            <v>46</v>
          </cell>
          <cell r="B611" t="str">
            <v>RESULTADOS NO OPERATIVOS DEUDORES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>
            <v>461</v>
          </cell>
          <cell r="B612" t="str">
            <v>PERDIDAS POR EXPOSICION A LA INFLAC</v>
          </cell>
          <cell r="C612" t="e">
            <v>#N/A</v>
          </cell>
          <cell r="D612" t="e">
            <v>#N/A</v>
          </cell>
          <cell r="E612" t="e">
            <v>#N/A</v>
          </cell>
          <cell r="F612" t="e">
            <v>#N/A</v>
          </cell>
          <cell r="G612" t="e">
            <v>#N/A</v>
          </cell>
          <cell r="H612" t="e">
            <v>#N/A</v>
          </cell>
          <cell r="I612" t="e">
            <v>#N/A</v>
          </cell>
          <cell r="J612" t="e">
            <v>#N/A</v>
          </cell>
          <cell r="K612" t="e">
            <v>#N/A</v>
          </cell>
          <cell r="L612" t="e">
            <v>#N/A</v>
          </cell>
          <cell r="M612" t="e">
            <v>#N/A</v>
          </cell>
          <cell r="N612" t="e">
            <v>#N/A</v>
          </cell>
        </row>
        <row r="613">
          <cell r="A613">
            <v>4611</v>
          </cell>
          <cell r="B613" t="str">
            <v>PERDIDAS POR EXPO.DE PASIVOS NO MON</v>
          </cell>
          <cell r="C613" t="e">
            <v>#N/A</v>
          </cell>
          <cell r="D613" t="e">
            <v>#N/A</v>
          </cell>
          <cell r="E613" t="e">
            <v>#N/A</v>
          </cell>
          <cell r="F613" t="e">
            <v>#N/A</v>
          </cell>
          <cell r="G613" t="e">
            <v>#N/A</v>
          </cell>
          <cell r="H613" t="e">
            <v>#N/A</v>
          </cell>
          <cell r="I613" t="e">
            <v>#N/A</v>
          </cell>
          <cell r="J613" t="e">
            <v>#N/A</v>
          </cell>
          <cell r="K613" t="e">
            <v>#N/A</v>
          </cell>
          <cell r="L613" t="e">
            <v>#N/A</v>
          </cell>
          <cell r="M613" t="e">
            <v>#N/A</v>
          </cell>
          <cell r="N613" t="e">
            <v>#N/A</v>
          </cell>
        </row>
        <row r="614">
          <cell r="A614">
            <v>4612</v>
          </cell>
          <cell r="B614" t="str">
            <v>PERDIDAS POR EXPO.DEL PATRIMONIO</v>
          </cell>
          <cell r="C614" t="e">
            <v>#N/A</v>
          </cell>
          <cell r="D614" t="e">
            <v>#N/A</v>
          </cell>
          <cell r="E614" t="e">
            <v>#N/A</v>
          </cell>
          <cell r="F614" t="e">
            <v>#N/A</v>
          </cell>
          <cell r="G614" t="e">
            <v>#N/A</v>
          </cell>
          <cell r="H614" t="e">
            <v>#N/A</v>
          </cell>
          <cell r="I614" t="e">
            <v>#N/A</v>
          </cell>
          <cell r="J614" t="e">
            <v>#N/A</v>
          </cell>
          <cell r="K614" t="e">
            <v>#N/A</v>
          </cell>
          <cell r="L614" t="e">
            <v>#N/A</v>
          </cell>
          <cell r="M614" t="e">
            <v>#N/A</v>
          </cell>
          <cell r="N614" t="e">
            <v>#N/A</v>
          </cell>
        </row>
        <row r="615">
          <cell r="A615">
            <v>4613</v>
          </cell>
          <cell r="B615" t="str">
            <v>PERDIDAS EXPO.CTAS.RESULT.ACREEDORA</v>
          </cell>
          <cell r="C615" t="e">
            <v>#N/A</v>
          </cell>
          <cell r="D615" t="e">
            <v>#N/A</v>
          </cell>
          <cell r="E615" t="e">
            <v>#N/A</v>
          </cell>
          <cell r="F615" t="e">
            <v>#N/A</v>
          </cell>
          <cell r="G615" t="e">
            <v>#N/A</v>
          </cell>
          <cell r="H615" t="e">
            <v>#N/A</v>
          </cell>
          <cell r="I615" t="e">
            <v>#N/A</v>
          </cell>
          <cell r="J615" t="e">
            <v>#N/A</v>
          </cell>
          <cell r="K615" t="e">
            <v>#N/A</v>
          </cell>
          <cell r="L615" t="e">
            <v>#N/A</v>
          </cell>
          <cell r="M615" t="e">
            <v>#N/A</v>
          </cell>
          <cell r="N615" t="e">
            <v>#N/A</v>
          </cell>
        </row>
        <row r="616">
          <cell r="A616">
            <v>462</v>
          </cell>
          <cell r="B616" t="str">
            <v>PÉRDIDAS POR VALUACIÓN DE MONEDA EXTRANJERA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463</v>
          </cell>
          <cell r="B617" t="str">
            <v>PÉRDIDAS POR REAJUSTES PACTADOS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A618">
            <v>464</v>
          </cell>
          <cell r="B618" t="str">
            <v>PÉRDIDAS POR VALUACIÓN ORO Y PLATA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48</v>
          </cell>
          <cell r="B619" t="str">
            <v>IMPUESTO A CIRCULACION DE CAPITALES</v>
          </cell>
          <cell r="C619" t="e">
            <v>#N/A</v>
          </cell>
          <cell r="D619" t="e">
            <v>#N/A</v>
          </cell>
          <cell r="E619" t="e">
            <v>#N/A</v>
          </cell>
          <cell r="F619" t="e">
            <v>#N/A</v>
          </cell>
          <cell r="G619" t="e">
            <v>#N/A</v>
          </cell>
          <cell r="H619" t="e">
            <v>#N/A</v>
          </cell>
          <cell r="I619" t="e">
            <v>#N/A</v>
          </cell>
          <cell r="J619" t="e">
            <v>#N/A</v>
          </cell>
          <cell r="K619" t="e">
            <v>#N/A</v>
          </cell>
          <cell r="L619" t="e">
            <v>#N/A</v>
          </cell>
          <cell r="M619" t="e">
            <v>#N/A</v>
          </cell>
          <cell r="N619" t="e">
            <v>#N/A</v>
          </cell>
        </row>
        <row r="620">
          <cell r="A620">
            <v>49</v>
          </cell>
          <cell r="B620" t="str">
            <v>PÉRDIDAS Y GANANCIAS - PÉRDIDAS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A621">
            <v>5</v>
          </cell>
          <cell r="B621" t="str">
            <v>INGRESOS</v>
          </cell>
          <cell r="C621">
            <v>19509863.57</v>
          </cell>
          <cell r="D621">
            <v>39662130.159999996</v>
          </cell>
          <cell r="E621">
            <v>59256135.75</v>
          </cell>
          <cell r="F621">
            <v>84145884.700000003</v>
          </cell>
          <cell r="G621">
            <v>117317615.95</v>
          </cell>
          <cell r="H621">
            <v>134401446.78999999</v>
          </cell>
          <cell r="I621">
            <v>159744842.94</v>
          </cell>
          <cell r="J621">
            <v>177431533.41999999</v>
          </cell>
          <cell r="K621">
            <v>196335728.31999999</v>
          </cell>
          <cell r="L621">
            <v>217443244.06</v>
          </cell>
          <cell r="M621">
            <v>241512293.99000001</v>
          </cell>
          <cell r="N621">
            <v>277621204.30000001</v>
          </cell>
        </row>
        <row r="622">
          <cell r="A622">
            <v>51</v>
          </cell>
          <cell r="B622" t="str">
            <v>INGRESOS ORDINARIOS</v>
          </cell>
          <cell r="C622">
            <v>7913559.0199999996</v>
          </cell>
          <cell r="D622">
            <v>16232930.029999999</v>
          </cell>
          <cell r="E622">
            <v>23410462.289999999</v>
          </cell>
          <cell r="F622">
            <v>35370529.240000002</v>
          </cell>
          <cell r="G622">
            <v>42789774.5</v>
          </cell>
          <cell r="H622">
            <v>48080228.439999998</v>
          </cell>
          <cell r="I622">
            <v>61552985.200000003</v>
          </cell>
          <cell r="J622">
            <v>67887944.530000001</v>
          </cell>
          <cell r="K622">
            <v>75307656.109999999</v>
          </cell>
          <cell r="L622">
            <v>83940684.329999998</v>
          </cell>
          <cell r="M622">
            <v>92340191.030000001</v>
          </cell>
          <cell r="N622">
            <v>106263268.14</v>
          </cell>
        </row>
        <row r="623">
          <cell r="A623">
            <v>511</v>
          </cell>
          <cell r="B623" t="str">
            <v>INGRESOS FINANCIEROS</v>
          </cell>
          <cell r="C623">
            <v>7856416.5599999996</v>
          </cell>
          <cell r="D623">
            <v>16103072.220000001</v>
          </cell>
          <cell r="E623">
            <v>23229791.289999999</v>
          </cell>
          <cell r="F623">
            <v>35155204.390000001</v>
          </cell>
          <cell r="G623">
            <v>42551008.270000003</v>
          </cell>
          <cell r="H623">
            <v>47784092.039999999</v>
          </cell>
          <cell r="I623">
            <v>61141597.840000004</v>
          </cell>
          <cell r="J623">
            <v>67389894.760000005</v>
          </cell>
          <cell r="K623">
            <v>74694189.180000007</v>
          </cell>
          <cell r="L623">
            <v>83245964.310000002</v>
          </cell>
          <cell r="M623">
            <v>91545580.439999998</v>
          </cell>
          <cell r="N623">
            <v>105374668.56999999</v>
          </cell>
        </row>
        <row r="624">
          <cell r="A624">
            <v>5111</v>
          </cell>
          <cell r="B624" t="str">
            <v>INTERESES GANADOS</v>
          </cell>
          <cell r="C624">
            <v>4656313.1500000004</v>
          </cell>
          <cell r="D624">
            <v>9629104.8300000001</v>
          </cell>
          <cell r="E624">
            <v>13288912.98</v>
          </cell>
          <cell r="F624">
            <v>16656450.41</v>
          </cell>
          <cell r="G624">
            <v>19938346.190000001</v>
          </cell>
          <cell r="H624">
            <v>23123940.609999999</v>
          </cell>
          <cell r="I624">
            <v>26482230.530000001</v>
          </cell>
          <cell r="J624">
            <v>29435757.309999999</v>
          </cell>
          <cell r="K624">
            <v>34125347.630000003</v>
          </cell>
          <cell r="L624">
            <v>39710285.600000001</v>
          </cell>
          <cell r="M624">
            <v>45276787.170000002</v>
          </cell>
          <cell r="N624">
            <v>50849651.960000001</v>
          </cell>
        </row>
        <row r="625">
          <cell r="A625">
            <v>511105</v>
          </cell>
          <cell r="B625" t="str">
            <v>INVERSIONES</v>
          </cell>
          <cell r="C625">
            <v>4613322.33</v>
          </cell>
          <cell r="D625">
            <v>9465288.9100000001</v>
          </cell>
          <cell r="E625">
            <v>13073450.289999999</v>
          </cell>
          <cell r="F625">
            <v>16425598.220000001</v>
          </cell>
          <cell r="G625">
            <v>19675972.199999999</v>
          </cell>
          <cell r="H625">
            <v>22809414.129999999</v>
          </cell>
          <cell r="I625">
            <v>26172203.960000001</v>
          </cell>
          <cell r="J625">
            <v>29063323.329999998</v>
          </cell>
          <cell r="K625">
            <v>33696601.25</v>
          </cell>
          <cell r="L625">
            <v>39212891.079999998</v>
          </cell>
          <cell r="M625">
            <v>44724536.649999999</v>
          </cell>
          <cell r="N625">
            <v>50290206.990000002</v>
          </cell>
        </row>
        <row r="626">
          <cell r="A626">
            <v>511110</v>
          </cell>
          <cell r="B626" t="str">
            <v>ACUERDOS DE PAGO Y CRÉDITOS RECÍPROCOS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618.98</v>
          </cell>
          <cell r="H626">
            <v>618.98</v>
          </cell>
          <cell r="I626">
            <v>618.98</v>
          </cell>
          <cell r="J626">
            <v>618.98</v>
          </cell>
          <cell r="K626">
            <v>990.2</v>
          </cell>
          <cell r="L626">
            <v>990.2</v>
          </cell>
          <cell r="M626">
            <v>990.2</v>
          </cell>
          <cell r="N626">
            <v>990.2</v>
          </cell>
        </row>
        <row r="627">
          <cell r="A627">
            <v>511115</v>
          </cell>
          <cell r="B627" t="str">
            <v>CARTERA REESTRUCTURADA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A628">
            <v>511120</v>
          </cell>
          <cell r="B628" t="str">
            <v>TÍTULOS NO RECOMPRADOS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511125</v>
          </cell>
          <cell r="B629" t="str">
            <v>TITULOS AGD.</v>
          </cell>
          <cell r="C629" t="e">
            <v>#N/A</v>
          </cell>
          <cell r="D629" t="e">
            <v>#N/A</v>
          </cell>
          <cell r="E629" t="e">
            <v>#N/A</v>
          </cell>
          <cell r="F629" t="e">
            <v>#N/A</v>
          </cell>
          <cell r="G629" t="e">
            <v>#N/A</v>
          </cell>
          <cell r="H629" t="e">
            <v>#N/A</v>
          </cell>
          <cell r="I629" t="e">
            <v>#N/A</v>
          </cell>
          <cell r="J629" t="e">
            <v>#N/A</v>
          </cell>
          <cell r="K629" t="e">
            <v>#N/A</v>
          </cell>
          <cell r="L629" t="e">
            <v>#N/A</v>
          </cell>
          <cell r="M629" t="e">
            <v>#N/A</v>
          </cell>
          <cell r="N629" t="e">
            <v>#N/A</v>
          </cell>
        </row>
        <row r="630">
          <cell r="A630">
            <v>511130</v>
          </cell>
          <cell r="B630" t="str">
            <v>TÍTULOS RECIBIDOS EN DACIÓN EN PAGO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>
            <v>511135</v>
          </cell>
          <cell r="B631" t="str">
            <v>ORGANISMOS INTERNACIONALES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A632">
            <v>511190</v>
          </cell>
          <cell r="B632" t="str">
            <v>OTROS INTERESES</v>
          </cell>
          <cell r="C632">
            <v>42990.82</v>
          </cell>
          <cell r="D632">
            <v>163815.92000000001</v>
          </cell>
          <cell r="E632">
            <v>215462.69</v>
          </cell>
          <cell r="F632">
            <v>230852.19</v>
          </cell>
          <cell r="G632">
            <v>261755.01</v>
          </cell>
          <cell r="H632">
            <v>313907.5</v>
          </cell>
          <cell r="I632">
            <v>309407.59000000003</v>
          </cell>
          <cell r="J632">
            <v>371815</v>
          </cell>
          <cell r="K632">
            <v>427756.18</v>
          </cell>
          <cell r="L632">
            <v>496404.32</v>
          </cell>
          <cell r="M632">
            <v>551260.31999999995</v>
          </cell>
          <cell r="N632">
            <v>558454.77</v>
          </cell>
        </row>
        <row r="633">
          <cell r="A633">
            <v>5112</v>
          </cell>
          <cell r="B633" t="str">
            <v>COMISIONES GANADAS</v>
          </cell>
          <cell r="C633">
            <v>3200103.41</v>
          </cell>
          <cell r="D633">
            <v>6473967.3899999997</v>
          </cell>
          <cell r="E633">
            <v>9723884.7599999998</v>
          </cell>
          <cell r="F633">
            <v>12854732.800000001</v>
          </cell>
          <cell r="G633">
            <v>15553697.689999999</v>
          </cell>
          <cell r="H633">
            <v>17601187.039999999</v>
          </cell>
          <cell r="I633">
            <v>19655362.899999999</v>
          </cell>
          <cell r="J633">
            <v>21959899.829999998</v>
          </cell>
          <cell r="K633">
            <v>24574603.93</v>
          </cell>
          <cell r="L633">
            <v>27529029.190000001</v>
          </cell>
          <cell r="M633">
            <v>30142305.260000002</v>
          </cell>
          <cell r="N633">
            <v>37057847.229999997</v>
          </cell>
        </row>
        <row r="634">
          <cell r="A634">
            <v>511205</v>
          </cell>
          <cell r="B634" t="str">
            <v>CONVENIOS DE PAGO Y CRÉDITOS RECÍPROCOS</v>
          </cell>
          <cell r="C634">
            <v>11281.92</v>
          </cell>
          <cell r="D634">
            <v>20238.04</v>
          </cell>
          <cell r="E634">
            <v>82694.97</v>
          </cell>
          <cell r="F634">
            <v>83753.94</v>
          </cell>
          <cell r="G634">
            <v>91429.18</v>
          </cell>
          <cell r="H634">
            <v>91725.99</v>
          </cell>
          <cell r="I634">
            <v>92297.01</v>
          </cell>
          <cell r="J634">
            <v>99485.54</v>
          </cell>
          <cell r="K634">
            <v>100477.72</v>
          </cell>
          <cell r="L634">
            <v>101402.56</v>
          </cell>
          <cell r="M634">
            <v>109008.1</v>
          </cell>
          <cell r="N634">
            <v>110413.8</v>
          </cell>
        </row>
        <row r="635">
          <cell r="A635">
            <v>511210</v>
          </cell>
          <cell r="B635" t="str">
            <v>REGISTRO TARDÍO PRÉSTAMOS EXTERNOS</v>
          </cell>
          <cell r="C635">
            <v>21815.439999999999</v>
          </cell>
          <cell r="D635">
            <v>42297.7</v>
          </cell>
          <cell r="E635">
            <v>52640.89</v>
          </cell>
          <cell r="F635">
            <v>52640.89</v>
          </cell>
          <cell r="G635">
            <v>52640.89</v>
          </cell>
          <cell r="H635">
            <v>52640.89</v>
          </cell>
          <cell r="I635">
            <v>52640.89</v>
          </cell>
          <cell r="J635">
            <v>59047.21</v>
          </cell>
          <cell r="K635">
            <v>59047.21</v>
          </cell>
          <cell r="L635">
            <v>80280.89</v>
          </cell>
          <cell r="M635">
            <v>172204.83</v>
          </cell>
          <cell r="N635">
            <v>235735.18</v>
          </cell>
        </row>
        <row r="636">
          <cell r="A636">
            <v>511215</v>
          </cell>
          <cell r="B636" t="str">
            <v>CARTAS CRÉDITO AL Y DEL EXTERIOR</v>
          </cell>
          <cell r="C636">
            <v>117297.88</v>
          </cell>
          <cell r="D636">
            <v>166602.93</v>
          </cell>
          <cell r="E636">
            <v>270913.39</v>
          </cell>
          <cell r="F636">
            <v>296898.78999999998</v>
          </cell>
          <cell r="G636">
            <v>413345.79</v>
          </cell>
          <cell r="H636">
            <v>440432.11</v>
          </cell>
          <cell r="I636">
            <v>441809.77</v>
          </cell>
          <cell r="J636">
            <v>541184.96</v>
          </cell>
          <cell r="K636">
            <v>601927.43000000005</v>
          </cell>
          <cell r="L636">
            <v>626463.24</v>
          </cell>
          <cell r="M636">
            <v>732663.56</v>
          </cell>
          <cell r="N636">
            <v>822221.78</v>
          </cell>
        </row>
        <row r="637">
          <cell r="A637">
            <v>511220</v>
          </cell>
          <cell r="B637" t="str">
            <v>TRANSFERENCIAS AL Y DEL EXTERIOR</v>
          </cell>
          <cell r="C637">
            <v>46200</v>
          </cell>
          <cell r="D637">
            <v>81456</v>
          </cell>
          <cell r="E637">
            <v>128064</v>
          </cell>
          <cell r="F637">
            <v>179640</v>
          </cell>
          <cell r="G637">
            <v>225600</v>
          </cell>
          <cell r="H637">
            <v>272568</v>
          </cell>
          <cell r="I637">
            <v>317472</v>
          </cell>
          <cell r="J637">
            <v>348792</v>
          </cell>
          <cell r="K637">
            <v>409848</v>
          </cell>
          <cell r="L637">
            <v>477888</v>
          </cell>
          <cell r="M637">
            <v>519264</v>
          </cell>
          <cell r="N637">
            <v>601872</v>
          </cell>
        </row>
        <row r="638">
          <cell r="A638">
            <v>511225</v>
          </cell>
          <cell r="B638" t="str">
            <v>FIDEICOMISOS</v>
          </cell>
          <cell r="C638">
            <v>690301.85</v>
          </cell>
          <cell r="D638">
            <v>1578537.97</v>
          </cell>
          <cell r="E638">
            <v>2028779.85</v>
          </cell>
          <cell r="F638">
            <v>2703806.34</v>
          </cell>
          <cell r="G638">
            <v>3208371.88</v>
          </cell>
          <cell r="H638">
            <v>3784949.19</v>
          </cell>
          <cell r="I638">
            <v>4202822.84</v>
          </cell>
          <cell r="J638">
            <v>4788899.5</v>
          </cell>
          <cell r="K638">
            <v>5644093.75</v>
          </cell>
          <cell r="L638">
            <v>6588412.25</v>
          </cell>
          <cell r="M638">
            <v>7222689.1900000004</v>
          </cell>
          <cell r="N638">
            <v>8061362.79</v>
          </cell>
        </row>
        <row r="639">
          <cell r="A639">
            <v>511230</v>
          </cell>
          <cell r="B639" t="str">
            <v>CUSTODIA</v>
          </cell>
          <cell r="C639">
            <v>436845.23</v>
          </cell>
          <cell r="D639">
            <v>815190.05</v>
          </cell>
          <cell r="E639">
            <v>1086033.83</v>
          </cell>
          <cell r="F639">
            <v>1343475.61</v>
          </cell>
          <cell r="G639">
            <v>1649114.4</v>
          </cell>
          <cell r="H639">
            <v>1846256.18</v>
          </cell>
          <cell r="I639">
            <v>2122087.09</v>
          </cell>
          <cell r="J639">
            <v>2358355.16</v>
          </cell>
          <cell r="K639">
            <v>2578832.52</v>
          </cell>
          <cell r="L639">
            <v>2983828.06</v>
          </cell>
          <cell r="M639">
            <v>3362958.16</v>
          </cell>
          <cell r="N639">
            <v>3932572.78</v>
          </cell>
        </row>
        <row r="640">
          <cell r="A640">
            <v>511235</v>
          </cell>
          <cell r="B640" t="str">
            <v>FONDOS RECIBIDOS EN ADMINISTRACIÓN</v>
          </cell>
          <cell r="C640">
            <v>766401.55</v>
          </cell>
          <cell r="D640">
            <v>1420608.37</v>
          </cell>
          <cell r="E640">
            <v>1940920.02</v>
          </cell>
          <cell r="F640">
            <v>2431200.62</v>
          </cell>
          <cell r="G640">
            <v>2683428.04</v>
          </cell>
          <cell r="H640">
            <v>2889986.04</v>
          </cell>
          <cell r="I640">
            <v>3046877.24</v>
          </cell>
          <cell r="J640">
            <v>3201076.8</v>
          </cell>
          <cell r="K640">
            <v>3352340.57</v>
          </cell>
          <cell r="L640">
            <v>3506926.55</v>
          </cell>
          <cell r="M640">
            <v>3656940.59</v>
          </cell>
          <cell r="N640">
            <v>3814940.57</v>
          </cell>
        </row>
        <row r="641">
          <cell r="A641">
            <v>511240</v>
          </cell>
          <cell r="B641" t="str">
            <v>EMISIÓN Y SERVICIOS DE TÍTULOS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511245</v>
          </cell>
          <cell r="B642" t="str">
            <v>TRANSFERENCIAS EN EL PAÍS</v>
          </cell>
          <cell r="C642">
            <v>676.32</v>
          </cell>
          <cell r="D642">
            <v>1404.24</v>
          </cell>
          <cell r="E642">
            <v>2114.16</v>
          </cell>
          <cell r="F642">
            <v>2615.7600000000002</v>
          </cell>
          <cell r="G642">
            <v>3308.64</v>
          </cell>
          <cell r="H642">
            <v>3946.56</v>
          </cell>
          <cell r="I642">
            <v>4584.4799999999996</v>
          </cell>
          <cell r="J642">
            <v>5168.6400000000003</v>
          </cell>
          <cell r="K642">
            <v>5704.08</v>
          </cell>
          <cell r="L642">
            <v>6300.96</v>
          </cell>
          <cell r="M642">
            <v>6594</v>
          </cell>
          <cell r="N642">
            <v>7612.56</v>
          </cell>
        </row>
        <row r="643">
          <cell r="A643">
            <v>511250</v>
          </cell>
          <cell r="B643" t="str">
            <v>REMESAS EN ESPECIES MONETARIAS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>
            <v>511255</v>
          </cell>
          <cell r="B644" t="str">
            <v>ESTADOS CUENTAS CORRIENTES</v>
          </cell>
          <cell r="C644">
            <v>307.89999999999998</v>
          </cell>
          <cell r="D644">
            <v>20485.5</v>
          </cell>
          <cell r="E644">
            <v>40243.599999999999</v>
          </cell>
          <cell r="F644">
            <v>60035.199999999997</v>
          </cell>
          <cell r="G644">
            <v>77770</v>
          </cell>
          <cell r="H644">
            <v>95711.8</v>
          </cell>
          <cell r="I644">
            <v>114076.9</v>
          </cell>
          <cell r="J644">
            <v>132690.1</v>
          </cell>
          <cell r="K644">
            <v>150914</v>
          </cell>
          <cell r="L644">
            <v>169436.1</v>
          </cell>
          <cell r="M644">
            <v>188576</v>
          </cell>
          <cell r="N644">
            <v>226580.6</v>
          </cell>
        </row>
        <row r="645">
          <cell r="A645">
            <v>511260</v>
          </cell>
          <cell r="B645" t="str">
            <v>DEVOLUCION CHEQUES</v>
          </cell>
          <cell r="C645" t="e">
            <v>#N/A</v>
          </cell>
          <cell r="D645" t="e">
            <v>#N/A</v>
          </cell>
          <cell r="E645" t="e">
            <v>#N/A</v>
          </cell>
          <cell r="F645" t="e">
            <v>#N/A</v>
          </cell>
          <cell r="G645" t="e">
            <v>#N/A</v>
          </cell>
          <cell r="H645" t="e">
            <v>#N/A</v>
          </cell>
          <cell r="I645" t="e">
            <v>#N/A</v>
          </cell>
          <cell r="J645" t="e">
            <v>#N/A</v>
          </cell>
          <cell r="K645" t="e">
            <v>#N/A</v>
          </cell>
          <cell r="L645" t="e">
            <v>#N/A</v>
          </cell>
          <cell r="M645" t="e">
            <v>#N/A</v>
          </cell>
          <cell r="N645" t="e">
            <v>#N/A</v>
          </cell>
        </row>
        <row r="646">
          <cell r="A646">
            <v>511265</v>
          </cell>
          <cell r="B646" t="str">
            <v>REVOCATORIA DE CHEQUES</v>
          </cell>
          <cell r="C646" t="e">
            <v>#N/A</v>
          </cell>
          <cell r="D646" t="e">
            <v>#N/A</v>
          </cell>
          <cell r="E646" t="e">
            <v>#N/A</v>
          </cell>
          <cell r="F646" t="e">
            <v>#N/A</v>
          </cell>
          <cell r="G646" t="e">
            <v>#N/A</v>
          </cell>
          <cell r="H646" t="e">
            <v>#N/A</v>
          </cell>
          <cell r="I646" t="e">
            <v>#N/A</v>
          </cell>
          <cell r="J646" t="e">
            <v>#N/A</v>
          </cell>
          <cell r="K646" t="e">
            <v>#N/A</v>
          </cell>
          <cell r="L646" t="e">
            <v>#N/A</v>
          </cell>
          <cell r="M646" t="e">
            <v>#N/A</v>
          </cell>
          <cell r="N646" t="e">
            <v>#N/A</v>
          </cell>
        </row>
        <row r="647">
          <cell r="A647">
            <v>511270</v>
          </cell>
          <cell r="B647" t="str">
            <v>CERTIFICACIONES</v>
          </cell>
          <cell r="C647" t="e">
            <v>#N/A</v>
          </cell>
          <cell r="D647" t="e">
            <v>#N/A</v>
          </cell>
          <cell r="E647" t="e">
            <v>#N/A</v>
          </cell>
          <cell r="F647" t="e">
            <v>#N/A</v>
          </cell>
          <cell r="G647" t="e">
            <v>#N/A</v>
          </cell>
          <cell r="H647" t="e">
            <v>#N/A</v>
          </cell>
          <cell r="I647" t="e">
            <v>#N/A</v>
          </cell>
          <cell r="J647" t="e">
            <v>#N/A</v>
          </cell>
          <cell r="K647" t="e">
            <v>#N/A</v>
          </cell>
          <cell r="L647" t="e">
            <v>#N/A</v>
          </cell>
          <cell r="M647" t="e">
            <v>#N/A</v>
          </cell>
          <cell r="N647" t="e">
            <v>#N/A</v>
          </cell>
        </row>
        <row r="648">
          <cell r="A648">
            <v>511275</v>
          </cell>
          <cell r="B648" t="str">
            <v>ORDENES DE PAGO</v>
          </cell>
          <cell r="C648">
            <v>1220.4000000000001</v>
          </cell>
          <cell r="D648">
            <v>2538</v>
          </cell>
          <cell r="E648">
            <v>3872.39</v>
          </cell>
          <cell r="F648">
            <v>4889.99</v>
          </cell>
          <cell r="G648">
            <v>5585.99</v>
          </cell>
          <cell r="H648">
            <v>6382.79</v>
          </cell>
          <cell r="I648">
            <v>7292.39</v>
          </cell>
          <cell r="J648">
            <v>8402.39</v>
          </cell>
          <cell r="K648">
            <v>9717.59</v>
          </cell>
          <cell r="L648">
            <v>11096.39</v>
          </cell>
          <cell r="M648">
            <v>12159.59</v>
          </cell>
          <cell r="N648">
            <v>13339.19</v>
          </cell>
        </row>
        <row r="649">
          <cell r="A649">
            <v>511280</v>
          </cell>
          <cell r="B649" t="str">
            <v>CÁMARA DE COMPENSACIÓN</v>
          </cell>
          <cell r="C649">
            <v>50540.19</v>
          </cell>
          <cell r="D649">
            <v>91771.78</v>
          </cell>
          <cell r="E649">
            <v>125684.03</v>
          </cell>
          <cell r="F649">
            <v>137984.41</v>
          </cell>
          <cell r="G649">
            <v>155069.57</v>
          </cell>
          <cell r="H649">
            <v>180733.19</v>
          </cell>
          <cell r="I649">
            <v>209876.87</v>
          </cell>
          <cell r="J649">
            <v>238153.54</v>
          </cell>
          <cell r="K649">
            <v>270375.89</v>
          </cell>
          <cell r="L649">
            <v>302901.46999999997</v>
          </cell>
          <cell r="M649">
            <v>334232.87</v>
          </cell>
          <cell r="N649">
            <v>369816.47</v>
          </cell>
        </row>
        <row r="650">
          <cell r="A650">
            <v>511285</v>
          </cell>
          <cell r="B650" t="str">
            <v>SISTEMA NACIONAL DE PAGOS</v>
          </cell>
          <cell r="C650">
            <v>611192.73</v>
          </cell>
          <cell r="D650">
            <v>1196681.45</v>
          </cell>
          <cell r="E650">
            <v>1809869.37</v>
          </cell>
          <cell r="F650">
            <v>2378757.5099999998</v>
          </cell>
          <cell r="G650">
            <v>3023288.17</v>
          </cell>
          <cell r="H650">
            <v>3712412.74</v>
          </cell>
          <cell r="I650">
            <v>4534253.7699999996</v>
          </cell>
          <cell r="J650">
            <v>5316643.8899999997</v>
          </cell>
          <cell r="K650">
            <v>6156168.7999999998</v>
          </cell>
          <cell r="L650">
            <v>7024165.5199999996</v>
          </cell>
          <cell r="M650">
            <v>7823319.5</v>
          </cell>
          <cell r="N650">
            <v>8928143.6500000004</v>
          </cell>
        </row>
        <row r="651">
          <cell r="A651">
            <v>511295</v>
          </cell>
          <cell r="B651" t="str">
            <v>OTRAS COMISIONES</v>
          </cell>
          <cell r="C651">
            <v>446022</v>
          </cell>
          <cell r="D651">
            <v>1036155.36</v>
          </cell>
          <cell r="E651">
            <v>2152054.2599999998</v>
          </cell>
          <cell r="F651">
            <v>3179033.74</v>
          </cell>
          <cell r="G651">
            <v>3964745.14</v>
          </cell>
          <cell r="H651">
            <v>4223441.5599999996</v>
          </cell>
          <cell r="I651">
            <v>4509271.6500000004</v>
          </cell>
          <cell r="J651">
            <v>4862000.0999999996</v>
          </cell>
          <cell r="K651">
            <v>5235156.37</v>
          </cell>
          <cell r="L651">
            <v>5649927.2000000002</v>
          </cell>
          <cell r="M651">
            <v>6001694.8700000001</v>
          </cell>
          <cell r="N651">
            <v>9933235.8599999994</v>
          </cell>
        </row>
        <row r="652">
          <cell r="A652">
            <v>5113</v>
          </cell>
          <cell r="B652" t="str">
            <v>RENTA EN NEGOCIACIÓN VALORES MOBILIARIOS</v>
          </cell>
          <cell r="C652">
            <v>0</v>
          </cell>
          <cell r="D652">
            <v>0</v>
          </cell>
          <cell r="E652">
            <v>50975</v>
          </cell>
          <cell r="F652">
            <v>50975</v>
          </cell>
          <cell r="G652">
            <v>50975</v>
          </cell>
          <cell r="H652">
            <v>50975</v>
          </cell>
          <cell r="I652">
            <v>50975</v>
          </cell>
          <cell r="J652">
            <v>50975</v>
          </cell>
          <cell r="K652">
            <v>50975</v>
          </cell>
          <cell r="L652">
            <v>63386.9</v>
          </cell>
          <cell r="M652">
            <v>75421.14</v>
          </cell>
          <cell r="N652">
            <v>108963.55</v>
          </cell>
        </row>
        <row r="653">
          <cell r="A653">
            <v>511305</v>
          </cell>
          <cell r="B653" t="str">
            <v>RENDIMIENTO INVERSIONES R.I.</v>
          </cell>
          <cell r="C653">
            <v>0</v>
          </cell>
          <cell r="D653">
            <v>0</v>
          </cell>
          <cell r="E653">
            <v>50975</v>
          </cell>
          <cell r="F653">
            <v>50975</v>
          </cell>
          <cell r="G653">
            <v>50975</v>
          </cell>
          <cell r="H653">
            <v>50975</v>
          </cell>
          <cell r="I653">
            <v>50975</v>
          </cell>
          <cell r="J653">
            <v>50975</v>
          </cell>
          <cell r="K653">
            <v>50975</v>
          </cell>
          <cell r="L653">
            <v>63386.9</v>
          </cell>
          <cell r="M653">
            <v>75421.14</v>
          </cell>
          <cell r="N653">
            <v>108963.55</v>
          </cell>
        </row>
        <row r="654">
          <cell r="A654">
            <v>511310</v>
          </cell>
          <cell r="B654" t="str">
            <v>RENDIMIENTO INVERSIONES PAÍS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>
            <v>5114</v>
          </cell>
          <cell r="B655" t="str">
            <v>DIVIDENDOS</v>
          </cell>
          <cell r="C655">
            <v>0</v>
          </cell>
          <cell r="D655">
            <v>0</v>
          </cell>
          <cell r="E655">
            <v>166018.54999999999</v>
          </cell>
          <cell r="F655">
            <v>5593046.1799999997</v>
          </cell>
          <cell r="G655">
            <v>7007989.3899999997</v>
          </cell>
          <cell r="H655">
            <v>7007989.3899999997</v>
          </cell>
          <cell r="I655">
            <v>14953029.41</v>
          </cell>
          <cell r="J655">
            <v>15943262.619999999</v>
          </cell>
          <cell r="K655">
            <v>15943262.619999999</v>
          </cell>
          <cell r="L655">
            <v>15943262.619999999</v>
          </cell>
          <cell r="M655">
            <v>16051066.869999999</v>
          </cell>
          <cell r="N655">
            <v>17358205.829999998</v>
          </cell>
        </row>
        <row r="656">
          <cell r="A656">
            <v>511405</v>
          </cell>
          <cell r="B656" t="str">
            <v>PARTICIPACIÓN EN ORGANISMOS INTERNACIONALES</v>
          </cell>
          <cell r="C656">
            <v>0</v>
          </cell>
          <cell r="D656">
            <v>0</v>
          </cell>
          <cell r="E656">
            <v>166018.54999999999</v>
          </cell>
          <cell r="F656">
            <v>166018.54999999999</v>
          </cell>
          <cell r="G656">
            <v>273822.8</v>
          </cell>
          <cell r="H656">
            <v>273822.8</v>
          </cell>
          <cell r="I656">
            <v>8218862.8200000003</v>
          </cell>
          <cell r="J656">
            <v>8326667.0700000003</v>
          </cell>
          <cell r="K656">
            <v>8326667.0700000003</v>
          </cell>
          <cell r="L656">
            <v>8326667.0700000003</v>
          </cell>
          <cell r="M656">
            <v>8434471.3200000003</v>
          </cell>
          <cell r="N656">
            <v>8434471.3200000003</v>
          </cell>
        </row>
        <row r="657">
          <cell r="A657">
            <v>511490</v>
          </cell>
          <cell r="B657" t="str">
            <v>OTROS</v>
          </cell>
          <cell r="C657">
            <v>0</v>
          </cell>
          <cell r="D657">
            <v>0</v>
          </cell>
          <cell r="E657">
            <v>0</v>
          </cell>
          <cell r="F657">
            <v>5427027.6299999999</v>
          </cell>
          <cell r="G657">
            <v>6734166.5899999999</v>
          </cell>
          <cell r="H657">
            <v>6734166.5899999999</v>
          </cell>
          <cell r="I657">
            <v>6734166.5899999999</v>
          </cell>
          <cell r="J657">
            <v>7616595.5499999998</v>
          </cell>
          <cell r="K657">
            <v>7616595.5499999998</v>
          </cell>
          <cell r="L657">
            <v>7616595.5499999998</v>
          </cell>
          <cell r="M657">
            <v>7616595.5499999998</v>
          </cell>
          <cell r="N657">
            <v>8923734.5099999998</v>
          </cell>
        </row>
        <row r="658">
          <cell r="A658">
            <v>5119</v>
          </cell>
          <cell r="B658" t="str">
            <v>OTROS INGRESOS FINANCIEROS (DESHABILITADO)</v>
          </cell>
          <cell r="C658" t="e">
            <v>#N/A</v>
          </cell>
          <cell r="D658" t="e">
            <v>#N/A</v>
          </cell>
          <cell r="E658" t="e">
            <v>#N/A</v>
          </cell>
          <cell r="F658" t="e">
            <v>#N/A</v>
          </cell>
          <cell r="G658" t="e">
            <v>#N/A</v>
          </cell>
          <cell r="H658" t="e">
            <v>#N/A</v>
          </cell>
          <cell r="I658" t="e">
            <v>#N/A</v>
          </cell>
          <cell r="J658" t="e">
            <v>#N/A</v>
          </cell>
          <cell r="K658" t="e">
            <v>#N/A</v>
          </cell>
          <cell r="L658" t="e">
            <v>#N/A</v>
          </cell>
          <cell r="M658" t="e">
            <v>#N/A</v>
          </cell>
          <cell r="N658" t="e">
            <v>#N/A</v>
          </cell>
        </row>
        <row r="659">
          <cell r="A659">
            <v>519</v>
          </cell>
          <cell r="B659" t="str">
            <v>OTROS INGRESOS ORDINARIOS</v>
          </cell>
          <cell r="C659">
            <v>57142.46</v>
          </cell>
          <cell r="D659">
            <v>129857.81</v>
          </cell>
          <cell r="E659">
            <v>180671</v>
          </cell>
          <cell r="F659">
            <v>215324.85</v>
          </cell>
          <cell r="G659">
            <v>238766.23</v>
          </cell>
          <cell r="H659">
            <v>296136.40000000002</v>
          </cell>
          <cell r="I659">
            <v>411387.36</v>
          </cell>
          <cell r="J659">
            <v>498049.77</v>
          </cell>
          <cell r="K659">
            <v>613466.93000000005</v>
          </cell>
          <cell r="L659">
            <v>694720.02</v>
          </cell>
          <cell r="M659">
            <v>794610.59</v>
          </cell>
          <cell r="N659">
            <v>888599.57</v>
          </cell>
        </row>
        <row r="660">
          <cell r="A660">
            <v>5191</v>
          </cell>
          <cell r="B660" t="str">
            <v>TASAS POR SERVICIOS</v>
          </cell>
          <cell r="C660">
            <v>57142.46</v>
          </cell>
          <cell r="D660">
            <v>129857.81</v>
          </cell>
          <cell r="E660">
            <v>180671</v>
          </cell>
          <cell r="F660">
            <v>215324.85</v>
          </cell>
          <cell r="G660">
            <v>238766.23</v>
          </cell>
          <cell r="H660">
            <v>296136.40000000002</v>
          </cell>
          <cell r="I660">
            <v>411387.36</v>
          </cell>
          <cell r="J660">
            <v>498049.77</v>
          </cell>
          <cell r="K660">
            <v>613466.93000000005</v>
          </cell>
          <cell r="L660">
            <v>694720.02</v>
          </cell>
          <cell r="M660">
            <v>794610.59</v>
          </cell>
          <cell r="N660">
            <v>888599.57</v>
          </cell>
        </row>
        <row r="661">
          <cell r="A661">
            <v>519105</v>
          </cell>
          <cell r="B661" t="str">
            <v>BANCARIOS</v>
          </cell>
          <cell r="C661">
            <v>48581.440000000002</v>
          </cell>
          <cell r="D661">
            <v>117983.52</v>
          </cell>
          <cell r="E661">
            <v>168401.15</v>
          </cell>
          <cell r="F661">
            <v>203055</v>
          </cell>
          <cell r="G661">
            <v>221032.78</v>
          </cell>
          <cell r="H661">
            <v>278308.7</v>
          </cell>
          <cell r="I661">
            <v>393555.65</v>
          </cell>
          <cell r="J661">
            <v>475785.82</v>
          </cell>
          <cell r="K661">
            <v>566240.29</v>
          </cell>
          <cell r="L661">
            <v>645425.98</v>
          </cell>
          <cell r="M661">
            <v>744664.29</v>
          </cell>
          <cell r="N661">
            <v>830137.93</v>
          </cell>
        </row>
        <row r="662">
          <cell r="A662">
            <v>519110</v>
          </cell>
          <cell r="B662" t="str">
            <v>ADMINISTRATIVOS</v>
          </cell>
          <cell r="C662">
            <v>8561.02</v>
          </cell>
          <cell r="D662">
            <v>11874.29</v>
          </cell>
          <cell r="E662">
            <v>12269.85</v>
          </cell>
          <cell r="F662">
            <v>12269.85</v>
          </cell>
          <cell r="G662">
            <v>17733.45</v>
          </cell>
          <cell r="H662">
            <v>17827.7</v>
          </cell>
          <cell r="I662">
            <v>17831.71</v>
          </cell>
          <cell r="J662">
            <v>22263.95</v>
          </cell>
          <cell r="K662">
            <v>47226.64</v>
          </cell>
          <cell r="L662">
            <v>49294.04</v>
          </cell>
          <cell r="M662">
            <v>49946.3</v>
          </cell>
          <cell r="N662">
            <v>58461.64</v>
          </cell>
        </row>
        <row r="663">
          <cell r="A663">
            <v>519115</v>
          </cell>
          <cell r="B663" t="str">
            <v>CULTURAL Y SOCIAL</v>
          </cell>
          <cell r="C663" t="e">
            <v>#N/A</v>
          </cell>
          <cell r="D663" t="e">
            <v>#N/A</v>
          </cell>
          <cell r="E663" t="e">
            <v>#N/A</v>
          </cell>
          <cell r="F663" t="e">
            <v>#N/A</v>
          </cell>
          <cell r="G663" t="e">
            <v>#N/A</v>
          </cell>
          <cell r="H663" t="e">
            <v>#N/A</v>
          </cell>
          <cell r="I663" t="e">
            <v>#N/A</v>
          </cell>
          <cell r="J663" t="e">
            <v>#N/A</v>
          </cell>
          <cell r="K663" t="e">
            <v>#N/A</v>
          </cell>
          <cell r="L663" t="e">
            <v>#N/A</v>
          </cell>
          <cell r="M663" t="e">
            <v>#N/A</v>
          </cell>
          <cell r="N663" t="e">
            <v>#N/A</v>
          </cell>
        </row>
        <row r="664">
          <cell r="A664">
            <v>52</v>
          </cell>
          <cell r="B664" t="str">
            <v>INGRESOS EXTRAORDINARIOS</v>
          </cell>
          <cell r="C664">
            <v>367338.99</v>
          </cell>
          <cell r="D664">
            <v>971269.01</v>
          </cell>
          <cell r="E664">
            <v>2158776.77</v>
          </cell>
          <cell r="F664">
            <v>3859493.21</v>
          </cell>
          <cell r="G664">
            <v>18383013.629999999</v>
          </cell>
          <cell r="H664">
            <v>18947424.98</v>
          </cell>
          <cell r="I664">
            <v>19589098.789999999</v>
          </cell>
          <cell r="J664">
            <v>19711864.379999999</v>
          </cell>
          <cell r="K664">
            <v>19967382.129999999</v>
          </cell>
          <cell r="L664">
            <v>21212904.09</v>
          </cell>
          <cell r="M664">
            <v>25653481.75</v>
          </cell>
          <cell r="N664">
            <v>36610349.390000001</v>
          </cell>
        </row>
        <row r="665">
          <cell r="A665">
            <v>521</v>
          </cell>
          <cell r="B665" t="str">
            <v>LIQUIDACIÓN DEL PRESUPUESTO</v>
          </cell>
          <cell r="C665">
            <v>0</v>
          </cell>
          <cell r="D665">
            <v>76.260000000000005</v>
          </cell>
          <cell r="E665">
            <v>619978.39</v>
          </cell>
          <cell r="F665">
            <v>619978.39</v>
          </cell>
          <cell r="G665">
            <v>619978.39</v>
          </cell>
          <cell r="H665">
            <v>619978.39</v>
          </cell>
          <cell r="I665">
            <v>619978.39</v>
          </cell>
          <cell r="J665">
            <v>619978.39</v>
          </cell>
          <cell r="K665">
            <v>619978.39</v>
          </cell>
          <cell r="L665">
            <v>619978.39</v>
          </cell>
          <cell r="M665">
            <v>621187.18999999994</v>
          </cell>
          <cell r="N665">
            <v>621187.18999999994</v>
          </cell>
        </row>
        <row r="666">
          <cell r="A666">
            <v>522</v>
          </cell>
          <cell r="B666" t="str">
            <v>ARRIENDOS</v>
          </cell>
          <cell r="C666">
            <v>1091.52</v>
          </cell>
          <cell r="D666">
            <v>2183.04</v>
          </cell>
          <cell r="E666">
            <v>3274.56</v>
          </cell>
          <cell r="F666">
            <v>4366.08</v>
          </cell>
          <cell r="G666">
            <v>5457.6</v>
          </cell>
          <cell r="H666">
            <v>6367.2</v>
          </cell>
          <cell r="I666">
            <v>7644.82</v>
          </cell>
          <cell r="J666">
            <v>8739.94</v>
          </cell>
          <cell r="K666">
            <v>9835.06</v>
          </cell>
          <cell r="L666">
            <v>10930.18</v>
          </cell>
          <cell r="M666">
            <v>12025.3</v>
          </cell>
          <cell r="N666">
            <v>13120.42</v>
          </cell>
        </row>
        <row r="667">
          <cell r="A667">
            <v>523</v>
          </cell>
          <cell r="B667" t="str">
            <v>UTILIDAD EN VENTA DE ACTIVOS</v>
          </cell>
          <cell r="C667">
            <v>59906.41</v>
          </cell>
          <cell r="D667">
            <v>111068.66</v>
          </cell>
          <cell r="E667">
            <v>281201.77</v>
          </cell>
          <cell r="F667">
            <v>281201.77</v>
          </cell>
          <cell r="G667">
            <v>304186.32</v>
          </cell>
          <cell r="H667">
            <v>321522.89</v>
          </cell>
          <cell r="I667">
            <v>343915.35</v>
          </cell>
          <cell r="J667">
            <v>404012.99</v>
          </cell>
          <cell r="K667">
            <v>440064.47</v>
          </cell>
          <cell r="L667">
            <v>471147.36</v>
          </cell>
          <cell r="M667">
            <v>485785.35</v>
          </cell>
          <cell r="N667">
            <v>518505.59</v>
          </cell>
        </row>
        <row r="668">
          <cell r="A668">
            <v>5231</v>
          </cell>
          <cell r="B668" t="str">
            <v>TÍTULOS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A669">
            <v>5232</v>
          </cell>
          <cell r="B669" t="str">
            <v>ACTIVOS FIJOS</v>
          </cell>
          <cell r="C669">
            <v>0</v>
          </cell>
          <cell r="D669">
            <v>0</v>
          </cell>
          <cell r="E669">
            <v>106509.14</v>
          </cell>
          <cell r="F669">
            <v>106509.14</v>
          </cell>
          <cell r="G669">
            <v>106509.14</v>
          </cell>
          <cell r="H669">
            <v>106509.14</v>
          </cell>
          <cell r="I669">
            <v>106509.14</v>
          </cell>
          <cell r="J669">
            <v>138682.65</v>
          </cell>
          <cell r="K669">
            <v>138682.65</v>
          </cell>
          <cell r="L669">
            <v>138682.65</v>
          </cell>
          <cell r="M669">
            <v>138682.65</v>
          </cell>
          <cell r="N669">
            <v>138682.65</v>
          </cell>
        </row>
        <row r="670">
          <cell r="A670">
            <v>5233</v>
          </cell>
          <cell r="B670" t="str">
            <v>BIENES EN DACIÓN DE PAGO</v>
          </cell>
          <cell r="C670">
            <v>59906.41</v>
          </cell>
          <cell r="D670">
            <v>111068.66</v>
          </cell>
          <cell r="E670">
            <v>174692.63</v>
          </cell>
          <cell r="F670">
            <v>174692.63</v>
          </cell>
          <cell r="G670">
            <v>197677.18</v>
          </cell>
          <cell r="H670">
            <v>215013.75</v>
          </cell>
          <cell r="I670">
            <v>237406.21</v>
          </cell>
          <cell r="J670">
            <v>265330.34000000003</v>
          </cell>
          <cell r="K670">
            <v>301381.82</v>
          </cell>
          <cell r="L670">
            <v>332464.71000000002</v>
          </cell>
          <cell r="M670">
            <v>347102.7</v>
          </cell>
          <cell r="N670">
            <v>379822.94</v>
          </cell>
        </row>
        <row r="671">
          <cell r="A671">
            <v>5239</v>
          </cell>
          <cell r="B671" t="str">
            <v>OTROS ACTIVOS (DESHABILITADO)</v>
          </cell>
          <cell r="C671" t="e">
            <v>#N/A</v>
          </cell>
          <cell r="D671" t="e">
            <v>#N/A</v>
          </cell>
          <cell r="E671" t="e">
            <v>#N/A</v>
          </cell>
          <cell r="F671" t="e">
            <v>#N/A</v>
          </cell>
          <cell r="G671" t="e">
            <v>#N/A</v>
          </cell>
          <cell r="H671" t="e">
            <v>#N/A</v>
          </cell>
          <cell r="I671" t="e">
            <v>#N/A</v>
          </cell>
          <cell r="J671" t="e">
            <v>#N/A</v>
          </cell>
          <cell r="K671" t="e">
            <v>#N/A</v>
          </cell>
          <cell r="L671" t="e">
            <v>#N/A</v>
          </cell>
          <cell r="M671" t="e">
            <v>#N/A</v>
          </cell>
          <cell r="N671" t="e">
            <v>#N/A</v>
          </cell>
        </row>
        <row r="672">
          <cell r="A672">
            <v>524</v>
          </cell>
          <cell r="B672" t="str">
            <v>INGRESOS DEL EJERCICIO</v>
          </cell>
          <cell r="C672">
            <v>221455.73</v>
          </cell>
          <cell r="D672">
            <v>471421.09</v>
          </cell>
          <cell r="E672">
            <v>547919.73</v>
          </cell>
          <cell r="F672">
            <v>1566060.07</v>
          </cell>
          <cell r="G672">
            <v>16058452.720000001</v>
          </cell>
          <cell r="H672">
            <v>16562658.880000001</v>
          </cell>
          <cell r="I672">
            <v>17168337.68</v>
          </cell>
          <cell r="J672">
            <v>17155598.59</v>
          </cell>
          <cell r="K672">
            <v>17350017.16</v>
          </cell>
          <cell r="L672">
            <v>18544166.460000001</v>
          </cell>
          <cell r="M672">
            <v>22955980.170000002</v>
          </cell>
          <cell r="N672">
            <v>33848071.229999997</v>
          </cell>
        </row>
        <row r="673">
          <cell r="A673">
            <v>525</v>
          </cell>
          <cell r="B673" t="str">
            <v>INGRESOS EJERCICIOS ANTERIORES</v>
          </cell>
          <cell r="C673">
            <v>73978.59</v>
          </cell>
          <cell r="D673">
            <v>364339.19</v>
          </cell>
          <cell r="E673">
            <v>674840.19</v>
          </cell>
          <cell r="F673">
            <v>1350376.84</v>
          </cell>
          <cell r="G673">
            <v>1351170.34</v>
          </cell>
          <cell r="H673">
            <v>1383937.99</v>
          </cell>
          <cell r="I673">
            <v>1387454.69</v>
          </cell>
          <cell r="J673">
            <v>1453933.25</v>
          </cell>
          <cell r="K673">
            <v>1471160.55</v>
          </cell>
          <cell r="L673">
            <v>1483712.94</v>
          </cell>
          <cell r="M673">
            <v>1486519.22</v>
          </cell>
          <cell r="N673">
            <v>1504751.78</v>
          </cell>
        </row>
        <row r="674">
          <cell r="A674">
            <v>529</v>
          </cell>
          <cell r="B674" t="str">
            <v>OTROS INGRESOS EXTRAORDINARIOS</v>
          </cell>
          <cell r="C674">
            <v>10906.74</v>
          </cell>
          <cell r="D674">
            <v>22180.77</v>
          </cell>
          <cell r="E674">
            <v>31562.13</v>
          </cell>
          <cell r="F674">
            <v>37510.06</v>
          </cell>
          <cell r="G674">
            <v>43768.26</v>
          </cell>
          <cell r="H674">
            <v>52959.63</v>
          </cell>
          <cell r="I674">
            <v>61767.86</v>
          </cell>
          <cell r="J674">
            <v>69601.22</v>
          </cell>
          <cell r="K674">
            <v>76326.5</v>
          </cell>
          <cell r="L674">
            <v>82968.759999999995</v>
          </cell>
          <cell r="M674">
            <v>91984.52</v>
          </cell>
          <cell r="N674">
            <v>104713.18</v>
          </cell>
        </row>
        <row r="675">
          <cell r="A675">
            <v>53</v>
          </cell>
          <cell r="B675" t="str">
            <v>INGRESOS DE POLÍTICA MONETARIA</v>
          </cell>
          <cell r="C675">
            <v>11228965.560000001</v>
          </cell>
          <cell r="D675">
            <v>22457931.120000001</v>
          </cell>
          <cell r="E675">
            <v>33686896.689999998</v>
          </cell>
          <cell r="F675">
            <v>44915862.25</v>
          </cell>
          <cell r="G675">
            <v>56144827.82</v>
          </cell>
          <cell r="H675">
            <v>67373793.370000005</v>
          </cell>
          <cell r="I675">
            <v>78602758.950000003</v>
          </cell>
          <cell r="J675">
            <v>89831724.510000005</v>
          </cell>
          <cell r="K675">
            <v>101060690.08</v>
          </cell>
          <cell r="L675">
            <v>112289655.64</v>
          </cell>
          <cell r="M675">
            <v>123518621.20999999</v>
          </cell>
          <cell r="N675">
            <v>134747586.77000001</v>
          </cell>
        </row>
        <row r="676">
          <cell r="A676">
            <v>54</v>
          </cell>
          <cell r="B676" t="str">
            <v>INGRESOS VARIOS</v>
          </cell>
          <cell r="C676" t="e">
            <v>#N/A</v>
          </cell>
          <cell r="D676" t="e">
            <v>#N/A</v>
          </cell>
          <cell r="E676" t="e">
            <v>#N/A</v>
          </cell>
          <cell r="F676" t="e">
            <v>#N/A</v>
          </cell>
          <cell r="G676" t="e">
            <v>#N/A</v>
          </cell>
          <cell r="H676" t="e">
            <v>#N/A</v>
          </cell>
          <cell r="I676" t="e">
            <v>#N/A</v>
          </cell>
          <cell r="J676" t="e">
            <v>#N/A</v>
          </cell>
          <cell r="K676" t="e">
            <v>#N/A</v>
          </cell>
          <cell r="L676" t="e">
            <v>#N/A</v>
          </cell>
          <cell r="M676" t="e">
            <v>#N/A</v>
          </cell>
          <cell r="N676" t="e">
            <v>#N/A</v>
          </cell>
        </row>
        <row r="677">
          <cell r="A677">
            <v>56</v>
          </cell>
          <cell r="B677" t="str">
            <v>RESULTADOS NO OPERATIVOS ACREEDORES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>
            <v>561</v>
          </cell>
          <cell r="B678" t="str">
            <v>UTILIDADES POR EXPO.A LA INFLACION</v>
          </cell>
          <cell r="C678" t="e">
            <v>#N/A</v>
          </cell>
          <cell r="D678" t="e">
            <v>#N/A</v>
          </cell>
          <cell r="E678" t="e">
            <v>#N/A</v>
          </cell>
          <cell r="F678" t="e">
            <v>#N/A</v>
          </cell>
          <cell r="G678" t="e">
            <v>#N/A</v>
          </cell>
          <cell r="H678" t="e">
            <v>#N/A</v>
          </cell>
          <cell r="I678" t="e">
            <v>#N/A</v>
          </cell>
          <cell r="J678" t="e">
            <v>#N/A</v>
          </cell>
          <cell r="K678" t="e">
            <v>#N/A</v>
          </cell>
          <cell r="L678" t="e">
            <v>#N/A</v>
          </cell>
          <cell r="M678" t="e">
            <v>#N/A</v>
          </cell>
          <cell r="N678" t="e">
            <v>#N/A</v>
          </cell>
        </row>
        <row r="679">
          <cell r="A679">
            <v>5611</v>
          </cell>
          <cell r="B679" t="str">
            <v>UTILIDADES EXPO.DE ACT.NO MONETARIO</v>
          </cell>
          <cell r="C679" t="e">
            <v>#N/A</v>
          </cell>
          <cell r="D679" t="e">
            <v>#N/A</v>
          </cell>
          <cell r="E679" t="e">
            <v>#N/A</v>
          </cell>
          <cell r="F679" t="e">
            <v>#N/A</v>
          </cell>
          <cell r="G679" t="e">
            <v>#N/A</v>
          </cell>
          <cell r="H679" t="e">
            <v>#N/A</v>
          </cell>
          <cell r="I679" t="e">
            <v>#N/A</v>
          </cell>
          <cell r="J679" t="e">
            <v>#N/A</v>
          </cell>
          <cell r="K679" t="e">
            <v>#N/A</v>
          </cell>
          <cell r="L679" t="e">
            <v>#N/A</v>
          </cell>
          <cell r="M679" t="e">
            <v>#N/A</v>
          </cell>
          <cell r="N679" t="e">
            <v>#N/A</v>
          </cell>
        </row>
        <row r="680">
          <cell r="A680">
            <v>5613</v>
          </cell>
          <cell r="B680" t="str">
            <v>UTILIDADES EXPO.CTAS.RESULT.DEUDORA</v>
          </cell>
          <cell r="C680" t="e">
            <v>#N/A</v>
          </cell>
          <cell r="D680" t="e">
            <v>#N/A</v>
          </cell>
          <cell r="E680" t="e">
            <v>#N/A</v>
          </cell>
          <cell r="F680" t="e">
            <v>#N/A</v>
          </cell>
          <cell r="G680" t="e">
            <v>#N/A</v>
          </cell>
          <cell r="H680" t="e">
            <v>#N/A</v>
          </cell>
          <cell r="I680" t="e">
            <v>#N/A</v>
          </cell>
          <cell r="J680" t="e">
            <v>#N/A</v>
          </cell>
          <cell r="K680" t="e">
            <v>#N/A</v>
          </cell>
          <cell r="L680" t="e">
            <v>#N/A</v>
          </cell>
          <cell r="M680" t="e">
            <v>#N/A</v>
          </cell>
          <cell r="N680" t="e">
            <v>#N/A</v>
          </cell>
        </row>
        <row r="681">
          <cell r="A681">
            <v>562</v>
          </cell>
          <cell r="B681" t="str">
            <v>UTILIDADES POR VALUACIÓN DE MONEDA EXTRANJERA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563</v>
          </cell>
          <cell r="B682" t="str">
            <v>UTILIDADES POR REAJUSTES PACTADOS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>
            <v>564</v>
          </cell>
          <cell r="B683" t="str">
            <v>UTILIDAD VALUACIÓN ORO Y PLATA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A684">
            <v>59</v>
          </cell>
          <cell r="B684" t="str">
            <v>PÉRDIDAS Y GANANCIAS – GANANCIAS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174007317.58000001</v>
          </cell>
        </row>
        <row r="685">
          <cell r="A685">
            <v>6</v>
          </cell>
          <cell r="B685" t="str">
            <v>CUENTAS CONTINGENTES</v>
          </cell>
          <cell r="C685">
            <v>2291165080</v>
          </cell>
          <cell r="D685">
            <v>2360076966.7800002</v>
          </cell>
          <cell r="E685">
            <v>2302614353.8000002</v>
          </cell>
          <cell r="F685">
            <v>1919437851.48</v>
          </cell>
          <cell r="G685">
            <v>1447174224.9000001</v>
          </cell>
          <cell r="H685">
            <v>1147019671.3199999</v>
          </cell>
          <cell r="I685">
            <v>1388985625.98</v>
          </cell>
          <cell r="J685">
            <v>1528868796.5</v>
          </cell>
          <cell r="K685">
            <v>1697922276.54</v>
          </cell>
          <cell r="L685">
            <v>1657453399.76</v>
          </cell>
          <cell r="M685">
            <v>1797695129</v>
          </cell>
          <cell r="N685">
            <v>1588580176.3199999</v>
          </cell>
        </row>
        <row r="686">
          <cell r="A686">
            <v>61</v>
          </cell>
          <cell r="B686" t="str">
            <v>DEUDORAS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>
            <v>62</v>
          </cell>
          <cell r="B687" t="str">
            <v>DEUDORAS POR CONTRA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63</v>
          </cell>
          <cell r="B688" t="str">
            <v>ACREEDORAS</v>
          </cell>
          <cell r="C688">
            <v>1145582540</v>
          </cell>
          <cell r="D688">
            <v>1180038483.3900001</v>
          </cell>
          <cell r="E688">
            <v>1151307176.9000001</v>
          </cell>
          <cell r="F688">
            <v>959718925.74000001</v>
          </cell>
          <cell r="G688">
            <v>723587112.45000005</v>
          </cell>
          <cell r="H688">
            <v>573509835.65999997</v>
          </cell>
          <cell r="I688">
            <v>694492812.99000001</v>
          </cell>
          <cell r="J688">
            <v>764434398.25</v>
          </cell>
          <cell r="K688">
            <v>848961138.26999998</v>
          </cell>
          <cell r="L688">
            <v>828726699.88</v>
          </cell>
          <cell r="M688">
            <v>898847564.5</v>
          </cell>
          <cell r="N688">
            <v>794290088.15999997</v>
          </cell>
        </row>
        <row r="689">
          <cell r="A689">
            <v>631</v>
          </cell>
          <cell r="B689" t="str">
            <v>COMPROMISOS GOBIERNO CENTRAL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>
            <v>632</v>
          </cell>
          <cell r="B690" t="str">
            <v>COMPROMISOS CARTAS DE CRÉDITO</v>
          </cell>
          <cell r="C690">
            <v>991102191.60000002</v>
          </cell>
          <cell r="D690">
            <v>1033038915.2</v>
          </cell>
          <cell r="E690">
            <v>994588261.36000001</v>
          </cell>
          <cell r="F690">
            <v>802707681.90999997</v>
          </cell>
          <cell r="G690">
            <v>572473649.11000001</v>
          </cell>
          <cell r="H690">
            <v>422283973.33999997</v>
          </cell>
          <cell r="I690">
            <v>543462541.44000006</v>
          </cell>
          <cell r="J690">
            <v>620785131.01999998</v>
          </cell>
          <cell r="K690">
            <v>705119506.35000002</v>
          </cell>
          <cell r="L690">
            <v>685492214.11000001</v>
          </cell>
          <cell r="M690">
            <v>630129423.72000003</v>
          </cell>
          <cell r="N690">
            <v>524743476.00999999</v>
          </cell>
        </row>
        <row r="691">
          <cell r="A691">
            <v>633</v>
          </cell>
          <cell r="B691" t="str">
            <v>ACUERDOS DE PAGO Y CRÉDITOS RECÍPROCOS</v>
          </cell>
          <cell r="C691">
            <v>98795079.790000007</v>
          </cell>
          <cell r="D691">
            <v>91314299.579999998</v>
          </cell>
          <cell r="E691">
            <v>101033646.93000001</v>
          </cell>
          <cell r="F691">
            <v>101325975.22</v>
          </cell>
          <cell r="G691">
            <v>95428194.730000004</v>
          </cell>
          <cell r="H691">
            <v>95540593.709999993</v>
          </cell>
          <cell r="I691">
            <v>95345002.939999998</v>
          </cell>
          <cell r="J691">
            <v>87963998.620000005</v>
          </cell>
          <cell r="K691">
            <v>88156363.310000002</v>
          </cell>
          <cell r="L691">
            <v>87549217.159999996</v>
          </cell>
          <cell r="M691">
            <v>81270241.230000004</v>
          </cell>
          <cell r="N691">
            <v>82098712.599999994</v>
          </cell>
        </row>
        <row r="692">
          <cell r="A692">
            <v>634</v>
          </cell>
          <cell r="B692" t="str">
            <v>COMPROMISOS ADQUIRIDOS NO DESEMBOLSADOS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A693">
            <v>639</v>
          </cell>
          <cell r="B693" t="str">
            <v>OTRAS CUENTAS CONTINGENTES ACREEDORAS</v>
          </cell>
          <cell r="C693">
            <v>55685268.609999999</v>
          </cell>
          <cell r="D693">
            <v>55685268.609999999</v>
          </cell>
          <cell r="E693">
            <v>55685268.609999999</v>
          </cell>
          <cell r="F693">
            <v>55685268.609999999</v>
          </cell>
          <cell r="G693">
            <v>55685268.609999999</v>
          </cell>
          <cell r="H693">
            <v>55685268.609999999</v>
          </cell>
          <cell r="I693">
            <v>55685268.609999999</v>
          </cell>
          <cell r="J693">
            <v>55685268.609999999</v>
          </cell>
          <cell r="K693">
            <v>55685268.609999999</v>
          </cell>
          <cell r="L693">
            <v>55685268.609999999</v>
          </cell>
          <cell r="M693">
            <v>187447899.55000001</v>
          </cell>
          <cell r="N693">
            <v>187447899.55000001</v>
          </cell>
        </row>
        <row r="694">
          <cell r="A694">
            <v>64</v>
          </cell>
          <cell r="B694" t="str">
            <v>ACREEDORAS POR CONTRA</v>
          </cell>
          <cell r="C694">
            <v>1145582540</v>
          </cell>
          <cell r="D694">
            <v>1180038483.3900001</v>
          </cell>
          <cell r="E694">
            <v>1151307176.9000001</v>
          </cell>
          <cell r="F694">
            <v>959718925.74000001</v>
          </cell>
          <cell r="G694">
            <v>723587112.45000005</v>
          </cell>
          <cell r="H694">
            <v>573509835.65999997</v>
          </cell>
          <cell r="I694">
            <v>694492812.99000001</v>
          </cell>
          <cell r="J694">
            <v>764434398.25</v>
          </cell>
          <cell r="K694">
            <v>848961138.26999998</v>
          </cell>
          <cell r="L694">
            <v>828726699.88</v>
          </cell>
          <cell r="M694">
            <v>898847564.5</v>
          </cell>
          <cell r="N694">
            <v>794290088.15999997</v>
          </cell>
        </row>
        <row r="695">
          <cell r="A695">
            <v>641</v>
          </cell>
          <cell r="B695" t="str">
            <v>COMPROMISOS GOBIERNO CENTRAL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>
            <v>642</v>
          </cell>
          <cell r="B696" t="str">
            <v>COMPROMISOS CARTAS DE CRÉDITO</v>
          </cell>
          <cell r="C696">
            <v>991102191.60000002</v>
          </cell>
          <cell r="D696">
            <v>1033038915.2</v>
          </cell>
          <cell r="E696">
            <v>994588261.36000001</v>
          </cell>
          <cell r="F696">
            <v>802707681.90999997</v>
          </cell>
          <cell r="G696">
            <v>572473649.11000001</v>
          </cell>
          <cell r="H696">
            <v>422283973.33999997</v>
          </cell>
          <cell r="I696">
            <v>543462541.44000006</v>
          </cell>
          <cell r="J696">
            <v>620785131.01999998</v>
          </cell>
          <cell r="K696">
            <v>705119506.35000002</v>
          </cell>
          <cell r="L696">
            <v>685492214.11000001</v>
          </cell>
          <cell r="M696">
            <v>630129423.72000003</v>
          </cell>
          <cell r="N696">
            <v>524743476.00999999</v>
          </cell>
        </row>
        <row r="697">
          <cell r="A697">
            <v>643</v>
          </cell>
          <cell r="B697" t="str">
            <v>ACUERDOS DE PAGO Y CRÉDITOS RECÍPROCOS</v>
          </cell>
          <cell r="C697">
            <v>98795079.790000007</v>
          </cell>
          <cell r="D697">
            <v>91314299.579999998</v>
          </cell>
          <cell r="E697">
            <v>101033646.93000001</v>
          </cell>
          <cell r="F697">
            <v>101325975.22</v>
          </cell>
          <cell r="G697">
            <v>95428194.730000004</v>
          </cell>
          <cell r="H697">
            <v>95540593.709999993</v>
          </cell>
          <cell r="I697">
            <v>95345002.939999998</v>
          </cell>
          <cell r="J697">
            <v>87963998.620000005</v>
          </cell>
          <cell r="K697">
            <v>88156363.310000002</v>
          </cell>
          <cell r="L697">
            <v>87549217.159999996</v>
          </cell>
          <cell r="M697">
            <v>81270241.230000004</v>
          </cell>
          <cell r="N697">
            <v>82098712.599999994</v>
          </cell>
        </row>
        <row r="698">
          <cell r="A698">
            <v>644</v>
          </cell>
          <cell r="B698" t="str">
            <v>COMPROMISOS ADQUIRIDOS NO DESEMBOLSADOS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A699">
            <v>649</v>
          </cell>
          <cell r="B699" t="str">
            <v>OTRAS CUENTAS CONTINGENTES ACREEDORAS</v>
          </cell>
          <cell r="C699">
            <v>55685268.609999999</v>
          </cell>
          <cell r="D699">
            <v>55685268.609999999</v>
          </cell>
          <cell r="E699">
            <v>55685268.609999999</v>
          </cell>
          <cell r="F699">
            <v>55685268.609999999</v>
          </cell>
          <cell r="G699">
            <v>55685268.609999999</v>
          </cell>
          <cell r="H699">
            <v>55685268.609999999</v>
          </cell>
          <cell r="I699">
            <v>55685268.609999999</v>
          </cell>
          <cell r="J699">
            <v>55685268.609999999</v>
          </cell>
          <cell r="K699">
            <v>55685268.609999999</v>
          </cell>
          <cell r="L699">
            <v>55685268.609999999</v>
          </cell>
          <cell r="M699">
            <v>187447899.55000001</v>
          </cell>
          <cell r="N699">
            <v>187447899.55000001</v>
          </cell>
        </row>
        <row r="700">
          <cell r="A700">
            <v>7</v>
          </cell>
          <cell r="B700" t="str">
            <v>CUENTAS DE ORDEN</v>
          </cell>
          <cell r="C700">
            <v>67667757297.620003</v>
          </cell>
          <cell r="D700">
            <v>68680371351.940002</v>
          </cell>
          <cell r="E700">
            <v>67988373903.419998</v>
          </cell>
          <cell r="F700">
            <v>66187705068.919998</v>
          </cell>
          <cell r="G700">
            <v>66475231942.760002</v>
          </cell>
          <cell r="H700">
            <v>64238445941.57</v>
          </cell>
          <cell r="I700">
            <v>64204089556.370003</v>
          </cell>
          <cell r="J700">
            <v>64377752286.889999</v>
          </cell>
          <cell r="K700">
            <v>62911496477.269997</v>
          </cell>
          <cell r="L700">
            <v>64651565659.68</v>
          </cell>
          <cell r="M700">
            <v>64931077707.480003</v>
          </cell>
          <cell r="N700">
            <v>66218009300.459999</v>
          </cell>
        </row>
        <row r="701">
          <cell r="A701">
            <v>71</v>
          </cell>
          <cell r="B701" t="str">
            <v>DEUDORAS</v>
          </cell>
          <cell r="C701">
            <v>23295841192.400002</v>
          </cell>
          <cell r="D701">
            <v>23359420593.150002</v>
          </cell>
          <cell r="E701">
            <v>23175337146.970001</v>
          </cell>
          <cell r="F701">
            <v>23230867730.73</v>
          </cell>
          <cell r="G701">
            <v>23195996640.34</v>
          </cell>
          <cell r="H701">
            <v>26871448527.669998</v>
          </cell>
          <cell r="I701">
            <v>25835189262.900002</v>
          </cell>
          <cell r="J701">
            <v>25809291721.619999</v>
          </cell>
          <cell r="K701">
            <v>25906242765.919998</v>
          </cell>
          <cell r="L701">
            <v>25735534482.459999</v>
          </cell>
          <cell r="M701">
            <v>25553654241.860001</v>
          </cell>
          <cell r="N701">
            <v>25529261375.549999</v>
          </cell>
        </row>
        <row r="702">
          <cell r="A702">
            <v>711</v>
          </cell>
          <cell r="B702" t="str">
            <v>ESPECIES MONETARIAS</v>
          </cell>
          <cell r="C702">
            <v>2214481.89</v>
          </cell>
          <cell r="D702">
            <v>2214481.89</v>
          </cell>
          <cell r="E702">
            <v>2214481.89</v>
          </cell>
          <cell r="F702">
            <v>2214481.89</v>
          </cell>
          <cell r="G702">
            <v>2214481.89</v>
          </cell>
          <cell r="H702">
            <v>2214481.89</v>
          </cell>
          <cell r="I702">
            <v>2214481.89</v>
          </cell>
          <cell r="J702">
            <v>2214481.89</v>
          </cell>
          <cell r="K702">
            <v>2214481.89</v>
          </cell>
          <cell r="L702">
            <v>2214461.89</v>
          </cell>
          <cell r="M702">
            <v>2214111.41</v>
          </cell>
          <cell r="N702">
            <v>2214111.41</v>
          </cell>
        </row>
        <row r="703">
          <cell r="A703">
            <v>7111</v>
          </cell>
          <cell r="B703" t="str">
            <v>BILLETES Y MONEDAS NO EMITIDOS</v>
          </cell>
          <cell r="C703">
            <v>2113.86</v>
          </cell>
          <cell r="D703">
            <v>2113.86</v>
          </cell>
          <cell r="E703">
            <v>2113.86</v>
          </cell>
          <cell r="F703">
            <v>2113.86</v>
          </cell>
          <cell r="G703">
            <v>2113.86</v>
          </cell>
          <cell r="H703">
            <v>2113.86</v>
          </cell>
          <cell r="I703">
            <v>2113.86</v>
          </cell>
          <cell r="J703">
            <v>2113.86</v>
          </cell>
          <cell r="K703">
            <v>2113.86</v>
          </cell>
          <cell r="L703">
            <v>2113.86</v>
          </cell>
          <cell r="M703">
            <v>2113.86</v>
          </cell>
          <cell r="N703">
            <v>2113.86</v>
          </cell>
        </row>
        <row r="704">
          <cell r="A704">
            <v>7112</v>
          </cell>
          <cell r="B704" t="str">
            <v>BILLETES Y MONEDAS DESMONETIZADOS</v>
          </cell>
          <cell r="C704">
            <v>29869.27</v>
          </cell>
          <cell r="D704">
            <v>29869.27</v>
          </cell>
          <cell r="E704">
            <v>29869.27</v>
          </cell>
          <cell r="F704">
            <v>29869.27</v>
          </cell>
          <cell r="G704">
            <v>29869.27</v>
          </cell>
          <cell r="H704">
            <v>29869.27</v>
          </cell>
          <cell r="I704">
            <v>29869.27</v>
          </cell>
          <cell r="J704">
            <v>29869.27</v>
          </cell>
          <cell r="K704">
            <v>29869.27</v>
          </cell>
          <cell r="L704">
            <v>29849.27</v>
          </cell>
          <cell r="M704">
            <v>29849.27</v>
          </cell>
          <cell r="N704">
            <v>29849.27</v>
          </cell>
        </row>
        <row r="705">
          <cell r="A705">
            <v>7113</v>
          </cell>
          <cell r="B705" t="str">
            <v>BILLETES Y MONEDAS EN CUSTODIA</v>
          </cell>
          <cell r="C705">
            <v>2182498.7599999998</v>
          </cell>
          <cell r="D705">
            <v>2182498.7599999998</v>
          </cell>
          <cell r="E705">
            <v>2182498.7599999998</v>
          </cell>
          <cell r="F705">
            <v>2182498.7599999998</v>
          </cell>
          <cell r="G705">
            <v>2182498.7599999998</v>
          </cell>
          <cell r="H705">
            <v>2182498.7599999998</v>
          </cell>
          <cell r="I705">
            <v>2182498.7599999998</v>
          </cell>
          <cell r="J705">
            <v>2182498.7599999998</v>
          </cell>
          <cell r="K705">
            <v>2182498.7599999998</v>
          </cell>
          <cell r="L705">
            <v>2182498.7599999998</v>
          </cell>
          <cell r="M705">
            <v>2182148.2799999998</v>
          </cell>
          <cell r="N705">
            <v>2182148.2799999998</v>
          </cell>
        </row>
        <row r="706">
          <cell r="A706">
            <v>712</v>
          </cell>
          <cell r="B706" t="str">
            <v>TÍTULOS Y FORMULARIOS</v>
          </cell>
          <cell r="C706">
            <v>9601846174.4500008</v>
          </cell>
          <cell r="D706">
            <v>9665931740.8899994</v>
          </cell>
          <cell r="E706">
            <v>9574672197.1299992</v>
          </cell>
          <cell r="F706">
            <v>9566748694.4599991</v>
          </cell>
          <cell r="G706">
            <v>9556464676.1499996</v>
          </cell>
          <cell r="H706">
            <v>10188293149.190001</v>
          </cell>
          <cell r="I706">
            <v>9194211909.5499992</v>
          </cell>
          <cell r="J706">
            <v>9170578821.5</v>
          </cell>
          <cell r="K706">
            <v>9261944513.8799992</v>
          </cell>
          <cell r="L706">
            <v>9198004046.8999996</v>
          </cell>
          <cell r="M706">
            <v>9211648924.3199997</v>
          </cell>
          <cell r="N706">
            <v>9251799333.7999992</v>
          </cell>
        </row>
        <row r="707">
          <cell r="A707">
            <v>7121</v>
          </cell>
          <cell r="B707" t="str">
            <v>TÍTULOS</v>
          </cell>
          <cell r="C707">
            <v>9601846174.4500008</v>
          </cell>
          <cell r="D707">
            <v>9665931740.8899994</v>
          </cell>
          <cell r="E707">
            <v>9574672197.1299992</v>
          </cell>
          <cell r="F707">
            <v>9566748694.4599991</v>
          </cell>
          <cell r="G707">
            <v>9556464676.1499996</v>
          </cell>
          <cell r="H707">
            <v>10188293149.190001</v>
          </cell>
          <cell r="I707">
            <v>9194211909.5499992</v>
          </cell>
          <cell r="J707">
            <v>9170578821.5</v>
          </cell>
          <cell r="K707">
            <v>9261944513.8799992</v>
          </cell>
          <cell r="L707">
            <v>9198004046.8999996</v>
          </cell>
          <cell r="M707">
            <v>9211648924.3199997</v>
          </cell>
          <cell r="N707">
            <v>9251799333.7999992</v>
          </cell>
        </row>
        <row r="708">
          <cell r="A708">
            <v>712101</v>
          </cell>
          <cell r="B708" t="str">
            <v>TÍTULOS PROPIOS REDIMIDOS POR INCINERAR</v>
          </cell>
          <cell r="C708">
            <v>75.36</v>
          </cell>
          <cell r="D708">
            <v>75.36</v>
          </cell>
          <cell r="E708">
            <v>75.36</v>
          </cell>
          <cell r="F708">
            <v>75.36</v>
          </cell>
          <cell r="G708">
            <v>75.36</v>
          </cell>
          <cell r="H708">
            <v>75.36</v>
          </cell>
          <cell r="I708">
            <v>75.36</v>
          </cell>
          <cell r="J708">
            <v>75.36</v>
          </cell>
          <cell r="K708">
            <v>75.36</v>
          </cell>
          <cell r="L708">
            <v>75.36</v>
          </cell>
          <cell r="M708">
            <v>75.36</v>
          </cell>
          <cell r="N708">
            <v>75.36</v>
          </cell>
        </row>
        <row r="709">
          <cell r="A709">
            <v>712102</v>
          </cell>
          <cell r="B709" t="str">
            <v>TÍTULOS EN CUSTODIA</v>
          </cell>
          <cell r="C709">
            <v>9601846099.0900002</v>
          </cell>
          <cell r="D709">
            <v>9665931665.5300007</v>
          </cell>
          <cell r="E709">
            <v>9574672121.7700005</v>
          </cell>
          <cell r="F709">
            <v>9566748619.1000004</v>
          </cell>
          <cell r="G709">
            <v>9556464600.7900009</v>
          </cell>
          <cell r="H709">
            <v>10188293073.83</v>
          </cell>
          <cell r="I709">
            <v>9194211834.1900005</v>
          </cell>
          <cell r="J709">
            <v>9170578746.1399994</v>
          </cell>
          <cell r="K709">
            <v>9261944438.5200005</v>
          </cell>
          <cell r="L709">
            <v>9198003971.5400009</v>
          </cell>
          <cell r="M709">
            <v>9211648848.9599991</v>
          </cell>
          <cell r="N709">
            <v>9251799258.4400005</v>
          </cell>
        </row>
        <row r="710">
          <cell r="A710">
            <v>712103</v>
          </cell>
          <cell r="B710" t="str">
            <v>TÍTULOS EMITIDOS NO VENDIDOS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A711">
            <v>712105</v>
          </cell>
          <cell r="B711" t="str">
            <v>TÍTULOS EMITIDOS RECOMPRADOS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>
            <v>7122</v>
          </cell>
          <cell r="B712" t="str">
            <v>FORMULARIOS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>
            <v>712201</v>
          </cell>
          <cell r="B713" t="str">
            <v>FORMULARIOS DE TÍTULOS PROPIOS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>
            <v>713</v>
          </cell>
          <cell r="B714" t="str">
            <v>BIENES Y VALORES ENTREGADOS</v>
          </cell>
          <cell r="C714">
            <v>44021931.210000001</v>
          </cell>
          <cell r="D714">
            <v>45918736.240000002</v>
          </cell>
          <cell r="E714">
            <v>47250968.560000002</v>
          </cell>
          <cell r="F714">
            <v>47161501.68</v>
          </cell>
          <cell r="G714">
            <v>47334304.609999999</v>
          </cell>
          <cell r="H714">
            <v>47594295.200000003</v>
          </cell>
          <cell r="I714">
            <v>49945098.770000003</v>
          </cell>
          <cell r="J714">
            <v>53632624.189999998</v>
          </cell>
          <cell r="K714">
            <v>58963756.490000002</v>
          </cell>
          <cell r="L714">
            <v>66840314.299999997</v>
          </cell>
          <cell r="M714">
            <v>75257831.159999996</v>
          </cell>
          <cell r="N714">
            <v>85644990.870000005</v>
          </cell>
        </row>
        <row r="715">
          <cell r="A715">
            <v>7131</v>
          </cell>
          <cell r="B715" t="str">
            <v>EN ADMINISTRACIÓN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713105</v>
          </cell>
          <cell r="B716" t="str">
            <v>EN EL PAÍS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A717">
            <v>713110</v>
          </cell>
          <cell r="B717" t="str">
            <v>EN EL EXTERIOR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A718">
            <v>7132</v>
          </cell>
          <cell r="B718" t="str">
            <v>EN COMODATO</v>
          </cell>
          <cell r="C718">
            <v>14888655.609999999</v>
          </cell>
          <cell r="D718">
            <v>14947138.33</v>
          </cell>
          <cell r="E718">
            <v>14910801.76</v>
          </cell>
          <cell r="F718">
            <v>14910801.76</v>
          </cell>
          <cell r="G718">
            <v>14910801.76</v>
          </cell>
          <cell r="H718">
            <v>14901123.59</v>
          </cell>
          <cell r="I718">
            <v>14833395.09</v>
          </cell>
          <cell r="J718">
            <v>14842928.449999999</v>
          </cell>
          <cell r="K718">
            <v>14819135.52</v>
          </cell>
          <cell r="L718">
            <v>14799904.810000001</v>
          </cell>
          <cell r="M718">
            <v>14816382.85</v>
          </cell>
          <cell r="N718">
            <v>14813628.130000001</v>
          </cell>
        </row>
        <row r="719">
          <cell r="A719">
            <v>713205</v>
          </cell>
          <cell r="B719" t="str">
            <v>EN EL PAÍS</v>
          </cell>
          <cell r="C719">
            <v>14888655.609999999</v>
          </cell>
          <cell r="D719">
            <v>14947138.33</v>
          </cell>
          <cell r="E719">
            <v>14910801.76</v>
          </cell>
          <cell r="F719">
            <v>14910801.76</v>
          </cell>
          <cell r="G719">
            <v>14910801.76</v>
          </cell>
          <cell r="H719">
            <v>14901123.59</v>
          </cell>
          <cell r="I719">
            <v>14833395.09</v>
          </cell>
          <cell r="J719">
            <v>14842928.449999999</v>
          </cell>
          <cell r="K719">
            <v>14819135.52</v>
          </cell>
          <cell r="L719">
            <v>14799904.810000001</v>
          </cell>
          <cell r="M719">
            <v>14816382.85</v>
          </cell>
          <cell r="N719">
            <v>14813628.130000001</v>
          </cell>
        </row>
        <row r="720">
          <cell r="A720">
            <v>713210</v>
          </cell>
          <cell r="B720" t="str">
            <v>EN EL EXTERIOR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>
            <v>7133</v>
          </cell>
          <cell r="B721" t="str">
            <v>EN GARANTÍA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>
            <v>713305</v>
          </cell>
          <cell r="B722" t="str">
            <v>EN EL PAÍS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>
            <v>713310</v>
          </cell>
          <cell r="B723" t="str">
            <v>EN EL EXTERIOR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>
            <v>7134</v>
          </cell>
          <cell r="B724" t="str">
            <v>EN CUSTODIA</v>
          </cell>
          <cell r="C724">
            <v>29133275.600000001</v>
          </cell>
          <cell r="D724">
            <v>30971597.91</v>
          </cell>
          <cell r="E724">
            <v>32340166.800000001</v>
          </cell>
          <cell r="F724">
            <v>32250699.920000002</v>
          </cell>
          <cell r="G724">
            <v>32423502.850000001</v>
          </cell>
          <cell r="H724">
            <v>32693171.609999999</v>
          </cell>
          <cell r="I724">
            <v>35111703.68</v>
          </cell>
          <cell r="J724">
            <v>38789695.740000002</v>
          </cell>
          <cell r="K724">
            <v>44144620.969999999</v>
          </cell>
          <cell r="L724">
            <v>52040409.490000002</v>
          </cell>
          <cell r="M724">
            <v>60441448.310000002</v>
          </cell>
          <cell r="N724">
            <v>70831362.739999995</v>
          </cell>
        </row>
        <row r="725">
          <cell r="A725">
            <v>713405</v>
          </cell>
          <cell r="B725" t="str">
            <v>EN EL PAÍS</v>
          </cell>
          <cell r="C725">
            <v>29133275.600000001</v>
          </cell>
          <cell r="D725">
            <v>30971597.91</v>
          </cell>
          <cell r="E725">
            <v>32340166.800000001</v>
          </cell>
          <cell r="F725">
            <v>32250699.920000002</v>
          </cell>
          <cell r="G725">
            <v>32423502.850000001</v>
          </cell>
          <cell r="H725">
            <v>32693171.609999999</v>
          </cell>
          <cell r="I725">
            <v>35111703.68</v>
          </cell>
          <cell r="J725">
            <v>38789695.740000002</v>
          </cell>
          <cell r="K725">
            <v>44144620.969999999</v>
          </cell>
          <cell r="L725">
            <v>52040409.490000002</v>
          </cell>
          <cell r="M725">
            <v>60441448.310000002</v>
          </cell>
          <cell r="N725">
            <v>70831362.739999995</v>
          </cell>
        </row>
        <row r="726">
          <cell r="A726">
            <v>713410</v>
          </cell>
          <cell r="B726" t="str">
            <v>EN EL EXTERIOR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A727">
            <v>7136</v>
          </cell>
          <cell r="B727" t="str">
            <v>EN ARRENDAMIENTO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714</v>
          </cell>
          <cell r="B728" t="str">
            <v>INTERESES POR COBRAR EN SUSPENSO</v>
          </cell>
          <cell r="C728">
            <v>46579823.219999999</v>
          </cell>
          <cell r="D728">
            <v>46580591.350000001</v>
          </cell>
          <cell r="E728">
            <v>46582279.359999999</v>
          </cell>
          <cell r="F728">
            <v>46586033.939999998</v>
          </cell>
          <cell r="G728">
            <v>46588361.140000001</v>
          </cell>
          <cell r="H728">
            <v>46588222.850000001</v>
          </cell>
          <cell r="I728">
            <v>46589073.369999997</v>
          </cell>
          <cell r="J728">
            <v>46590423.450000003</v>
          </cell>
          <cell r="K728">
            <v>46592431.299999997</v>
          </cell>
          <cell r="L728">
            <v>46592924.560000002</v>
          </cell>
          <cell r="M728">
            <v>46593232.850000001</v>
          </cell>
          <cell r="N728">
            <v>46592688.740000002</v>
          </cell>
        </row>
        <row r="729">
          <cell r="A729">
            <v>7141</v>
          </cell>
          <cell r="B729" t="str">
            <v>INTERESES POR VENCER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>
            <v>7142</v>
          </cell>
          <cell r="B730" t="str">
            <v>INTERESES VENCIDOS</v>
          </cell>
          <cell r="C730">
            <v>13911975.23</v>
          </cell>
          <cell r="D730">
            <v>13912743.359999999</v>
          </cell>
          <cell r="E730">
            <v>13914431.369999999</v>
          </cell>
          <cell r="F730">
            <v>13918185.949999999</v>
          </cell>
          <cell r="G730">
            <v>13920513.15</v>
          </cell>
          <cell r="H730">
            <v>13920374.859999999</v>
          </cell>
          <cell r="I730">
            <v>13921225.380000001</v>
          </cell>
          <cell r="J730">
            <v>13922575.460000001</v>
          </cell>
          <cell r="K730">
            <v>13924583.310000001</v>
          </cell>
          <cell r="L730">
            <v>13925076.57</v>
          </cell>
          <cell r="M730">
            <v>13925384.859999999</v>
          </cell>
          <cell r="N730">
            <v>13924840.75</v>
          </cell>
        </row>
        <row r="731">
          <cell r="A731">
            <v>7143</v>
          </cell>
          <cell r="B731" t="str">
            <v>INTERESES EN MORA</v>
          </cell>
          <cell r="C731">
            <v>32667847.989999998</v>
          </cell>
          <cell r="D731">
            <v>32667847.989999998</v>
          </cell>
          <cell r="E731">
            <v>32667847.989999998</v>
          </cell>
          <cell r="F731">
            <v>32667847.989999998</v>
          </cell>
          <cell r="G731">
            <v>32667847.989999998</v>
          </cell>
          <cell r="H731">
            <v>32667847.989999998</v>
          </cell>
          <cell r="I731">
            <v>32667847.989999998</v>
          </cell>
          <cell r="J731">
            <v>32667847.989999998</v>
          </cell>
          <cell r="K731">
            <v>32667847.989999998</v>
          </cell>
          <cell r="L731">
            <v>32667847.989999998</v>
          </cell>
          <cell r="M731">
            <v>32667847.989999998</v>
          </cell>
          <cell r="N731">
            <v>32667847.989999998</v>
          </cell>
        </row>
        <row r="732">
          <cell r="A732">
            <v>715</v>
          </cell>
          <cell r="B732" t="str">
            <v>ACTIVOS CASTIGADOS</v>
          </cell>
          <cell r="C732">
            <v>72317657.159999996</v>
          </cell>
          <cell r="D732">
            <v>72317657.159999996</v>
          </cell>
          <cell r="E732">
            <v>72317657.159999996</v>
          </cell>
          <cell r="F732">
            <v>72326650.709999993</v>
          </cell>
          <cell r="G732">
            <v>72326650.709999993</v>
          </cell>
          <cell r="H732">
            <v>72326650.709999993</v>
          </cell>
          <cell r="I732">
            <v>72326650.709999993</v>
          </cell>
          <cell r="J732">
            <v>72326650.709999993</v>
          </cell>
          <cell r="K732">
            <v>72327871.040000007</v>
          </cell>
          <cell r="L732">
            <v>72327871.040000007</v>
          </cell>
          <cell r="M732">
            <v>72327871.040000007</v>
          </cell>
          <cell r="N732">
            <v>72327894.849999994</v>
          </cell>
        </row>
        <row r="733">
          <cell r="A733">
            <v>7151</v>
          </cell>
          <cell r="B733" t="str">
            <v>OPERACIONES DE CRÉDITO</v>
          </cell>
          <cell r="C733">
            <v>13239108.439999999</v>
          </cell>
          <cell r="D733">
            <v>13239108.439999999</v>
          </cell>
          <cell r="E733">
            <v>13239108.439999999</v>
          </cell>
          <cell r="F733">
            <v>13239108.439999999</v>
          </cell>
          <cell r="G733">
            <v>13239108.439999999</v>
          </cell>
          <cell r="H733">
            <v>13239108.439999999</v>
          </cell>
          <cell r="I733">
            <v>13239108.439999999</v>
          </cell>
          <cell r="J733">
            <v>13239108.439999999</v>
          </cell>
          <cell r="K733">
            <v>13239108.439999999</v>
          </cell>
          <cell r="L733">
            <v>13239108.439999999</v>
          </cell>
          <cell r="M733">
            <v>13239108.439999999</v>
          </cell>
          <cell r="N733">
            <v>13239108.439999999</v>
          </cell>
        </row>
        <row r="734">
          <cell r="A734">
            <v>7152</v>
          </cell>
          <cell r="B734" t="str">
            <v>CUENTAS POR COBRAR</v>
          </cell>
          <cell r="C734">
            <v>59078548.719999999</v>
          </cell>
          <cell r="D734">
            <v>59078548.719999999</v>
          </cell>
          <cell r="E734">
            <v>59078548.719999999</v>
          </cell>
          <cell r="F734">
            <v>59087542.270000003</v>
          </cell>
          <cell r="G734">
            <v>59087542.270000003</v>
          </cell>
          <cell r="H734">
            <v>59087542.270000003</v>
          </cell>
          <cell r="I734">
            <v>59087542.270000003</v>
          </cell>
          <cell r="J734">
            <v>59087542.270000003</v>
          </cell>
          <cell r="K734">
            <v>59088762.600000001</v>
          </cell>
          <cell r="L734">
            <v>59088762.600000001</v>
          </cell>
          <cell r="M734">
            <v>59088762.600000001</v>
          </cell>
          <cell r="N734">
            <v>59088786.409999996</v>
          </cell>
        </row>
        <row r="735">
          <cell r="A735">
            <v>716</v>
          </cell>
          <cell r="B735" t="str">
            <v>COBRANZAS</v>
          </cell>
          <cell r="C735">
            <v>8968.3700000000008</v>
          </cell>
          <cell r="D735">
            <v>8968.3700000000008</v>
          </cell>
          <cell r="E735">
            <v>8968.3700000000008</v>
          </cell>
          <cell r="F735">
            <v>8968.3700000000008</v>
          </cell>
          <cell r="G735">
            <v>8968.3700000000008</v>
          </cell>
          <cell r="H735">
            <v>8968.3700000000008</v>
          </cell>
          <cell r="I735">
            <v>8968.3700000000008</v>
          </cell>
          <cell r="J735">
            <v>8968.3700000000008</v>
          </cell>
          <cell r="K735">
            <v>8968.3700000000008</v>
          </cell>
          <cell r="L735">
            <v>8968.3700000000008</v>
          </cell>
          <cell r="M735">
            <v>8968.3700000000008</v>
          </cell>
          <cell r="N735">
            <v>8968.3700000000008</v>
          </cell>
        </row>
        <row r="736">
          <cell r="A736">
            <v>7161</v>
          </cell>
          <cell r="B736" t="str">
            <v>COBRANZAS AL EXTERIOR</v>
          </cell>
          <cell r="C736">
            <v>8968.3700000000008</v>
          </cell>
          <cell r="D736">
            <v>8968.3700000000008</v>
          </cell>
          <cell r="E736">
            <v>8968.3700000000008</v>
          </cell>
          <cell r="F736">
            <v>8968.3700000000008</v>
          </cell>
          <cell r="G736">
            <v>8968.3700000000008</v>
          </cell>
          <cell r="H736">
            <v>8968.3700000000008</v>
          </cell>
          <cell r="I736">
            <v>8968.3700000000008</v>
          </cell>
          <cell r="J736">
            <v>8968.3700000000008</v>
          </cell>
          <cell r="K736">
            <v>8968.3700000000008</v>
          </cell>
          <cell r="L736">
            <v>8968.3700000000008</v>
          </cell>
          <cell r="M736">
            <v>8968.3700000000008</v>
          </cell>
          <cell r="N736">
            <v>8968.3700000000008</v>
          </cell>
        </row>
        <row r="737">
          <cell r="A737">
            <v>717</v>
          </cell>
          <cell r="B737" t="str">
            <v>ACTIVOS TRANSFERIDOS CASTIGADOS BANCA CERRADA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2371129.98</v>
          </cell>
          <cell r="I737">
            <v>2371129.98</v>
          </cell>
          <cell r="J737">
            <v>2371129.98</v>
          </cell>
          <cell r="K737">
            <v>2371129.98</v>
          </cell>
          <cell r="L737">
            <v>2371129.98</v>
          </cell>
          <cell r="M737">
            <v>2371129.98</v>
          </cell>
          <cell r="N737">
            <v>2371129.98</v>
          </cell>
        </row>
        <row r="738">
          <cell r="A738">
            <v>7171</v>
          </cell>
          <cell r="B738" t="str">
            <v>INVERSIONES CASTIGADAS IFIS CERRADAS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>
            <v>7172</v>
          </cell>
          <cell r="B739" t="str">
            <v>CARTERA DE CRÉDITO CASTIGADA IFIS CERRADAS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7173</v>
          </cell>
          <cell r="B740" t="str">
            <v>CUENTAS POR COBRAR CASTIGADAS IFIS CERRADAS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2371129.98</v>
          </cell>
          <cell r="I740">
            <v>2371129.98</v>
          </cell>
          <cell r="J740">
            <v>2371129.98</v>
          </cell>
          <cell r="K740">
            <v>2371129.98</v>
          </cell>
          <cell r="L740">
            <v>2371129.98</v>
          </cell>
          <cell r="M740">
            <v>2371129.98</v>
          </cell>
          <cell r="N740">
            <v>2371129.98</v>
          </cell>
        </row>
        <row r="741">
          <cell r="A741">
            <v>7176</v>
          </cell>
          <cell r="B741" t="str">
            <v>INVERSIONES CASTIGADAS EX UGEDEP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7177</v>
          </cell>
          <cell r="B742" t="str">
            <v>CUENTAS POR COBRAR CASTIGADAS  EX UGEDEP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7178</v>
          </cell>
          <cell r="B743" t="str">
            <v>OTROS ACTIVOS CASTIGADOS  EX UGEDEP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>
            <v>7179</v>
          </cell>
          <cell r="B744" t="str">
            <v>OTROS ACTIVOS CASTIGADOS IFIS CERRADAS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A745">
            <v>718</v>
          </cell>
          <cell r="B745" t="str">
            <v>JUICIOS COACTIVOS ACTIVOS BANCA CERRADA</v>
          </cell>
          <cell r="C745">
            <v>5421784974.0699997</v>
          </cell>
          <cell r="D745">
            <v>5421784974.0699997</v>
          </cell>
          <cell r="E745">
            <v>5419092319.2799997</v>
          </cell>
          <cell r="F745">
            <v>5419092319.2799997</v>
          </cell>
          <cell r="G745">
            <v>5419041414.8100004</v>
          </cell>
          <cell r="H745">
            <v>5417200729.8999996</v>
          </cell>
          <cell r="I745">
            <v>5417200729.8999996</v>
          </cell>
          <cell r="J745">
            <v>5411331461.4700003</v>
          </cell>
          <cell r="K745">
            <v>5411626450.4899998</v>
          </cell>
          <cell r="L745">
            <v>5307472229.5500002</v>
          </cell>
          <cell r="M745">
            <v>5102992890.9399996</v>
          </cell>
          <cell r="N745">
            <v>5027920880.8500004</v>
          </cell>
        </row>
        <row r="746">
          <cell r="A746">
            <v>7181</v>
          </cell>
          <cell r="B746" t="str">
            <v>TRANSFERIDOS DE LAS IFIS CERRADAS</v>
          </cell>
          <cell r="C746">
            <v>579245034.90999997</v>
          </cell>
          <cell r="D746">
            <v>579245034.90999997</v>
          </cell>
          <cell r="E746">
            <v>576552380.12</v>
          </cell>
          <cell r="F746">
            <v>576552380.12</v>
          </cell>
          <cell r="G746">
            <v>576504629.40999997</v>
          </cell>
          <cell r="H746">
            <v>574665684</v>
          </cell>
          <cell r="I746">
            <v>574665684</v>
          </cell>
          <cell r="J746">
            <v>569531059.82000005</v>
          </cell>
          <cell r="K746">
            <v>569826048.84000003</v>
          </cell>
          <cell r="L746">
            <v>471285939.11000001</v>
          </cell>
          <cell r="M746">
            <v>269807069.25999999</v>
          </cell>
          <cell r="N746">
            <v>209238550.09</v>
          </cell>
        </row>
        <row r="747">
          <cell r="A747">
            <v>7182</v>
          </cell>
          <cell r="B747" t="str">
            <v>INICIADOS POR EL BANCO CENTRAL DEL ECUADOR IFIS CERRADAS</v>
          </cell>
          <cell r="C747">
            <v>23857608.399999999</v>
          </cell>
          <cell r="D747">
            <v>23857608.399999999</v>
          </cell>
          <cell r="E747">
            <v>23857608.399999999</v>
          </cell>
          <cell r="F747">
            <v>23857608.399999999</v>
          </cell>
          <cell r="G747">
            <v>23854454.640000001</v>
          </cell>
          <cell r="H747">
            <v>23852715.140000001</v>
          </cell>
          <cell r="I747">
            <v>23852715.140000001</v>
          </cell>
          <cell r="J747">
            <v>23118070.890000001</v>
          </cell>
          <cell r="K747">
            <v>23118070.890000001</v>
          </cell>
          <cell r="L747">
            <v>17503959.68</v>
          </cell>
          <cell r="M747">
            <v>14503490.92</v>
          </cell>
          <cell r="N747">
            <v>0</v>
          </cell>
        </row>
        <row r="748">
          <cell r="A748">
            <v>7186</v>
          </cell>
          <cell r="B748" t="str">
            <v>TRANSFERIDOS DE LA EX UGEDEP</v>
          </cell>
          <cell r="C748">
            <v>4818682330.7600002</v>
          </cell>
          <cell r="D748">
            <v>4818682330.7600002</v>
          </cell>
          <cell r="E748">
            <v>4818682330.7600002</v>
          </cell>
          <cell r="F748">
            <v>4818682330.7600002</v>
          </cell>
          <cell r="G748">
            <v>4818682330.7600002</v>
          </cell>
          <cell r="H748">
            <v>4818682330.7600002</v>
          </cell>
          <cell r="I748">
            <v>4818682330.7600002</v>
          </cell>
          <cell r="J748">
            <v>4818682330.7600002</v>
          </cell>
          <cell r="K748">
            <v>4818682330.7600002</v>
          </cell>
          <cell r="L748">
            <v>4818682330.7600002</v>
          </cell>
          <cell r="M748">
            <v>4818682330.7600002</v>
          </cell>
          <cell r="N748">
            <v>4818682330.7600002</v>
          </cell>
        </row>
        <row r="749">
          <cell r="A749">
            <v>7187</v>
          </cell>
          <cell r="B749" t="str">
            <v>INICIADOS POR EL BANCO CENTRAL DEL ECUADOR  EX UGEDEP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719</v>
          </cell>
          <cell r="B750" t="str">
            <v>OTRAS CUENTAS DEUDORAS</v>
          </cell>
          <cell r="C750">
            <v>8107067182.0299997</v>
          </cell>
          <cell r="D750">
            <v>8104663443.1800003</v>
          </cell>
          <cell r="E750">
            <v>8013198275.2200003</v>
          </cell>
          <cell r="F750">
            <v>8076729080.3999996</v>
          </cell>
          <cell r="G750">
            <v>8052017782.6599998</v>
          </cell>
          <cell r="H750">
            <v>11094850899.58</v>
          </cell>
          <cell r="I750">
            <v>11050321220.360001</v>
          </cell>
          <cell r="J750">
            <v>11050237160.059999</v>
          </cell>
          <cell r="K750">
            <v>11050193162.48</v>
          </cell>
          <cell r="L750">
            <v>11039702535.870001</v>
          </cell>
          <cell r="M750">
            <v>11040239281.790001</v>
          </cell>
          <cell r="N750">
            <v>11040381376.68</v>
          </cell>
        </row>
        <row r="751">
          <cell r="A751">
            <v>7191</v>
          </cell>
          <cell r="B751" t="str">
            <v>CONTRATOS SUSCRITOS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>
            <v>7192</v>
          </cell>
          <cell r="B752" t="str">
            <v>DÉFICIT PATRIMONIAL ENTIDADES CERRADAS</v>
          </cell>
          <cell r="C752">
            <v>538208785.41999996</v>
          </cell>
          <cell r="D752">
            <v>535553523.11000001</v>
          </cell>
          <cell r="E752">
            <v>534380737.25999999</v>
          </cell>
          <cell r="F752">
            <v>528190989.75999999</v>
          </cell>
          <cell r="G752">
            <v>503242840.06999999</v>
          </cell>
          <cell r="H752">
            <v>502804597.16000003</v>
          </cell>
          <cell r="I752">
            <v>460293893.94999999</v>
          </cell>
          <cell r="J752">
            <v>460220094.01999998</v>
          </cell>
          <cell r="K752">
            <v>460135573.44</v>
          </cell>
          <cell r="L752">
            <v>460132534.44</v>
          </cell>
          <cell r="M752">
            <v>460130745.44</v>
          </cell>
          <cell r="N752">
            <v>460124463.81</v>
          </cell>
        </row>
        <row r="753">
          <cell r="A753">
            <v>7193</v>
          </cell>
          <cell r="B753" t="str">
            <v>OTRAS CUENTAS DE ORDEN BANCA CERRADA</v>
          </cell>
          <cell r="C753">
            <v>7281726940.8400002</v>
          </cell>
          <cell r="D753">
            <v>7281726940.8400002</v>
          </cell>
          <cell r="E753">
            <v>7281563476.3000002</v>
          </cell>
          <cell r="F753">
            <v>7351394815.6999998</v>
          </cell>
          <cell r="G753">
            <v>7351429171.6999998</v>
          </cell>
          <cell r="H753">
            <v>10394705019.4</v>
          </cell>
          <cell r="I753">
            <v>10392570949.129999</v>
          </cell>
          <cell r="J753">
            <v>10392567378.610001</v>
          </cell>
          <cell r="K753">
            <v>10392567378.610001</v>
          </cell>
          <cell r="L753">
            <v>10382031606.700001</v>
          </cell>
          <cell r="M753">
            <v>10382559941.549999</v>
          </cell>
          <cell r="N753">
            <v>10382559941.549999</v>
          </cell>
        </row>
        <row r="754">
          <cell r="A754">
            <v>719305</v>
          </cell>
          <cell r="B754" t="str">
            <v>OTRAS CUENTAS DE ORDEN IFIS CERRADAS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>
            <v>719310</v>
          </cell>
          <cell r="B755" t="str">
            <v>OTRAS CUENTAS DE ORDEN EX UGEDEP</v>
          </cell>
          <cell r="C755">
            <v>7281726940.8400002</v>
          </cell>
          <cell r="D755">
            <v>7281726940.8400002</v>
          </cell>
          <cell r="E755">
            <v>7281563476.3000002</v>
          </cell>
          <cell r="F755">
            <v>7351394815.6999998</v>
          </cell>
          <cell r="G755">
            <v>7351429171.6999998</v>
          </cell>
          <cell r="H755">
            <v>10394705019.4</v>
          </cell>
          <cell r="I755">
            <v>10392570949.129999</v>
          </cell>
          <cell r="J755">
            <v>10392567378.610001</v>
          </cell>
          <cell r="K755">
            <v>10392567378.610001</v>
          </cell>
          <cell r="L755">
            <v>10382031606.700001</v>
          </cell>
          <cell r="M755">
            <v>10382559941.549999</v>
          </cell>
          <cell r="N755">
            <v>10382559941.549999</v>
          </cell>
        </row>
        <row r="756">
          <cell r="A756">
            <v>7198</v>
          </cell>
          <cell r="B756" t="str">
            <v>VARIAS</v>
          </cell>
          <cell r="C756">
            <v>287131455.76999998</v>
          </cell>
          <cell r="D756">
            <v>287382979.23000002</v>
          </cell>
          <cell r="E756">
            <v>197254061.66</v>
          </cell>
          <cell r="F756">
            <v>197143274.94</v>
          </cell>
          <cell r="G756">
            <v>197345770.88999999</v>
          </cell>
          <cell r="H756">
            <v>197341283.02000001</v>
          </cell>
          <cell r="I756">
            <v>197456377.28</v>
          </cell>
          <cell r="J756">
            <v>197449687.43000001</v>
          </cell>
          <cell r="K756">
            <v>197490210.43000001</v>
          </cell>
          <cell r="L756">
            <v>197538394.72999999</v>
          </cell>
          <cell r="M756">
            <v>197548594.80000001</v>
          </cell>
          <cell r="N756">
            <v>197696971.31999999</v>
          </cell>
        </row>
        <row r="757">
          <cell r="A757">
            <v>72</v>
          </cell>
          <cell r="B757" t="str">
            <v>DEUDORAS POR CONTRA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A758">
            <v>721</v>
          </cell>
          <cell r="B758" t="str">
            <v>ESPECIES MONETARIAS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A759">
            <v>7211</v>
          </cell>
          <cell r="B759" t="str">
            <v>BILLETES Y MONEDAS NO EMITIDOS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A760">
            <v>7212</v>
          </cell>
          <cell r="B760" t="str">
            <v>BILLETES Y MONEDAS DESMONETIZADOS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A761">
            <v>7213</v>
          </cell>
          <cell r="B761" t="str">
            <v>BILLETES Y MONEDAS EN CUSTODIA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A762">
            <v>722</v>
          </cell>
          <cell r="B762" t="str">
            <v>TÍTULOS Y FORMULARIOS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A763">
            <v>7221</v>
          </cell>
          <cell r="B763" t="str">
            <v>TÍTULOS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A764">
            <v>722101</v>
          </cell>
          <cell r="B764" t="str">
            <v>TÍTULOS PROPIOS REDIMIDOS POR INCINERAR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A765">
            <v>722102</v>
          </cell>
          <cell r="B765" t="str">
            <v>TÍTULOS EN CUSTODIA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A766">
            <v>722103</v>
          </cell>
          <cell r="B766" t="str">
            <v>TÍTULOS EMITIDOS NO VENDIDOS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A767">
            <v>722105</v>
          </cell>
          <cell r="B767" t="str">
            <v>TÍTULOS EMITIDOS RECOMPRADOS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A768">
            <v>7222</v>
          </cell>
          <cell r="B768" t="str">
            <v>FORMULARIOS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A769">
            <v>722201</v>
          </cell>
          <cell r="B769" t="str">
            <v>FORMULARIOS DE TÍTULOS PROPIOS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A770">
            <v>723</v>
          </cell>
          <cell r="B770" t="str">
            <v>BIENES Y VALORES ENTREGADOS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A771">
            <v>7231</v>
          </cell>
          <cell r="B771" t="str">
            <v>EN ADMINISTRACIÓN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A772">
            <v>723105</v>
          </cell>
          <cell r="B772" t="str">
            <v>EN EL PAÍS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A773">
            <v>723110</v>
          </cell>
          <cell r="B773" t="str">
            <v>EN EL EXTERIOR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A774">
            <v>7232</v>
          </cell>
          <cell r="B774" t="str">
            <v>EN COMODATO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A775">
            <v>723205</v>
          </cell>
          <cell r="B775" t="str">
            <v>EN EL PAÍS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A776">
            <v>723210</v>
          </cell>
          <cell r="B776" t="str">
            <v>EN EL EXTERIOR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A777">
            <v>7233</v>
          </cell>
          <cell r="B777" t="str">
            <v>EN GARANTÍA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A778">
            <v>723305</v>
          </cell>
          <cell r="B778" t="str">
            <v>EN EL PAÍS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A779">
            <v>723310</v>
          </cell>
          <cell r="B779" t="str">
            <v>EN EL EXTERIOR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A780">
            <v>7234</v>
          </cell>
          <cell r="B780" t="str">
            <v>EN CUSTODIA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A781">
            <v>723405</v>
          </cell>
          <cell r="B781" t="str">
            <v>EN EL PAÍS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A782">
            <v>723410</v>
          </cell>
          <cell r="B782" t="str">
            <v>EN EL EXTERIOR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A783">
            <v>7236</v>
          </cell>
          <cell r="B783" t="str">
            <v>EN ARRENDAMIENTO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A784">
            <v>724</v>
          </cell>
          <cell r="B784" t="str">
            <v>INTERESES POR COBRAR EN SUSPENSO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A785">
            <v>7241</v>
          </cell>
          <cell r="B785" t="str">
            <v>INTERESES POR VENCER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A786">
            <v>7242</v>
          </cell>
          <cell r="B786" t="str">
            <v>INTERESES VENCIDOS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A787">
            <v>7243</v>
          </cell>
          <cell r="B787" t="str">
            <v>INTERESES EN MORA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A788">
            <v>725</v>
          </cell>
          <cell r="B788" t="str">
            <v>ACTIVOS CASTIGADOS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A789">
            <v>7251</v>
          </cell>
          <cell r="B789" t="str">
            <v>OPERACIONES DE CRÉDITO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A790">
            <v>7252</v>
          </cell>
          <cell r="B790" t="str">
            <v>CUENTAS POR COBRAR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A791">
            <v>726</v>
          </cell>
          <cell r="B791" t="str">
            <v>COBRANZAS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A792">
            <v>7261</v>
          </cell>
          <cell r="B792" t="str">
            <v>COBRANZAS AL EXTERIOR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A793">
            <v>727</v>
          </cell>
          <cell r="B793" t="str">
            <v>ACTIVOS TRANSFERIDOS CASTIGADOS BANCA CERRADA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A794">
            <v>7271</v>
          </cell>
          <cell r="B794" t="str">
            <v>INVERSIONES CASTIGADAS IFIS CERRADAS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A795">
            <v>7272</v>
          </cell>
          <cell r="B795" t="str">
            <v>CARTERA DE CRÉDITO CASTIGADA IFIS CERRADAS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A796">
            <v>7273</v>
          </cell>
          <cell r="B796" t="str">
            <v>CUENTAS POR COBRAR CASTIGADAS IFIS CERRADAS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A797">
            <v>7276</v>
          </cell>
          <cell r="B797" t="str">
            <v>INVERSIONES CASTIGADAS EX UGEDEP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A798">
            <v>7277</v>
          </cell>
          <cell r="B798" t="str">
            <v>CUENTAS POR COBRAR CASTIGADAS EX UGEDEP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A799">
            <v>7278</v>
          </cell>
          <cell r="B799" t="str">
            <v>OTROS ACTIVOS CASTIGADOS  EX UGEDEP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A800">
            <v>7279</v>
          </cell>
          <cell r="B800" t="str">
            <v>OTROS ACTIVOS CASTIGADOS IFIS CERRADAS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A801">
            <v>728</v>
          </cell>
          <cell r="B801" t="str">
            <v>JUICIOS COACTIVOS ACTIVOS BANCA CERRADA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A802">
            <v>7281</v>
          </cell>
          <cell r="B802" t="str">
            <v>TRANSFERIDOS DE LAS IFIS CERRADAS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A803">
            <v>7282</v>
          </cell>
          <cell r="B803" t="str">
            <v>INICIADOS POR EL BANCO CENTRAL DEL ECUADOR IFIS CERRADAS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A804">
            <v>7286</v>
          </cell>
          <cell r="B804" t="str">
            <v>TRANSFERIDOS DE LA EX UGEDEP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A805">
            <v>7287</v>
          </cell>
          <cell r="B805" t="str">
            <v>INICIADOS POR EL BANCO CENTRAL DEL ECUADOR  EX UGEDEP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A806">
            <v>729</v>
          </cell>
          <cell r="B806" t="str">
            <v>OTRAS CUENTAS DEUDORAS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A807">
            <v>7291</v>
          </cell>
          <cell r="B807" t="str">
            <v>CONTRATOS SUSCRITOS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A808">
            <v>7292</v>
          </cell>
          <cell r="B808" t="str">
            <v>DÉFICIT PATRIMONIAL ENTIDADES CERRADAS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A809">
            <v>7293</v>
          </cell>
          <cell r="B809" t="str">
            <v>OTRAS CUENTAS DE ORDEN BANCA CERRADA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A810">
            <v>729305</v>
          </cell>
          <cell r="B810" t="str">
            <v>OTRAS CUENTAS DE ORDEN IFIS CERRADAS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A811">
            <v>729310</v>
          </cell>
          <cell r="B811" t="str">
            <v>OTRAS CUENTAS DE ORDEN EX UGEDEP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A812">
            <v>7298</v>
          </cell>
          <cell r="B812" t="str">
            <v>VARIAS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A813">
            <v>73</v>
          </cell>
          <cell r="B813" t="str">
            <v>ACREEDORAS</v>
          </cell>
          <cell r="C813">
            <v>44371916105.220001</v>
          </cell>
          <cell r="D813">
            <v>45320950758.790001</v>
          </cell>
          <cell r="E813">
            <v>44813036756.449997</v>
          </cell>
          <cell r="F813">
            <v>42956837338.190002</v>
          </cell>
          <cell r="G813">
            <v>43279235302.419998</v>
          </cell>
          <cell r="H813">
            <v>37366997413.900002</v>
          </cell>
          <cell r="I813">
            <v>38368900293.470001</v>
          </cell>
          <cell r="J813">
            <v>38568460565.269997</v>
          </cell>
          <cell r="K813">
            <v>37005253711.349998</v>
          </cell>
          <cell r="L813">
            <v>38916031177.220001</v>
          </cell>
          <cell r="M813">
            <v>39377423465.620003</v>
          </cell>
          <cell r="N813">
            <v>40688747924.910004</v>
          </cell>
        </row>
        <row r="814">
          <cell r="A814">
            <v>731</v>
          </cell>
          <cell r="B814" t="str">
            <v>ESPECIES MONETARIAS</v>
          </cell>
          <cell r="C814">
            <v>18595.169999999998</v>
          </cell>
          <cell r="D814">
            <v>18571.240000000002</v>
          </cell>
          <cell r="E814">
            <v>18572.03</v>
          </cell>
          <cell r="F814">
            <v>18576.61</v>
          </cell>
          <cell r="G814">
            <v>18580.29</v>
          </cell>
          <cell r="H814">
            <v>18596.599999999999</v>
          </cell>
          <cell r="I814">
            <v>18600.52</v>
          </cell>
          <cell r="J814">
            <v>18613.259999999998</v>
          </cell>
          <cell r="K814">
            <v>18654.38</v>
          </cell>
          <cell r="L814">
            <v>18684.55</v>
          </cell>
          <cell r="M814">
            <v>18693.53</v>
          </cell>
          <cell r="N814">
            <v>18636.02</v>
          </cell>
        </row>
        <row r="815">
          <cell r="A815">
            <v>7313</v>
          </cell>
          <cell r="B815" t="str">
            <v>BILLETES Y MONEDAS EN CUSTODIA</v>
          </cell>
          <cell r="C815">
            <v>18595.169999999998</v>
          </cell>
          <cell r="D815">
            <v>18571.240000000002</v>
          </cell>
          <cell r="E815">
            <v>18572.03</v>
          </cell>
          <cell r="F815">
            <v>18576.61</v>
          </cell>
          <cell r="G815">
            <v>18580.29</v>
          </cell>
          <cell r="H815">
            <v>18596.599999999999</v>
          </cell>
          <cell r="I815">
            <v>18600.52</v>
          </cell>
          <cell r="J815">
            <v>18613.259999999998</v>
          </cell>
          <cell r="K815">
            <v>18654.38</v>
          </cell>
          <cell r="L815">
            <v>18684.55</v>
          </cell>
          <cell r="M815">
            <v>18693.53</v>
          </cell>
          <cell r="N815">
            <v>18636.02</v>
          </cell>
        </row>
        <row r="816">
          <cell r="A816">
            <v>732</v>
          </cell>
          <cell r="B816" t="str">
            <v>FORMULARIOS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>
            <v>7321</v>
          </cell>
          <cell r="B817" t="str">
            <v>FORMULARIOS DE TÍTULOS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>
            <v>733</v>
          </cell>
          <cell r="B818" t="str">
            <v>BIENES Y VALORES RECIBIDOS</v>
          </cell>
          <cell r="C818">
            <v>32375783313.700001</v>
          </cell>
          <cell r="D818">
            <v>33317623695.689999</v>
          </cell>
          <cell r="E818">
            <v>32868192331.240002</v>
          </cell>
          <cell r="F818">
            <v>31088813552.470001</v>
          </cell>
          <cell r="G818">
            <v>31420239849.799999</v>
          </cell>
          <cell r="H818">
            <v>29940915037.560001</v>
          </cell>
          <cell r="I818">
            <v>30976050277.98</v>
          </cell>
          <cell r="J818">
            <v>31174119206.639999</v>
          </cell>
          <cell r="K818">
            <v>31630897968.720001</v>
          </cell>
          <cell r="L818">
            <v>33540913790.380001</v>
          </cell>
          <cell r="M818">
            <v>33971160074.389999</v>
          </cell>
          <cell r="N818">
            <v>35090401402.529999</v>
          </cell>
        </row>
        <row r="819">
          <cell r="A819">
            <v>7331</v>
          </cell>
          <cell r="B819" t="str">
            <v>EN ADMINISTRACIÓN</v>
          </cell>
          <cell r="C819">
            <v>14402915247.530001</v>
          </cell>
          <cell r="D819">
            <v>14624402281.68</v>
          </cell>
          <cell r="E819">
            <v>14740292479.299999</v>
          </cell>
          <cell r="F819">
            <v>12777273617.299999</v>
          </cell>
          <cell r="G819">
            <v>12754067583.709999</v>
          </cell>
          <cell r="H819">
            <v>13365342393.82</v>
          </cell>
          <cell r="I819">
            <v>12917414388.559999</v>
          </cell>
          <cell r="J819">
            <v>12989665056.809999</v>
          </cell>
          <cell r="K819">
            <v>13155855976.75</v>
          </cell>
          <cell r="L819">
            <v>13164191735.950001</v>
          </cell>
          <cell r="M819">
            <v>13343058195.32</v>
          </cell>
          <cell r="N819">
            <v>13430375102.15</v>
          </cell>
        </row>
        <row r="820">
          <cell r="A820">
            <v>733105</v>
          </cell>
          <cell r="B820" t="str">
            <v>EN EL PAÍS</v>
          </cell>
          <cell r="C820">
            <v>7208831043.8900003</v>
          </cell>
          <cell r="D820">
            <v>7380484422.4899998</v>
          </cell>
          <cell r="E820">
            <v>7472754660.0299997</v>
          </cell>
          <cell r="F820">
            <v>6691094436.8599997</v>
          </cell>
          <cell r="G820">
            <v>6675362605.8699999</v>
          </cell>
          <cell r="H820">
            <v>6644562826.7399998</v>
          </cell>
          <cell r="I820">
            <v>6795416302.7200003</v>
          </cell>
          <cell r="J820">
            <v>6829502146.1999998</v>
          </cell>
          <cell r="K820">
            <v>6975599649.3299999</v>
          </cell>
          <cell r="L820">
            <v>6960068855.8800001</v>
          </cell>
          <cell r="M820">
            <v>7058274167.6599998</v>
          </cell>
          <cell r="N820">
            <v>7124294794.5200005</v>
          </cell>
        </row>
        <row r="821">
          <cell r="A821">
            <v>733110</v>
          </cell>
          <cell r="B821" t="str">
            <v>EN EL EXTERIOR</v>
          </cell>
          <cell r="C821">
            <v>7194084203.6400003</v>
          </cell>
          <cell r="D821">
            <v>7243917859.1899996</v>
          </cell>
          <cell r="E821">
            <v>7267537819.2700005</v>
          </cell>
          <cell r="F821">
            <v>6086179180.4399996</v>
          </cell>
          <cell r="G821">
            <v>6078704977.8400002</v>
          </cell>
          <cell r="H821">
            <v>6720779567.0799999</v>
          </cell>
          <cell r="I821">
            <v>6121998085.8400002</v>
          </cell>
          <cell r="J821">
            <v>6160162910.6099997</v>
          </cell>
          <cell r="K821">
            <v>6180256327.4200001</v>
          </cell>
          <cell r="L821">
            <v>6204122880.0699997</v>
          </cell>
          <cell r="M821">
            <v>6284784027.6599998</v>
          </cell>
          <cell r="N821">
            <v>6306080307.6300001</v>
          </cell>
        </row>
        <row r="822">
          <cell r="A822">
            <v>7332</v>
          </cell>
          <cell r="B822" t="str">
            <v>EN COMODATO</v>
          </cell>
          <cell r="C822">
            <v>8000.02</v>
          </cell>
          <cell r="D822">
            <v>8000.02</v>
          </cell>
          <cell r="E822">
            <v>8000.02</v>
          </cell>
          <cell r="F822">
            <v>8000.02</v>
          </cell>
          <cell r="G822">
            <v>8000.02</v>
          </cell>
          <cell r="H822">
            <v>8000.02</v>
          </cell>
          <cell r="I822">
            <v>8000.02</v>
          </cell>
          <cell r="J822">
            <v>8000.02</v>
          </cell>
          <cell r="K822">
            <v>8000.02</v>
          </cell>
          <cell r="L822">
            <v>8000.02</v>
          </cell>
          <cell r="M822">
            <v>8000.02</v>
          </cell>
          <cell r="N822">
            <v>8000.02</v>
          </cell>
        </row>
        <row r="823">
          <cell r="A823">
            <v>733205</v>
          </cell>
          <cell r="B823" t="str">
            <v>EN EL PAÍS</v>
          </cell>
          <cell r="C823">
            <v>8000.02</v>
          </cell>
          <cell r="D823">
            <v>8000.02</v>
          </cell>
          <cell r="E823">
            <v>8000.02</v>
          </cell>
          <cell r="F823">
            <v>8000.02</v>
          </cell>
          <cell r="G823">
            <v>8000.02</v>
          </cell>
          <cell r="H823">
            <v>8000.02</v>
          </cell>
          <cell r="I823">
            <v>8000.02</v>
          </cell>
          <cell r="J823">
            <v>8000.02</v>
          </cell>
          <cell r="K823">
            <v>8000.02</v>
          </cell>
          <cell r="L823">
            <v>8000.02</v>
          </cell>
          <cell r="M823">
            <v>8000.02</v>
          </cell>
          <cell r="N823">
            <v>8000.02</v>
          </cell>
        </row>
        <row r="824">
          <cell r="A824">
            <v>7333</v>
          </cell>
          <cell r="B824" t="str">
            <v>EN GARANTÍA</v>
          </cell>
          <cell r="C824">
            <v>1621416317.9300001</v>
          </cell>
          <cell r="D824">
            <v>1571033785.04</v>
          </cell>
          <cell r="E824">
            <v>1446274507.1800001</v>
          </cell>
          <cell r="F824">
            <v>1461668968.78</v>
          </cell>
          <cell r="G824">
            <v>1383113959.72</v>
          </cell>
          <cell r="H824">
            <v>888356901.61000001</v>
          </cell>
          <cell r="I824">
            <v>888478258.12</v>
          </cell>
          <cell r="J824">
            <v>888098211.05999994</v>
          </cell>
          <cell r="K824">
            <v>888211581.41999996</v>
          </cell>
          <cell r="L824">
            <v>888225501.74000001</v>
          </cell>
          <cell r="M824">
            <v>887874905.83000004</v>
          </cell>
          <cell r="N824">
            <v>887557177.44000006</v>
          </cell>
        </row>
        <row r="825">
          <cell r="A825">
            <v>733305</v>
          </cell>
          <cell r="B825" t="str">
            <v>EN EL PAÍS</v>
          </cell>
          <cell r="C825">
            <v>488794317.92000002</v>
          </cell>
          <cell r="D825">
            <v>488681785.02999997</v>
          </cell>
          <cell r="E825">
            <v>889142507.16999996</v>
          </cell>
          <cell r="F825">
            <v>888696968.76999998</v>
          </cell>
          <cell r="G825">
            <v>888281959.71000004</v>
          </cell>
          <cell r="H825">
            <v>888356901.61000001</v>
          </cell>
          <cell r="I825">
            <v>888478258.12</v>
          </cell>
          <cell r="J825">
            <v>888098211.05999994</v>
          </cell>
          <cell r="K825">
            <v>888211581.41999996</v>
          </cell>
          <cell r="L825">
            <v>888225501.74000001</v>
          </cell>
          <cell r="M825">
            <v>887874905.83000004</v>
          </cell>
          <cell r="N825">
            <v>887557177.44000006</v>
          </cell>
        </row>
        <row r="826">
          <cell r="A826">
            <v>733310</v>
          </cell>
          <cell r="B826" t="str">
            <v>EN EL EXTERIOR</v>
          </cell>
          <cell r="C826">
            <v>1132622000.01</v>
          </cell>
          <cell r="D826">
            <v>1082352000.01</v>
          </cell>
          <cell r="E826">
            <v>557132000.00999999</v>
          </cell>
          <cell r="F826">
            <v>572972000.00999999</v>
          </cell>
          <cell r="G826">
            <v>494832000.00999999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A827">
            <v>7334</v>
          </cell>
          <cell r="B827" t="str">
            <v>EN CUSTODIA</v>
          </cell>
          <cell r="C827">
            <v>16349711904.129999</v>
          </cell>
          <cell r="D827">
            <v>17120447784.860001</v>
          </cell>
          <cell r="E827">
            <v>16679885500.65</v>
          </cell>
          <cell r="F827">
            <v>16848131122.280001</v>
          </cell>
          <cell r="G827">
            <v>17281318462.259998</v>
          </cell>
          <cell r="H827">
            <v>15685475898.02</v>
          </cell>
          <cell r="I827">
            <v>17168417787.190001</v>
          </cell>
          <cell r="J827">
            <v>17294616094.66</v>
          </cell>
          <cell r="K827">
            <v>17585090566.439999</v>
          </cell>
          <cell r="L827">
            <v>19486756708.580002</v>
          </cell>
          <cell r="M827">
            <v>19738487129.130001</v>
          </cell>
          <cell r="N827">
            <v>20770729278.830002</v>
          </cell>
        </row>
        <row r="828">
          <cell r="A828">
            <v>733405</v>
          </cell>
          <cell r="B828" t="str">
            <v>EN EL PAÍS</v>
          </cell>
          <cell r="C828">
            <v>16349711904.129999</v>
          </cell>
          <cell r="D828">
            <v>17120447784.860001</v>
          </cell>
          <cell r="E828">
            <v>16679885500.65</v>
          </cell>
          <cell r="F828">
            <v>16848131122.280001</v>
          </cell>
          <cell r="G828">
            <v>17281318462.259998</v>
          </cell>
          <cell r="H828">
            <v>15685475898.02</v>
          </cell>
          <cell r="I828">
            <v>17168417787.190001</v>
          </cell>
          <cell r="J828">
            <v>17294616094.66</v>
          </cell>
          <cell r="K828">
            <v>17585090566.439999</v>
          </cell>
          <cell r="L828">
            <v>19486756708.580002</v>
          </cell>
          <cell r="M828">
            <v>19738487129.130001</v>
          </cell>
          <cell r="N828">
            <v>20770729278.830002</v>
          </cell>
        </row>
        <row r="829">
          <cell r="A829">
            <v>7335</v>
          </cell>
          <cell r="B829" t="str">
            <v>OPERACIONES DE TESORERÍA</v>
          </cell>
          <cell r="C829">
            <v>1731844.09</v>
          </cell>
          <cell r="D829">
            <v>1731844.09</v>
          </cell>
          <cell r="E829">
            <v>1731844.09</v>
          </cell>
          <cell r="F829">
            <v>1731844.09</v>
          </cell>
          <cell r="G829">
            <v>1731844.09</v>
          </cell>
          <cell r="H829">
            <v>1731844.09</v>
          </cell>
          <cell r="I829">
            <v>1731844.09</v>
          </cell>
          <cell r="J829">
            <v>1731844.09</v>
          </cell>
          <cell r="K829">
            <v>1731844.09</v>
          </cell>
          <cell r="L829">
            <v>1731844.09</v>
          </cell>
          <cell r="M829">
            <v>1731844.09</v>
          </cell>
          <cell r="N829">
            <v>1731844.09</v>
          </cell>
        </row>
        <row r="830">
          <cell r="A830">
            <v>7336</v>
          </cell>
          <cell r="B830" t="str">
            <v>EN ARRENDAMIENTO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7337</v>
          </cell>
          <cell r="B831" t="str">
            <v>OPERACIONES DE POLÍTICA MONETARIA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733701</v>
          </cell>
          <cell r="B832" t="str">
            <v>EN FIDEICOMISOS MERCANTILES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>
            <v>733702</v>
          </cell>
          <cell r="B833" t="str">
            <v>EN OPERACIONES DIRECTAS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>
            <v>735</v>
          </cell>
          <cell r="B834" t="str">
            <v>PASIVOS BANCA CERRADA</v>
          </cell>
          <cell r="C834">
            <v>879050808.10000002</v>
          </cell>
          <cell r="D834">
            <v>876404428.17999995</v>
          </cell>
          <cell r="E834">
            <v>875235392</v>
          </cell>
          <cell r="F834">
            <v>868520297.58000004</v>
          </cell>
          <cell r="G834">
            <v>843581533.80999994</v>
          </cell>
          <cell r="H834">
            <v>843581533.80999994</v>
          </cell>
          <cell r="I834">
            <v>801155770.71000004</v>
          </cell>
          <cell r="J834">
            <v>801155770.71000004</v>
          </cell>
          <cell r="K834">
            <v>801097189.28999996</v>
          </cell>
          <cell r="L834">
            <v>801095939.28999996</v>
          </cell>
          <cell r="M834">
            <v>801095939.28999996</v>
          </cell>
          <cell r="N834">
            <v>790771141.92999995</v>
          </cell>
        </row>
        <row r="835">
          <cell r="A835">
            <v>7351</v>
          </cell>
          <cell r="B835" t="str">
            <v>PASIVOS IFIS CERRADAS</v>
          </cell>
          <cell r="C835">
            <v>606230559.91999996</v>
          </cell>
          <cell r="D835">
            <v>603584180</v>
          </cell>
          <cell r="E835">
            <v>602415143.82000005</v>
          </cell>
          <cell r="F835">
            <v>595700049.39999998</v>
          </cell>
          <cell r="G835">
            <v>570761285.63</v>
          </cell>
          <cell r="H835">
            <v>570761285.63</v>
          </cell>
          <cell r="I835">
            <v>528335522.52999997</v>
          </cell>
          <cell r="J835">
            <v>528335522.52999997</v>
          </cell>
          <cell r="K835">
            <v>528276941.11000001</v>
          </cell>
          <cell r="L835">
            <v>528275691.11000001</v>
          </cell>
          <cell r="M835">
            <v>528275691.11000001</v>
          </cell>
          <cell r="N835">
            <v>528269214.99000001</v>
          </cell>
        </row>
        <row r="836">
          <cell r="A836">
            <v>7356</v>
          </cell>
          <cell r="B836" t="str">
            <v>PASIVOS EX UGEDEP</v>
          </cell>
          <cell r="C836">
            <v>272820248.18000001</v>
          </cell>
          <cell r="D836">
            <v>272820248.18000001</v>
          </cell>
          <cell r="E836">
            <v>272820248.18000001</v>
          </cell>
          <cell r="F836">
            <v>272820248.18000001</v>
          </cell>
          <cell r="G836">
            <v>272820248.18000001</v>
          </cell>
          <cell r="H836">
            <v>272820248.18000001</v>
          </cell>
          <cell r="I836">
            <v>272820248.18000001</v>
          </cell>
          <cell r="J836">
            <v>272820248.18000001</v>
          </cell>
          <cell r="K836">
            <v>272820248.18000001</v>
          </cell>
          <cell r="L836">
            <v>272820248.18000001</v>
          </cell>
          <cell r="M836">
            <v>272820248.18000001</v>
          </cell>
          <cell r="N836">
            <v>262501926.94</v>
          </cell>
        </row>
        <row r="837">
          <cell r="A837">
            <v>736</v>
          </cell>
          <cell r="B837" t="str">
            <v>COBRANZAS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>
            <v>7361</v>
          </cell>
          <cell r="B838" t="str">
            <v>COBRANZAS DEL EXTERIOR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>
            <v>737</v>
          </cell>
          <cell r="B839" t="str">
            <v>CRÉDITOS DEL EXTERIOR</v>
          </cell>
          <cell r="C839">
            <v>597.65</v>
          </cell>
          <cell r="D839">
            <v>593.52</v>
          </cell>
          <cell r="E839">
            <v>593.92999999999995</v>
          </cell>
          <cell r="F839">
            <v>590.91</v>
          </cell>
          <cell r="G839">
            <v>598.16</v>
          </cell>
          <cell r="H839">
            <v>605.69000000000005</v>
          </cell>
          <cell r="I839">
            <v>635.79</v>
          </cell>
          <cell r="J839">
            <v>643.99</v>
          </cell>
          <cell r="K839">
            <v>632.12</v>
          </cell>
          <cell r="L839">
            <v>628.26</v>
          </cell>
          <cell r="M839">
            <v>644.9</v>
          </cell>
          <cell r="N839">
            <v>658.93</v>
          </cell>
        </row>
        <row r="840">
          <cell r="A840">
            <v>7371</v>
          </cell>
          <cell r="B840" t="str">
            <v>CRÉDITOS DE GOBIERNOS EXTRANJEROS POR UTILIZAR</v>
          </cell>
          <cell r="C840">
            <v>597.65</v>
          </cell>
          <cell r="D840">
            <v>593.52</v>
          </cell>
          <cell r="E840">
            <v>593.92999999999995</v>
          </cell>
          <cell r="F840">
            <v>590.91</v>
          </cell>
          <cell r="G840">
            <v>598.16</v>
          </cell>
          <cell r="H840">
            <v>605.69000000000005</v>
          </cell>
          <cell r="I840">
            <v>635.79</v>
          </cell>
          <cell r="J840">
            <v>643.99</v>
          </cell>
          <cell r="K840">
            <v>632.12</v>
          </cell>
          <cell r="L840">
            <v>628.26</v>
          </cell>
          <cell r="M840">
            <v>644.9</v>
          </cell>
          <cell r="N840">
            <v>658.93</v>
          </cell>
        </row>
        <row r="841">
          <cell r="A841">
            <v>7372</v>
          </cell>
          <cell r="B841" t="str">
            <v>CRÉDITOS DE GOBIERNOS EXTRANJEROS POR PAGAR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>
            <v>7378</v>
          </cell>
          <cell r="B842" t="str">
            <v>OTROS CRÉDITOS OTORGADOS DEL EXTERIOR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738</v>
          </cell>
          <cell r="B843" t="str">
            <v>CRÉDITOS ESPECIALES</v>
          </cell>
          <cell r="C843">
            <v>102003.98</v>
          </cell>
          <cell r="D843">
            <v>102003.98</v>
          </cell>
          <cell r="E843">
            <v>102003.98</v>
          </cell>
          <cell r="F843">
            <v>102003.98</v>
          </cell>
          <cell r="G843">
            <v>102003.98</v>
          </cell>
          <cell r="H843">
            <v>102003.98</v>
          </cell>
          <cell r="I843">
            <v>102003.98</v>
          </cell>
          <cell r="J843">
            <v>102003.98</v>
          </cell>
          <cell r="K843">
            <v>102003.98</v>
          </cell>
          <cell r="L843">
            <v>102003.98</v>
          </cell>
          <cell r="M843">
            <v>102003.98</v>
          </cell>
          <cell r="N843">
            <v>102003.98</v>
          </cell>
        </row>
        <row r="844">
          <cell r="A844">
            <v>7381</v>
          </cell>
          <cell r="B844" t="str">
            <v>CRÉDITOS OTORGADOS CON FONDOS AJENOS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>
            <v>7382</v>
          </cell>
          <cell r="B845" t="str">
            <v>LÍNEAS DE CRÉDITO POR AMORTIZAR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A846">
            <v>7383</v>
          </cell>
          <cell r="B846" t="str">
            <v>DOCUMENTOS EN GARANTÍA FONDOS AJENOS</v>
          </cell>
          <cell r="C846">
            <v>102003.98</v>
          </cell>
          <cell r="D846">
            <v>102003.98</v>
          </cell>
          <cell r="E846">
            <v>102003.98</v>
          </cell>
          <cell r="F846">
            <v>102003.98</v>
          </cell>
          <cell r="G846">
            <v>102003.98</v>
          </cell>
          <cell r="H846">
            <v>102003.98</v>
          </cell>
          <cell r="I846">
            <v>102003.98</v>
          </cell>
          <cell r="J846">
            <v>102003.98</v>
          </cell>
          <cell r="K846">
            <v>102003.98</v>
          </cell>
          <cell r="L846">
            <v>102003.98</v>
          </cell>
          <cell r="M846">
            <v>102003.98</v>
          </cell>
          <cell r="N846">
            <v>102003.98</v>
          </cell>
        </row>
        <row r="847">
          <cell r="A847">
            <v>739</v>
          </cell>
          <cell r="B847" t="str">
            <v>OTRAS CUENTAS ACREEDORAS</v>
          </cell>
          <cell r="C847">
            <v>11116960786.620001</v>
          </cell>
          <cell r="D847">
            <v>11126801466.18</v>
          </cell>
          <cell r="E847">
            <v>11069487863.27</v>
          </cell>
          <cell r="F847">
            <v>10999382316.639999</v>
          </cell>
          <cell r="G847">
            <v>11015292736.379999</v>
          </cell>
          <cell r="H847">
            <v>6582379636.2600002</v>
          </cell>
          <cell r="I847">
            <v>6591573004.4899998</v>
          </cell>
          <cell r="J847">
            <v>6593064326.6899996</v>
          </cell>
          <cell r="K847">
            <v>4573137262.8599997</v>
          </cell>
          <cell r="L847">
            <v>4573900130.7600002</v>
          </cell>
          <cell r="M847">
            <v>4605046109.5299997</v>
          </cell>
          <cell r="N847">
            <v>4807454081.5200005</v>
          </cell>
        </row>
        <row r="848">
          <cell r="A848">
            <v>7391</v>
          </cell>
          <cell r="B848" t="str">
            <v>CARTAS DE CRÉDITO</v>
          </cell>
          <cell r="C848">
            <v>128313234.19</v>
          </cell>
          <cell r="D848">
            <v>139219234.19</v>
          </cell>
          <cell r="E848">
            <v>109462384.19</v>
          </cell>
          <cell r="F848">
            <v>144324634.19</v>
          </cell>
          <cell r="G848">
            <v>144324634.19</v>
          </cell>
          <cell r="H848">
            <v>144324634.19</v>
          </cell>
          <cell r="I848">
            <v>144324634.19</v>
          </cell>
          <cell r="J848">
            <v>144324634.19</v>
          </cell>
          <cell r="K848">
            <v>144324634.19</v>
          </cell>
          <cell r="L848">
            <v>144324634.19</v>
          </cell>
          <cell r="M848">
            <v>170200660.41999999</v>
          </cell>
          <cell r="N848">
            <v>352662712.07999998</v>
          </cell>
        </row>
        <row r="849">
          <cell r="A849">
            <v>7392</v>
          </cell>
          <cell r="B849" t="str">
            <v>SUPERÁVIT PATRIMONIAL BANCA CERRADA</v>
          </cell>
          <cell r="C849">
            <v>10594537570.52</v>
          </cell>
          <cell r="D849">
            <v>10594410322.1</v>
          </cell>
          <cell r="E849">
            <v>10569019608.48</v>
          </cell>
          <cell r="F849">
            <v>10463643125.190001</v>
          </cell>
          <cell r="G849">
            <v>10478118033.040001</v>
          </cell>
          <cell r="H849">
            <v>6044244519.2799997</v>
          </cell>
          <cell r="I849">
            <v>6042468457.9799995</v>
          </cell>
          <cell r="J849">
            <v>6042468188.8800001</v>
          </cell>
          <cell r="K849">
            <v>4025437691.73</v>
          </cell>
          <cell r="L849">
            <v>4025161870.9000001</v>
          </cell>
          <cell r="M849">
            <v>4025719177.4200001</v>
          </cell>
          <cell r="N849">
            <v>4043064828.8899999</v>
          </cell>
        </row>
        <row r="850">
          <cell r="A850">
            <v>739205</v>
          </cell>
          <cell r="B850" t="str">
            <v>SUPERÁVIT PATRIMONIAL IFIS CERRADAS</v>
          </cell>
          <cell r="C850">
            <v>4988.8</v>
          </cell>
          <cell r="D850">
            <v>4988.8</v>
          </cell>
          <cell r="E850">
            <v>4988.8</v>
          </cell>
          <cell r="F850">
            <v>397225.43</v>
          </cell>
          <cell r="G850">
            <v>397225.43</v>
          </cell>
          <cell r="H850">
            <v>397225.43</v>
          </cell>
          <cell r="I850">
            <v>397225.43</v>
          </cell>
          <cell r="J850">
            <v>397225.43</v>
          </cell>
          <cell r="K850">
            <v>397225.43</v>
          </cell>
          <cell r="L850">
            <v>397225.43</v>
          </cell>
          <cell r="M850">
            <v>397225.43</v>
          </cell>
          <cell r="N850">
            <v>397225.43</v>
          </cell>
        </row>
        <row r="851">
          <cell r="A851">
            <v>739210</v>
          </cell>
          <cell r="B851" t="str">
            <v>SUPERÁVIT PATRIMONIAL EX UGEDEP</v>
          </cell>
          <cell r="C851">
            <v>10594532581.719999</v>
          </cell>
          <cell r="D851">
            <v>10594405333.299999</v>
          </cell>
          <cell r="E851">
            <v>10569014619.68</v>
          </cell>
          <cell r="F851">
            <v>10463245899.76</v>
          </cell>
          <cell r="G851">
            <v>10477720807.610001</v>
          </cell>
          <cell r="H851">
            <v>6043847293.8500004</v>
          </cell>
          <cell r="I851">
            <v>6042071232.5500002</v>
          </cell>
          <cell r="J851">
            <v>6042070963.4499998</v>
          </cell>
          <cell r="K851">
            <v>4025040466.3000002</v>
          </cell>
          <cell r="L851">
            <v>4024764645.4699998</v>
          </cell>
          <cell r="M851">
            <v>4025321951.9899998</v>
          </cell>
          <cell r="N851">
            <v>4042667603.46</v>
          </cell>
        </row>
        <row r="852">
          <cell r="A852">
            <v>7398</v>
          </cell>
          <cell r="B852" t="str">
            <v>VARIAS</v>
          </cell>
          <cell r="C852">
            <v>394109981.91000003</v>
          </cell>
          <cell r="D852">
            <v>393171909.88999999</v>
          </cell>
          <cell r="E852">
            <v>391005870.60000002</v>
          </cell>
          <cell r="F852">
            <v>391414557.25999999</v>
          </cell>
          <cell r="G852">
            <v>392850069.14999998</v>
          </cell>
          <cell r="H852">
            <v>393810482.79000002</v>
          </cell>
          <cell r="I852">
            <v>404779912.31999999</v>
          </cell>
          <cell r="J852">
            <v>406271503.62</v>
          </cell>
          <cell r="K852">
            <v>403374936.94</v>
          </cell>
          <cell r="L852">
            <v>404413625.67000002</v>
          </cell>
          <cell r="M852">
            <v>409126271.69</v>
          </cell>
          <cell r="N852">
            <v>411726540.55000001</v>
          </cell>
        </row>
        <row r="853">
          <cell r="A853">
            <v>74</v>
          </cell>
          <cell r="B853" t="str">
            <v>ACREEDORAS POR CONTRA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A854">
            <v>741</v>
          </cell>
          <cell r="B854" t="str">
            <v>ESPECIES MONETARIAS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A855">
            <v>7413</v>
          </cell>
          <cell r="B855" t="str">
            <v>BILLETES Y MONEDAS EN CUSTODIA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A856">
            <v>742</v>
          </cell>
          <cell r="B856" t="str">
            <v>FORMULARIOS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A857">
            <v>7421</v>
          </cell>
          <cell r="B857" t="str">
            <v>FORMULARIOS DE TÍTULOS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A858">
            <v>743</v>
          </cell>
          <cell r="B858" t="str">
            <v>BIENES Y VALORES RECIBIDOS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A859">
            <v>7431</v>
          </cell>
          <cell r="B859" t="str">
            <v>EN ADMINISTRACIÓN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A860">
            <v>743105</v>
          </cell>
          <cell r="B860" t="str">
            <v>EN EL PAÍS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A861">
            <v>743110</v>
          </cell>
          <cell r="B861" t="str">
            <v>EN EL EXTERIOR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A862">
            <v>7432</v>
          </cell>
          <cell r="B862" t="str">
            <v>EN COMODATO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A863">
            <v>743205</v>
          </cell>
          <cell r="B863" t="str">
            <v>EN EL PAÍS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A864">
            <v>7433</v>
          </cell>
          <cell r="B864" t="str">
            <v>EN GARANTÍA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A865">
            <v>743305</v>
          </cell>
          <cell r="B865" t="str">
            <v>EN EL PAÍS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A866">
            <v>743310</v>
          </cell>
          <cell r="B866" t="str">
            <v>EN EL EXTERIOR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A867">
            <v>7434</v>
          </cell>
          <cell r="B867" t="str">
            <v>EN CUSTODIA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A868">
            <v>743405</v>
          </cell>
          <cell r="B868" t="str">
            <v>EN EL PAÍS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</row>
        <row r="869">
          <cell r="A869">
            <v>7435</v>
          </cell>
          <cell r="B869" t="str">
            <v>OPERACIONES DE TESORERÍA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</row>
        <row r="870">
          <cell r="A870">
            <v>7436</v>
          </cell>
          <cell r="B870" t="str">
            <v>EN ARRENDAMIENTO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</row>
        <row r="871">
          <cell r="A871">
            <v>7437</v>
          </cell>
          <cell r="B871" t="str">
            <v>OPERACIONES DE POLÍTICA MONETARIA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</row>
        <row r="872">
          <cell r="A872">
            <v>743701</v>
          </cell>
          <cell r="B872" t="str">
            <v>EN FIDEICOMISOS MERCANTILES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</row>
        <row r="873">
          <cell r="A873">
            <v>743702</v>
          </cell>
          <cell r="B873" t="str">
            <v>EN OPERACIONES DIRECTAS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</row>
        <row r="874">
          <cell r="A874">
            <v>745</v>
          </cell>
          <cell r="B874" t="str">
            <v>PASIVOS BANCA CERRADA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</row>
        <row r="875">
          <cell r="A875">
            <v>7451</v>
          </cell>
          <cell r="B875" t="str">
            <v>PASIVOS IFIS CERRADAS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</row>
        <row r="876">
          <cell r="A876">
            <v>7456</v>
          </cell>
          <cell r="B876" t="str">
            <v>PASIVOS EX UGEDEP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</row>
        <row r="877">
          <cell r="A877">
            <v>746</v>
          </cell>
          <cell r="B877" t="str">
            <v>COBRANZAS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</row>
        <row r="878">
          <cell r="A878">
            <v>7461</v>
          </cell>
          <cell r="B878" t="str">
            <v>COBRANZAS DEL EXTERIOR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A879">
            <v>747</v>
          </cell>
          <cell r="B879" t="str">
            <v>CRÉDITOS DEL EXTERIOR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</row>
        <row r="880">
          <cell r="A880">
            <v>7471</v>
          </cell>
          <cell r="B880" t="str">
            <v>CRÉDITOS DE GOBIERNOS EXTRANJEROS POR UTILIZAR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</row>
        <row r="881">
          <cell r="A881">
            <v>7472</v>
          </cell>
          <cell r="B881" t="str">
            <v>CRÉDITOS DE GOBIERNOS EXTRANJEROS POR PAGAR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</row>
        <row r="882">
          <cell r="A882">
            <v>7478</v>
          </cell>
          <cell r="B882" t="str">
            <v>OTROS CRÉDITOS OTORGADOS DEL EXTERIOR.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</row>
        <row r="883">
          <cell r="A883">
            <v>748</v>
          </cell>
          <cell r="B883" t="str">
            <v>CRÉDITOS ESPECIALES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</row>
        <row r="884">
          <cell r="A884">
            <v>7481</v>
          </cell>
          <cell r="B884" t="str">
            <v>CRÉDITOS OTORGADOS CON FONDOS AJENOS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</row>
        <row r="885">
          <cell r="A885">
            <v>7482</v>
          </cell>
          <cell r="B885" t="str">
            <v>LÍNEAS DE CRÉDITO POR AMORTIZAR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</row>
        <row r="886">
          <cell r="A886">
            <v>7483</v>
          </cell>
          <cell r="B886" t="str">
            <v>DOCUMENTOS EN GARANTÍA FONDOS AJENOS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</row>
        <row r="887">
          <cell r="A887">
            <v>749</v>
          </cell>
          <cell r="B887" t="str">
            <v>OTRAS CUENTAS ACREEDORAS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</row>
        <row r="888">
          <cell r="A888">
            <v>7491</v>
          </cell>
          <cell r="B888" t="str">
            <v>CARTAS DE CRÉDITO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</row>
        <row r="889">
          <cell r="A889">
            <v>7492</v>
          </cell>
          <cell r="B889" t="str">
            <v>SUPERÁVIT PATRIMONIAL BANCA CERRADA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</row>
        <row r="890">
          <cell r="A890">
            <v>749205</v>
          </cell>
          <cell r="B890" t="str">
            <v>SUPERÁVIT PATRIMONIAL IFIS CERRADAS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</row>
        <row r="891">
          <cell r="A891">
            <v>749210</v>
          </cell>
          <cell r="B891" t="str">
            <v>SUPERÁVIT PATRIMONIAL EX UGEDEP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</row>
        <row r="892">
          <cell r="A892">
            <v>7498</v>
          </cell>
          <cell r="B892" t="str">
            <v>VARIAS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</row>
      </sheetData>
      <sheetData sheetId="75">
        <row r="1">
          <cell r="A1" t="str">
            <v>CÓDIGO</v>
          </cell>
          <cell r="B1" t="str">
            <v>CUENTA</v>
          </cell>
          <cell r="C1">
            <v>44227</v>
          </cell>
          <cell r="D1">
            <v>44255</v>
          </cell>
          <cell r="E1">
            <v>44286</v>
          </cell>
          <cell r="F1">
            <v>44316</v>
          </cell>
          <cell r="G1">
            <v>44347</v>
          </cell>
          <cell r="H1">
            <v>44377</v>
          </cell>
          <cell r="I1">
            <v>44408</v>
          </cell>
          <cell r="J1">
            <v>44439</v>
          </cell>
          <cell r="K1">
            <v>44469</v>
          </cell>
          <cell r="L1">
            <v>44500</v>
          </cell>
          <cell r="M1">
            <v>44530</v>
          </cell>
          <cell r="N1">
            <v>44561</v>
          </cell>
        </row>
        <row r="2">
          <cell r="A2">
            <v>1</v>
          </cell>
          <cell r="B2" t="str">
            <v>A C T I V O</v>
          </cell>
          <cell r="C2">
            <v>16352048166.379999</v>
          </cell>
          <cell r="D2">
            <v>15634758862.299999</v>
          </cell>
          <cell r="E2">
            <v>15473751557.68</v>
          </cell>
          <cell r="F2">
            <v>15500237767.780001</v>
          </cell>
          <cell r="G2">
            <v>15715067642.18</v>
          </cell>
          <cell r="H2">
            <v>15807537032.389999</v>
          </cell>
        </row>
        <row r="3">
          <cell r="A3">
            <v>11</v>
          </cell>
          <cell r="B3" t="str">
            <v>ACTIVOS INTERNACIONALES DE RESERVA</v>
          </cell>
          <cell r="C3">
            <v>8244342671.6300001</v>
          </cell>
          <cell r="D3">
            <v>7496142964.46</v>
          </cell>
          <cell r="E3">
            <v>7463962635.1700001</v>
          </cell>
          <cell r="F3">
            <v>7470323077.1700001</v>
          </cell>
          <cell r="G3">
            <v>7667277658.8599997</v>
          </cell>
          <cell r="H3">
            <v>7748604701.9099998</v>
          </cell>
        </row>
        <row r="4">
          <cell r="A4">
            <v>111</v>
          </cell>
          <cell r="B4" t="str">
            <v>CAJA EN DIVISAS</v>
          </cell>
          <cell r="C4">
            <v>595159401.77999997</v>
          </cell>
          <cell r="D4">
            <v>569943716.24000001</v>
          </cell>
          <cell r="E4">
            <v>587030955.86000001</v>
          </cell>
          <cell r="F4">
            <v>599384942.64999998</v>
          </cell>
          <cell r="G4">
            <v>529499671.36000001</v>
          </cell>
          <cell r="H4">
            <v>444842770.20999998</v>
          </cell>
        </row>
        <row r="5">
          <cell r="A5">
            <v>1111</v>
          </cell>
          <cell r="B5" t="str">
            <v>MONEDAS Y BILLETES EN DIVISAS</v>
          </cell>
          <cell r="C5">
            <v>595159401.77999997</v>
          </cell>
          <cell r="D5">
            <v>569943716.24000001</v>
          </cell>
          <cell r="E5">
            <v>587030955.86000001</v>
          </cell>
          <cell r="F5">
            <v>599384942.64999998</v>
          </cell>
          <cell r="G5">
            <v>529499671.36000001</v>
          </cell>
          <cell r="H5">
            <v>444842770.20999998</v>
          </cell>
        </row>
        <row r="6">
          <cell r="A6">
            <v>1112</v>
          </cell>
          <cell r="B6" t="str">
            <v>REMESAS DE MONEDAS Y BILLETES EN EL PAÍS EN DIVISAS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str">
            <v>0.00</v>
          </cell>
          <cell r="H6">
            <v>0</v>
          </cell>
        </row>
        <row r="7">
          <cell r="A7">
            <v>112</v>
          </cell>
          <cell r="B7" t="str">
            <v>BANCOS E INSTITUCIONES FINANCIERAS DEL EXTERIOR</v>
          </cell>
          <cell r="C7">
            <v>385391162.14999998</v>
          </cell>
          <cell r="D7">
            <v>317044439.83999997</v>
          </cell>
          <cell r="E7">
            <v>313611766.37</v>
          </cell>
          <cell r="F7">
            <v>337954376.11000001</v>
          </cell>
          <cell r="G7">
            <v>212271633.06</v>
          </cell>
          <cell r="H7">
            <v>312924337.77999997</v>
          </cell>
        </row>
        <row r="8">
          <cell r="A8">
            <v>1121</v>
          </cell>
          <cell r="B8" t="str">
            <v>BANCOS DEL EXTERIOR</v>
          </cell>
          <cell r="C8">
            <v>385111706.12</v>
          </cell>
          <cell r="D8">
            <v>316788130.00999999</v>
          </cell>
          <cell r="E8">
            <v>313378475.74000001</v>
          </cell>
          <cell r="F8">
            <v>337744102.82999998</v>
          </cell>
          <cell r="G8">
            <v>212084765.56</v>
          </cell>
          <cell r="H8">
            <v>253718221.40000001</v>
          </cell>
        </row>
        <row r="9">
          <cell r="A9">
            <v>112105</v>
          </cell>
          <cell r="B9" t="str">
            <v>FONDOS DISPONIBLES EN BANCOS DEL EXTERIOR</v>
          </cell>
          <cell r="C9">
            <v>375466288.73000002</v>
          </cell>
          <cell r="D9">
            <v>254398122.99000001</v>
          </cell>
          <cell r="E9">
            <v>256603517.44</v>
          </cell>
          <cell r="F9">
            <v>298387320.26999998</v>
          </cell>
          <cell r="G9">
            <v>134130278.70999999</v>
          </cell>
          <cell r="H9">
            <v>203275818.09</v>
          </cell>
        </row>
        <row r="10">
          <cell r="A10">
            <v>112110</v>
          </cell>
          <cell r="B10" t="str">
            <v>FONDOS NO DISPONIBLES EN BANCOS DEL EXTERIOR</v>
          </cell>
          <cell r="C10">
            <v>9645417.3900000006</v>
          </cell>
          <cell r="D10">
            <v>62390007.020000003</v>
          </cell>
          <cell r="E10">
            <v>56774958.299999997</v>
          </cell>
          <cell r="F10">
            <v>39356782.560000002</v>
          </cell>
          <cell r="G10">
            <v>77954486.849999994</v>
          </cell>
          <cell r="H10">
            <v>50442403.310000002</v>
          </cell>
        </row>
        <row r="11">
          <cell r="A11">
            <v>1122</v>
          </cell>
          <cell r="B11" t="str">
            <v>INSTITUCIONES FINANCIERAS DEL EXTERIOR</v>
          </cell>
          <cell r="C11">
            <v>279456.03000000003</v>
          </cell>
          <cell r="D11">
            <v>256309.83</v>
          </cell>
          <cell r="E11">
            <v>233290.63</v>
          </cell>
          <cell r="F11">
            <v>210273.28</v>
          </cell>
          <cell r="G11">
            <v>186867.5</v>
          </cell>
          <cell r="H11">
            <v>166116.38</v>
          </cell>
        </row>
        <row r="12">
          <cell r="A12">
            <v>112205</v>
          </cell>
          <cell r="B12" t="str">
            <v>FONDOS DISPONIBLES EN INSTITUCIONES FINANCIERAS DEL EXTERIOR</v>
          </cell>
          <cell r="C12">
            <v>279456.03000000003</v>
          </cell>
          <cell r="D12">
            <v>256309.83</v>
          </cell>
          <cell r="E12">
            <v>233290.63</v>
          </cell>
          <cell r="F12">
            <v>210273.28</v>
          </cell>
          <cell r="G12">
            <v>186867.5</v>
          </cell>
          <cell r="H12">
            <v>166116.38</v>
          </cell>
        </row>
        <row r="13">
          <cell r="A13">
            <v>112210</v>
          </cell>
          <cell r="B13" t="str">
            <v>FONDOS NO DISPONIBLES EN INSTITUCIONES FINANCIERAS DEL EXTERIOR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 t="str">
            <v>0.00</v>
          </cell>
          <cell r="H13">
            <v>0</v>
          </cell>
        </row>
        <row r="14">
          <cell r="A14">
            <v>1123</v>
          </cell>
          <cell r="B14" t="str">
            <v>REMESAS DE MONEDAS Y BILLETES EN EL EXTERIOR EN DIVISAS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str">
            <v>0.00</v>
          </cell>
          <cell r="H14">
            <v>59040000</v>
          </cell>
        </row>
        <row r="15">
          <cell r="A15">
            <v>113</v>
          </cell>
          <cell r="B15" t="str">
            <v>REMESAS DE CHEQUES Y VALORES EN DIVISAS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 t="str">
            <v>0.00</v>
          </cell>
          <cell r="H15">
            <v>0</v>
          </cell>
        </row>
        <row r="16">
          <cell r="A16">
            <v>114</v>
          </cell>
          <cell r="B16" t="str">
            <v>INVERSIONES EN EL EXTERIOR</v>
          </cell>
          <cell r="C16">
            <v>3673088420.27</v>
          </cell>
          <cell r="D16">
            <v>3172206582.0700002</v>
          </cell>
          <cell r="E16">
            <v>3193901386.5</v>
          </cell>
          <cell r="F16">
            <v>3038437158.8699999</v>
          </cell>
          <cell r="G16">
            <v>3312663753.6700001</v>
          </cell>
          <cell r="H16">
            <v>3521312529.4899998</v>
          </cell>
        </row>
        <row r="17">
          <cell r="A17">
            <v>1141</v>
          </cell>
          <cell r="B17" t="str">
            <v>DEPÓSITOS A PLAZO FIJO</v>
          </cell>
          <cell r="C17">
            <v>3308127906.0799999</v>
          </cell>
          <cell r="D17">
            <v>2867216829.3000002</v>
          </cell>
          <cell r="E17">
            <v>3003903882.6199999</v>
          </cell>
          <cell r="F17">
            <v>2753442484.5799999</v>
          </cell>
          <cell r="G17">
            <v>3027665226.27</v>
          </cell>
          <cell r="H17">
            <v>3266330501.7199998</v>
          </cell>
        </row>
        <row r="18">
          <cell r="A18">
            <v>1142</v>
          </cell>
          <cell r="B18" t="str">
            <v>CERTIFICADOS DE DEPÓSITO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str">
            <v>0.00</v>
          </cell>
          <cell r="H18">
            <v>0</v>
          </cell>
        </row>
        <row r="19">
          <cell r="A19">
            <v>1143</v>
          </cell>
          <cell r="B19" t="str">
            <v>TÍTULOS RENTA FIJA</v>
          </cell>
          <cell r="C19">
            <v>364960514.19</v>
          </cell>
          <cell r="D19">
            <v>304989752.76999998</v>
          </cell>
          <cell r="E19">
            <v>189997503.88</v>
          </cell>
          <cell r="F19">
            <v>284994674.29000002</v>
          </cell>
          <cell r="G19">
            <v>284998527.39999998</v>
          </cell>
          <cell r="H19">
            <v>254982027.77000001</v>
          </cell>
        </row>
        <row r="20">
          <cell r="A20">
            <v>1144</v>
          </cell>
          <cell r="B20" t="str">
            <v>ACUERDOS DE RECOMPRA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str">
            <v>0.00</v>
          </cell>
          <cell r="H20">
            <v>0</v>
          </cell>
        </row>
        <row r="21">
          <cell r="A21">
            <v>1145</v>
          </cell>
          <cell r="B21" t="str">
            <v>OPERACIONES SWAPS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 t="str">
            <v>0.00</v>
          </cell>
          <cell r="H21">
            <v>0</v>
          </cell>
        </row>
        <row r="22">
          <cell r="A22">
            <v>1146</v>
          </cell>
          <cell r="B22" t="str">
            <v>OPERACIONES DE FUTUROS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str">
            <v>0.00</v>
          </cell>
          <cell r="H22">
            <v>0</v>
          </cell>
        </row>
        <row r="23">
          <cell r="A23">
            <v>1147</v>
          </cell>
          <cell r="B23" t="str">
            <v>OPERACIONES LENDING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 t="str">
            <v>0.00</v>
          </cell>
          <cell r="H23">
            <v>0</v>
          </cell>
        </row>
        <row r="24">
          <cell r="A24">
            <v>1148</v>
          </cell>
          <cell r="B24" t="str">
            <v>OTROS INSTRUMENTOS FINANCIEROS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str">
            <v>0.00</v>
          </cell>
          <cell r="H24">
            <v>0</v>
          </cell>
        </row>
        <row r="25">
          <cell r="A25">
            <v>114805</v>
          </cell>
          <cell r="B25" t="str">
            <v>NEGOCIABLES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>0.00</v>
          </cell>
          <cell r="H25">
            <v>0</v>
          </cell>
        </row>
        <row r="26">
          <cell r="A26">
            <v>114810</v>
          </cell>
          <cell r="B26" t="str">
            <v>NO NEGOCIABLES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0.00</v>
          </cell>
          <cell r="H26">
            <v>0</v>
          </cell>
        </row>
        <row r="27">
          <cell r="A27">
            <v>1149</v>
          </cell>
          <cell r="B27" t="str">
            <v>(PROVISIÓN RIESGO EN INVERSIONES EN EL EXTERIOR)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 t="str">
            <v>0.00</v>
          </cell>
          <cell r="H27">
            <v>0</v>
          </cell>
        </row>
        <row r="28">
          <cell r="A28">
            <v>115</v>
          </cell>
          <cell r="B28" t="str">
            <v>ORO MONETARIO</v>
          </cell>
          <cell r="C28">
            <v>1873611579.21</v>
          </cell>
          <cell r="D28">
            <v>1752027268.1800001</v>
          </cell>
          <cell r="E28">
            <v>1699950671.0999999</v>
          </cell>
          <cell r="F28">
            <v>1771923008.8099999</v>
          </cell>
          <cell r="G28">
            <v>1909944340.45</v>
          </cell>
          <cell r="H28">
            <v>1772429739.5599999</v>
          </cell>
        </row>
        <row r="29">
          <cell r="A29">
            <v>1151</v>
          </cell>
          <cell r="B29" t="str">
            <v>ORO EN EL PAÍS</v>
          </cell>
          <cell r="C29">
            <v>52098.03</v>
          </cell>
          <cell r="D29">
            <v>51121.71</v>
          </cell>
          <cell r="E29">
            <v>45766.77</v>
          </cell>
          <cell r="F29">
            <v>43182.87</v>
          </cell>
          <cell r="G29">
            <v>45565.77</v>
          </cell>
          <cell r="H29">
            <v>47295.53</v>
          </cell>
        </row>
        <row r="30">
          <cell r="A30">
            <v>1152</v>
          </cell>
          <cell r="B30" t="str">
            <v>ORO EN EL EXTERIOR</v>
          </cell>
          <cell r="C30">
            <v>1873559481.1800001</v>
          </cell>
          <cell r="D30">
            <v>1751976146.47</v>
          </cell>
          <cell r="E30">
            <v>1699904904.3299999</v>
          </cell>
          <cell r="F30">
            <v>1771879825.9400001</v>
          </cell>
          <cell r="G30">
            <v>1909898774.6800001</v>
          </cell>
          <cell r="H30">
            <v>1772382444.03</v>
          </cell>
        </row>
        <row r="31">
          <cell r="A31">
            <v>116</v>
          </cell>
          <cell r="B31" t="str">
            <v>TENENCIAS DE UNIDADES DE CUENTA ORGANISMOS FINANCIEROS INTERNACIONALES</v>
          </cell>
          <cell r="C31">
            <v>68402362.769999996</v>
          </cell>
          <cell r="D31">
            <v>37283509.039999999</v>
          </cell>
          <cell r="E31">
            <v>37266806.219999999</v>
          </cell>
          <cell r="F31">
            <v>76101330.590000004</v>
          </cell>
          <cell r="G31">
            <v>38135652.109999999</v>
          </cell>
          <cell r="H31">
            <v>44205896.950000003</v>
          </cell>
        </row>
        <row r="32">
          <cell r="A32">
            <v>1161</v>
          </cell>
          <cell r="B32" t="str">
            <v>DERECHOS ESPECIALES DE GIRO</v>
          </cell>
          <cell r="C32">
            <v>32208602.77</v>
          </cell>
          <cell r="D32">
            <v>1089749.04</v>
          </cell>
          <cell r="E32">
            <v>1073046.22</v>
          </cell>
          <cell r="F32">
            <v>39907570.590000004</v>
          </cell>
          <cell r="G32">
            <v>1941892.11</v>
          </cell>
          <cell r="H32">
            <v>8012136.9500000002</v>
          </cell>
        </row>
        <row r="33">
          <cell r="A33">
            <v>1162</v>
          </cell>
          <cell r="B33" t="str">
            <v>PESOS ANDINOS</v>
          </cell>
          <cell r="C33">
            <v>10000000</v>
          </cell>
          <cell r="D33">
            <v>10000000</v>
          </cell>
          <cell r="E33">
            <v>10000000</v>
          </cell>
          <cell r="F33">
            <v>10000000</v>
          </cell>
          <cell r="G33">
            <v>10000000</v>
          </cell>
          <cell r="H33">
            <v>10000000</v>
          </cell>
        </row>
        <row r="34">
          <cell r="A34">
            <v>1163</v>
          </cell>
          <cell r="B34" t="str">
            <v>S.U.C.R.E.</v>
          </cell>
          <cell r="C34">
            <v>26193760</v>
          </cell>
          <cell r="D34">
            <v>26193760</v>
          </cell>
          <cell r="E34">
            <v>26193760</v>
          </cell>
          <cell r="F34">
            <v>26193760</v>
          </cell>
          <cell r="G34">
            <v>26193760</v>
          </cell>
          <cell r="H34">
            <v>26193760</v>
          </cell>
        </row>
        <row r="35">
          <cell r="A35">
            <v>117</v>
          </cell>
          <cell r="B35" t="str">
            <v>PARTICIPACIÓN EN ORGANISMOS FINANCIEROS INTERNACIONALES EN DIVISAS</v>
          </cell>
          <cell r="C35">
            <v>1648546124.6700001</v>
          </cell>
          <cell r="D35">
            <v>1647478643.6600001</v>
          </cell>
          <cell r="E35">
            <v>1632087381.6700001</v>
          </cell>
          <cell r="F35">
            <v>1646411162.6700001</v>
          </cell>
          <cell r="G35">
            <v>1664633961.97</v>
          </cell>
          <cell r="H35">
            <v>1652773061.97</v>
          </cell>
        </row>
        <row r="36">
          <cell r="A36">
            <v>1171</v>
          </cell>
          <cell r="B36" t="str">
            <v>APORTES EN EL FONDO MONETARIO INTERNACIONAL</v>
          </cell>
          <cell r="C36">
            <v>1005246160</v>
          </cell>
          <cell r="D36">
            <v>1004178678.99</v>
          </cell>
          <cell r="E36">
            <v>988787417</v>
          </cell>
          <cell r="F36">
            <v>1003111198</v>
          </cell>
          <cell r="G36">
            <v>1007074134</v>
          </cell>
          <cell r="H36">
            <v>995213234</v>
          </cell>
        </row>
        <row r="37">
          <cell r="A37">
            <v>117105</v>
          </cell>
          <cell r="B37" t="str">
            <v>APORTES FMI EN ORO</v>
          </cell>
          <cell r="C37">
            <v>11886576.949999999</v>
          </cell>
          <cell r="D37">
            <v>11873954.470000001</v>
          </cell>
          <cell r="E37">
            <v>11691959.82</v>
          </cell>
          <cell r="F37">
            <v>11861332</v>
          </cell>
          <cell r="G37">
            <v>11908191.91</v>
          </cell>
          <cell r="H37">
            <v>11767942.18</v>
          </cell>
        </row>
        <row r="38">
          <cell r="A38">
            <v>117110</v>
          </cell>
          <cell r="B38" t="str">
            <v>APORTES FMI EN DIVISAS</v>
          </cell>
          <cell r="C38">
            <v>767262043.04999995</v>
          </cell>
          <cell r="D38">
            <v>766447279.76999998</v>
          </cell>
          <cell r="E38">
            <v>754699777.92999995</v>
          </cell>
          <cell r="F38">
            <v>765632516.5</v>
          </cell>
          <cell r="G38">
            <v>768657258.59000003</v>
          </cell>
          <cell r="H38">
            <v>759604333.32000005</v>
          </cell>
        </row>
        <row r="39">
          <cell r="A39">
            <v>117115</v>
          </cell>
          <cell r="B39" t="str">
            <v>APORTES FMI EN SUCRES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 t="str">
            <v>0.00</v>
          </cell>
          <cell r="H39">
            <v>0</v>
          </cell>
        </row>
        <row r="40">
          <cell r="A40">
            <v>117120</v>
          </cell>
          <cell r="B40" t="str">
            <v>APORTES FMI EN DEGS</v>
          </cell>
          <cell r="C40">
            <v>226097540</v>
          </cell>
          <cell r="D40">
            <v>225857444.75</v>
          </cell>
          <cell r="E40">
            <v>222395679.25</v>
          </cell>
          <cell r="F40">
            <v>225617349.5</v>
          </cell>
          <cell r="G40">
            <v>226508683.5</v>
          </cell>
          <cell r="H40">
            <v>223840958.5</v>
          </cell>
        </row>
        <row r="41">
          <cell r="A41">
            <v>1172</v>
          </cell>
          <cell r="B41" t="str">
            <v>APORTES EN OTROS ORGANISMOS FINANCIEROS INTERNACIONALES</v>
          </cell>
          <cell r="C41">
            <v>643299964.66999996</v>
          </cell>
          <cell r="D41">
            <v>643299964.66999996</v>
          </cell>
          <cell r="E41">
            <v>643299964.66999996</v>
          </cell>
          <cell r="F41">
            <v>643299964.66999996</v>
          </cell>
          <cell r="G41">
            <v>657559827.97000003</v>
          </cell>
          <cell r="H41">
            <v>657559827.97000003</v>
          </cell>
        </row>
        <row r="42">
          <cell r="A42">
            <v>117205</v>
          </cell>
          <cell r="B42" t="str">
            <v>APORTES BANCO INTERNACIONAL DE RECONSTRUCCIÓN Y FOMENTO (BIRF)</v>
          </cell>
          <cell r="C42">
            <v>21118456.620000001</v>
          </cell>
          <cell r="D42">
            <v>21118456.620000001</v>
          </cell>
          <cell r="E42">
            <v>21118456.620000001</v>
          </cell>
          <cell r="F42">
            <v>21118456.620000001</v>
          </cell>
          <cell r="G42">
            <v>21118456.620000001</v>
          </cell>
          <cell r="H42">
            <v>21118456.620000001</v>
          </cell>
        </row>
        <row r="43">
          <cell r="A43">
            <v>117210</v>
          </cell>
          <cell r="B43" t="str">
            <v>APORTES CORPORACIÓN FINANCIERA INTERNACIONAL (CFI)</v>
          </cell>
          <cell r="C43">
            <v>15905443.710000001</v>
          </cell>
          <cell r="D43">
            <v>15905443.710000001</v>
          </cell>
          <cell r="E43">
            <v>15905443.710000001</v>
          </cell>
          <cell r="F43">
            <v>15905443.710000001</v>
          </cell>
          <cell r="G43">
            <v>15905443.710000001</v>
          </cell>
          <cell r="H43">
            <v>15905443.710000001</v>
          </cell>
        </row>
        <row r="44">
          <cell r="A44">
            <v>117215</v>
          </cell>
          <cell r="B44" t="str">
            <v>APORTES ASOCIACIÓN INTERNACIONAL DE FOMENTO</v>
          </cell>
          <cell r="C44">
            <v>596517.02</v>
          </cell>
          <cell r="D44">
            <v>596517.02</v>
          </cell>
          <cell r="E44">
            <v>596517.02</v>
          </cell>
          <cell r="F44">
            <v>596517.02</v>
          </cell>
          <cell r="G44">
            <v>596517.02</v>
          </cell>
          <cell r="H44">
            <v>596517.02</v>
          </cell>
        </row>
        <row r="45">
          <cell r="A45">
            <v>117220</v>
          </cell>
          <cell r="B45" t="str">
            <v>APORTES BANCO INTERAMERICANO DE DESARROLLO (BID)</v>
          </cell>
          <cell r="C45">
            <v>73857124.540000007</v>
          </cell>
          <cell r="D45">
            <v>73857124.540000007</v>
          </cell>
          <cell r="E45">
            <v>73857124.540000007</v>
          </cell>
          <cell r="F45">
            <v>73857124.540000007</v>
          </cell>
          <cell r="G45">
            <v>73857124.540000007</v>
          </cell>
          <cell r="H45">
            <v>73857124.540000007</v>
          </cell>
        </row>
        <row r="46">
          <cell r="A46">
            <v>117225</v>
          </cell>
          <cell r="B46" t="str">
            <v>APORTES BANCO LATINOAMERICANO DE EXPORTACIONES S.A. PANAMÁ (BLADEX)</v>
          </cell>
          <cell r="C46">
            <v>23817420.52</v>
          </cell>
          <cell r="D46">
            <v>23817420.52</v>
          </cell>
          <cell r="E46">
            <v>23817420.52</v>
          </cell>
          <cell r="F46">
            <v>23817420.52</v>
          </cell>
          <cell r="G46">
            <v>23817420.52</v>
          </cell>
          <cell r="H46">
            <v>23817420.52</v>
          </cell>
        </row>
        <row r="47">
          <cell r="A47">
            <v>117230</v>
          </cell>
          <cell r="B47" t="str">
            <v>APORTES FONDO LATINOAMERICANO DE RESERVA (FLAR)</v>
          </cell>
          <cell r="C47">
            <v>254470664.88</v>
          </cell>
          <cell r="D47">
            <v>254470664.88</v>
          </cell>
          <cell r="E47">
            <v>254470664.88</v>
          </cell>
          <cell r="F47">
            <v>254470664.88</v>
          </cell>
          <cell r="G47">
            <v>268730528.18000001</v>
          </cell>
          <cell r="H47">
            <v>268730528.18000001</v>
          </cell>
        </row>
        <row r="48">
          <cell r="A48">
            <v>117235</v>
          </cell>
          <cell r="B48" t="str">
            <v>APORTES BANCO EXTERIOR DE ESPAÑA - ANDES (EXTEBANDES)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str">
            <v>0.00</v>
          </cell>
          <cell r="H48">
            <v>0</v>
          </cell>
        </row>
        <row r="49">
          <cell r="A49">
            <v>117240</v>
          </cell>
          <cell r="B49" t="str">
            <v>APORTES AGENCIA MULTILATERAL DE GARANTÍA E INVERSIÓN (MIGA)</v>
          </cell>
          <cell r="C49">
            <v>1419620.01</v>
          </cell>
          <cell r="D49">
            <v>1419620.01</v>
          </cell>
          <cell r="E49">
            <v>1419620.01</v>
          </cell>
          <cell r="F49">
            <v>1419620.01</v>
          </cell>
          <cell r="G49">
            <v>1419620.01</v>
          </cell>
          <cell r="H49">
            <v>1419620.01</v>
          </cell>
        </row>
        <row r="50">
          <cell r="A50">
            <v>117245</v>
          </cell>
          <cell r="B50" t="str">
            <v>APORTES CORPORACIÓN ANDINA DE FOMENTO (CAF)</v>
          </cell>
          <cell r="C50">
            <v>250701669.34</v>
          </cell>
          <cell r="D50">
            <v>250701669.34</v>
          </cell>
          <cell r="E50">
            <v>250701669.34</v>
          </cell>
          <cell r="F50">
            <v>250701669.34</v>
          </cell>
          <cell r="G50">
            <v>250701669.34</v>
          </cell>
          <cell r="H50">
            <v>250701669.34</v>
          </cell>
        </row>
        <row r="51">
          <cell r="A51">
            <v>117250</v>
          </cell>
          <cell r="B51" t="str">
            <v>APORTES CORPORACIÓN INTERAMERICANA DE INVERSIONES (CII)</v>
          </cell>
          <cell r="C51">
            <v>1413048.03</v>
          </cell>
          <cell r="D51">
            <v>1413048.03</v>
          </cell>
          <cell r="E51">
            <v>1413048.03</v>
          </cell>
          <cell r="F51">
            <v>1413048.03</v>
          </cell>
          <cell r="G51">
            <v>1413048.03</v>
          </cell>
          <cell r="H51">
            <v>1413048.03</v>
          </cell>
        </row>
        <row r="52">
          <cell r="A52">
            <v>1179</v>
          </cell>
          <cell r="B52" t="str">
            <v>(PROVISIÓN PARA PROTECCIÓN DE APORTES EN ORGANISMOS FINANCIEROS INTERNACIONALES)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>0.00</v>
          </cell>
          <cell r="H52">
            <v>0</v>
          </cell>
        </row>
        <row r="53">
          <cell r="A53">
            <v>118</v>
          </cell>
          <cell r="B53" t="str">
            <v>ACUERDOS DE PAGO Y CONVENIOS DE CRÉDITOS RECÍPROCOS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>0.00</v>
          </cell>
          <cell r="H53">
            <v>0</v>
          </cell>
        </row>
        <row r="54">
          <cell r="A54">
            <v>1181</v>
          </cell>
          <cell r="B54" t="str">
            <v>ACUERDOS DE PAGO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>0.00</v>
          </cell>
          <cell r="H54">
            <v>0</v>
          </cell>
        </row>
        <row r="55">
          <cell r="A55">
            <v>1182</v>
          </cell>
          <cell r="B55" t="str">
            <v>CRÉDITOS RECÍPROCOS CUENTA A""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>0.00</v>
          </cell>
          <cell r="H55">
            <v>0</v>
          </cell>
        </row>
        <row r="56">
          <cell r="A56">
            <v>119</v>
          </cell>
          <cell r="B56" t="str">
            <v>OTROS ACTIVOS DE RESERVA</v>
          </cell>
          <cell r="C56">
            <v>143620.78</v>
          </cell>
          <cell r="D56">
            <v>158805.43</v>
          </cell>
          <cell r="E56">
            <v>113667.45</v>
          </cell>
          <cell r="F56">
            <v>111097.47</v>
          </cell>
          <cell r="G56">
            <v>128646.24</v>
          </cell>
          <cell r="H56">
            <v>116365.95</v>
          </cell>
        </row>
        <row r="57">
          <cell r="A57">
            <v>1191</v>
          </cell>
          <cell r="B57" t="str">
            <v>INTERESES POR COBRAR EN DIVISAS</v>
          </cell>
          <cell r="C57">
            <v>120206.58</v>
          </cell>
          <cell r="D57">
            <v>135479.06</v>
          </cell>
          <cell r="E57">
            <v>91025.36</v>
          </cell>
          <cell r="F57">
            <v>87694.85</v>
          </cell>
          <cell r="G57">
            <v>105043.84</v>
          </cell>
          <cell r="H57">
            <v>93498.02</v>
          </cell>
        </row>
        <row r="58">
          <cell r="A58">
            <v>1192</v>
          </cell>
          <cell r="B58" t="str">
            <v>INTERESES RECONOCIDOS POR RECUPERAR TÍTULOS COMPRADOS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>0.00</v>
          </cell>
          <cell r="H58">
            <v>0</v>
          </cell>
        </row>
        <row r="59">
          <cell r="A59">
            <v>1198</v>
          </cell>
          <cell r="B59" t="str">
            <v>OTROS ACTIVOS INTERNACIONALES DE RESERVA</v>
          </cell>
          <cell r="C59">
            <v>23414.2</v>
          </cell>
          <cell r="D59">
            <v>23326.37</v>
          </cell>
          <cell r="E59">
            <v>22642.09</v>
          </cell>
          <cell r="F59">
            <v>23402.62</v>
          </cell>
          <cell r="G59">
            <v>23602.400000000001</v>
          </cell>
          <cell r="H59">
            <v>22867.93</v>
          </cell>
        </row>
        <row r="60">
          <cell r="A60">
            <v>12</v>
          </cell>
          <cell r="B60" t="str">
            <v>FONDOS DISPONIBLES</v>
          </cell>
          <cell r="C60">
            <v>368132492.20999998</v>
          </cell>
          <cell r="D60">
            <v>390222958.61000001</v>
          </cell>
          <cell r="E60">
            <v>295244008.06999999</v>
          </cell>
          <cell r="F60">
            <v>300875405.47000003</v>
          </cell>
          <cell r="G60">
            <v>317269310.18000001</v>
          </cell>
          <cell r="H60">
            <v>327876788.31</v>
          </cell>
        </row>
        <row r="61">
          <cell r="A61">
            <v>121</v>
          </cell>
          <cell r="B61" t="str">
            <v>EMISIÓN Y CAJA</v>
          </cell>
          <cell r="C61">
            <v>11054593.460000001</v>
          </cell>
          <cell r="D61">
            <v>12191692.539999999</v>
          </cell>
          <cell r="E61">
            <v>12475392.310000001</v>
          </cell>
          <cell r="F61">
            <v>12658350.880000001</v>
          </cell>
          <cell r="G61">
            <v>13205701.6</v>
          </cell>
          <cell r="H61">
            <v>12512145.220000001</v>
          </cell>
        </row>
        <row r="62">
          <cell r="A62">
            <v>1211</v>
          </cell>
          <cell r="B62" t="str">
            <v>EMISIÓN</v>
          </cell>
          <cell r="C62">
            <v>10382194.5</v>
          </cell>
          <cell r="D62">
            <v>11307702.5</v>
          </cell>
          <cell r="E62">
            <v>11745984.5</v>
          </cell>
          <cell r="F62">
            <v>11978636.5</v>
          </cell>
          <cell r="G62">
            <v>12616868.5</v>
          </cell>
          <cell r="H62">
            <v>11822081</v>
          </cell>
        </row>
        <row r="63">
          <cell r="A63">
            <v>121110</v>
          </cell>
          <cell r="B63" t="str">
            <v>MONEDAS EN EMISIÓN</v>
          </cell>
          <cell r="C63">
            <v>10382194.5</v>
          </cell>
          <cell r="D63">
            <v>11307702.5</v>
          </cell>
          <cell r="E63">
            <v>11745984.5</v>
          </cell>
          <cell r="F63">
            <v>11978636.5</v>
          </cell>
          <cell r="G63">
            <v>12616868.5</v>
          </cell>
          <cell r="H63">
            <v>11822081</v>
          </cell>
        </row>
        <row r="64">
          <cell r="A64">
            <v>1212</v>
          </cell>
          <cell r="B64" t="str">
            <v>CAJA</v>
          </cell>
          <cell r="C64">
            <v>672398.96</v>
          </cell>
          <cell r="D64">
            <v>883990.04</v>
          </cell>
          <cell r="E64">
            <v>729407.81</v>
          </cell>
          <cell r="F64">
            <v>679714.38</v>
          </cell>
          <cell r="G64">
            <v>588833.1</v>
          </cell>
          <cell r="H64">
            <v>690064.22</v>
          </cell>
        </row>
        <row r="65">
          <cell r="A65">
            <v>1213</v>
          </cell>
          <cell r="B65" t="str">
            <v>REMESAS EN TRÁNSITO ESPECIES MONETARIAS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0.00</v>
          </cell>
          <cell r="H65">
            <v>0</v>
          </cell>
        </row>
        <row r="66">
          <cell r="A66">
            <v>121310</v>
          </cell>
          <cell r="B66" t="str">
            <v>MONEDAS EN TRÁNSITO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>0.00</v>
          </cell>
          <cell r="H66">
            <v>0</v>
          </cell>
        </row>
        <row r="67">
          <cell r="A67">
            <v>122</v>
          </cell>
          <cell r="B67" t="str">
            <v>EFECTOS DE COBRO INMEDIATO</v>
          </cell>
          <cell r="C67">
            <v>623569.01</v>
          </cell>
          <cell r="D67">
            <v>623981.75</v>
          </cell>
          <cell r="E67">
            <v>627446.49</v>
          </cell>
          <cell r="F67">
            <v>630660.82999999996</v>
          </cell>
          <cell r="G67">
            <v>630660.82999999996</v>
          </cell>
          <cell r="H67">
            <v>630660.82999999996</v>
          </cell>
        </row>
        <row r="68">
          <cell r="A68">
            <v>124</v>
          </cell>
          <cell r="B68" t="str">
            <v>CAJA OPERACIONES B.C.E.</v>
          </cell>
          <cell r="C68">
            <v>356454329.74000001</v>
          </cell>
          <cell r="D68">
            <v>377407284.31999999</v>
          </cell>
          <cell r="E68">
            <v>282141169.26999998</v>
          </cell>
          <cell r="F68">
            <v>287586393.75999999</v>
          </cell>
          <cell r="G68">
            <v>303432947.75</v>
          </cell>
          <cell r="H68">
            <v>314733982.25999999</v>
          </cell>
        </row>
        <row r="69">
          <cell r="A69">
            <v>13</v>
          </cell>
          <cell r="B69" t="str">
            <v>INVERSIONES</v>
          </cell>
          <cell r="C69">
            <v>5265106395.4099998</v>
          </cell>
          <cell r="D69">
            <v>5276653042.1300001</v>
          </cell>
          <cell r="E69">
            <v>5253776381.3599997</v>
          </cell>
          <cell r="F69">
            <v>5259118332.7200003</v>
          </cell>
          <cell r="G69">
            <v>5262732402.4499998</v>
          </cell>
          <cell r="H69">
            <v>7639048499.1300001</v>
          </cell>
        </row>
        <row r="70">
          <cell r="A70">
            <v>131</v>
          </cell>
          <cell r="B70" t="str">
            <v>TÍTULOS OPERACIONES DE MERCADO ABIERTO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0.00</v>
          </cell>
          <cell r="H70">
            <v>0</v>
          </cell>
        </row>
        <row r="71">
          <cell r="A71">
            <v>1311</v>
          </cell>
          <cell r="B71" t="str">
            <v>TÍTULOS DEL SISTEMA FINANCIERO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>0.00</v>
          </cell>
          <cell r="H71">
            <v>0</v>
          </cell>
        </row>
        <row r="72">
          <cell r="A72">
            <v>132</v>
          </cell>
          <cell r="B72" t="str">
            <v>TÍTULOS VALORES SECTOR PÚBLICO NO FINANCIERO</v>
          </cell>
          <cell r="C72">
            <v>3705357969.4699998</v>
          </cell>
          <cell r="D72">
            <v>3705357969.4699998</v>
          </cell>
          <cell r="E72">
            <v>3665123825.7199998</v>
          </cell>
          <cell r="F72">
            <v>3665123825.7199998</v>
          </cell>
          <cell r="G72">
            <v>3665123825.7199998</v>
          </cell>
          <cell r="H72">
            <v>6042753007.5100002</v>
          </cell>
        </row>
        <row r="73">
          <cell r="A73">
            <v>1321</v>
          </cell>
          <cell r="B73" t="str">
            <v>TÍTULOS VALORES GOBIERNO CENTRAL</v>
          </cell>
          <cell r="C73">
            <v>3705357969.4699998</v>
          </cell>
          <cell r="D73">
            <v>3705357969.4699998</v>
          </cell>
          <cell r="E73">
            <v>3665123825.7199998</v>
          </cell>
          <cell r="F73">
            <v>3665123825.7199998</v>
          </cell>
          <cell r="G73">
            <v>3665123825.7199998</v>
          </cell>
          <cell r="H73">
            <v>6042753007.5100002</v>
          </cell>
        </row>
        <row r="74">
          <cell r="A74">
            <v>132105</v>
          </cell>
          <cell r="B74" t="str">
            <v>PARA NEGOCIAR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>0.00</v>
          </cell>
          <cell r="H74">
            <v>0</v>
          </cell>
        </row>
        <row r="75">
          <cell r="A75">
            <v>132110</v>
          </cell>
          <cell r="B75" t="str">
            <v>DISPONIBLES PARA LA VENTA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>0.00</v>
          </cell>
          <cell r="H75">
            <v>0</v>
          </cell>
        </row>
        <row r="76">
          <cell r="A76">
            <v>132115</v>
          </cell>
          <cell r="B76" t="str">
            <v>MANTENIDAS HASTA EL VENCIMIENTO</v>
          </cell>
          <cell r="C76">
            <v>3705357969.4699998</v>
          </cell>
          <cell r="D76">
            <v>3705357969.4699998</v>
          </cell>
          <cell r="E76">
            <v>3665123825.7199998</v>
          </cell>
          <cell r="F76">
            <v>3665123825.7199998</v>
          </cell>
          <cell r="G76">
            <v>3665123825.7199998</v>
          </cell>
          <cell r="H76">
            <v>6042753007.5100002</v>
          </cell>
        </row>
        <row r="77">
          <cell r="A77">
            <v>133</v>
          </cell>
          <cell r="B77" t="str">
            <v>TÍTULOS VALORES SECTOR FINANCIERO</v>
          </cell>
          <cell r="C77">
            <v>1485724193.74</v>
          </cell>
          <cell r="D77">
            <v>1479698941.5599999</v>
          </cell>
          <cell r="E77">
            <v>1477704657.28</v>
          </cell>
          <cell r="F77">
            <v>1477608738.4000001</v>
          </cell>
          <cell r="G77">
            <v>1477594597.4300001</v>
          </cell>
          <cell r="H77">
            <v>1474069142.5</v>
          </cell>
        </row>
        <row r="78">
          <cell r="A78">
            <v>1331</v>
          </cell>
          <cell r="B78" t="str">
            <v>TÍTULOS VALORES BANCOS PRIVADOS</v>
          </cell>
          <cell r="C78">
            <v>184941216.5</v>
          </cell>
          <cell r="D78">
            <v>184941216.5</v>
          </cell>
          <cell r="E78">
            <v>184941216.5</v>
          </cell>
          <cell r="F78">
            <v>184941216.5</v>
          </cell>
          <cell r="G78">
            <v>184941216.5</v>
          </cell>
          <cell r="H78">
            <v>184941216.5</v>
          </cell>
        </row>
        <row r="79">
          <cell r="A79">
            <v>133105</v>
          </cell>
          <cell r="B79" t="str">
            <v>PARA NEGOCIAR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>0.00</v>
          </cell>
          <cell r="H79">
            <v>0</v>
          </cell>
        </row>
        <row r="80">
          <cell r="A80">
            <v>133110</v>
          </cell>
          <cell r="B80" t="str">
            <v>DISPONIBLES PARA LA VENTA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>0.00</v>
          </cell>
          <cell r="H80">
            <v>0</v>
          </cell>
        </row>
        <row r="81">
          <cell r="A81">
            <v>133115</v>
          </cell>
          <cell r="B81" t="str">
            <v>MANTENIDAS HASTA EL VENCIMIENTO</v>
          </cell>
          <cell r="C81">
            <v>184941216.5</v>
          </cell>
          <cell r="D81">
            <v>184941216.5</v>
          </cell>
          <cell r="E81">
            <v>184941216.5</v>
          </cell>
          <cell r="F81">
            <v>184941216.5</v>
          </cell>
          <cell r="G81">
            <v>184941216.5</v>
          </cell>
          <cell r="H81">
            <v>184941216.5</v>
          </cell>
        </row>
        <row r="82">
          <cell r="A82">
            <v>1333</v>
          </cell>
          <cell r="B82" t="str">
            <v>TÍTULOS VALORES INSTITUCIONES FINANCIERAS PÚBLICAS</v>
          </cell>
          <cell r="C82">
            <v>1300782977.24</v>
          </cell>
          <cell r="D82">
            <v>1294757725.0599999</v>
          </cell>
          <cell r="E82">
            <v>1292763440.78</v>
          </cell>
          <cell r="F82">
            <v>1292667521.9000001</v>
          </cell>
          <cell r="G82">
            <v>1292653380.9300001</v>
          </cell>
          <cell r="H82">
            <v>1289127926</v>
          </cell>
        </row>
        <row r="83">
          <cell r="A83">
            <v>133305</v>
          </cell>
          <cell r="B83" t="str">
            <v>PARA NEGOCIAR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>0.00</v>
          </cell>
          <cell r="H83">
            <v>0</v>
          </cell>
        </row>
        <row r="84">
          <cell r="A84">
            <v>133310</v>
          </cell>
          <cell r="B84" t="str">
            <v>DISPONIBLES PARA LA VENTA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>0.00</v>
          </cell>
          <cell r="H84">
            <v>0</v>
          </cell>
        </row>
        <row r="85">
          <cell r="A85">
            <v>133315</v>
          </cell>
          <cell r="B85" t="str">
            <v>MANTENIDAS HASTA EL VENCIMIENTO</v>
          </cell>
          <cell r="C85">
            <v>1300782977.24</v>
          </cell>
          <cell r="D85">
            <v>1294757725.0599999</v>
          </cell>
          <cell r="E85">
            <v>1292763440.78</v>
          </cell>
          <cell r="F85">
            <v>1292667521.9000001</v>
          </cell>
          <cell r="G85">
            <v>1292653380.9300001</v>
          </cell>
          <cell r="H85">
            <v>1289127926</v>
          </cell>
        </row>
        <row r="86">
          <cell r="A86">
            <v>1334</v>
          </cell>
          <cell r="B86" t="str">
            <v>TÍTULOS VALORES INSTITUCIONES DEL SISTEMA FINANCIERO PRIVADO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>0.00</v>
          </cell>
          <cell r="H86">
            <v>0</v>
          </cell>
        </row>
        <row r="87">
          <cell r="A87">
            <v>133405</v>
          </cell>
          <cell r="B87" t="str">
            <v>PARA NEGOCIAR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>0.00</v>
          </cell>
          <cell r="H87">
            <v>0</v>
          </cell>
        </row>
        <row r="88">
          <cell r="A88">
            <v>133410</v>
          </cell>
          <cell r="B88" t="str">
            <v>DISPONIBLES PARA LA VENTA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0.00</v>
          </cell>
          <cell r="H88">
            <v>0</v>
          </cell>
        </row>
        <row r="89">
          <cell r="A89">
            <v>133415</v>
          </cell>
          <cell r="B89" t="str">
            <v>MANTENIDAS HASTA EL VENCIMIENTO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>0.00</v>
          </cell>
          <cell r="H89">
            <v>0</v>
          </cell>
        </row>
        <row r="90">
          <cell r="A90">
            <v>134</v>
          </cell>
          <cell r="B90" t="str">
            <v>TÍTULOS VALORES SECTOR PRIVADO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0.00</v>
          </cell>
          <cell r="H90">
            <v>0</v>
          </cell>
        </row>
        <row r="91">
          <cell r="A91">
            <v>1341</v>
          </cell>
          <cell r="B91" t="str">
            <v>TÍTULOS VALORES SECTOR PRIVADO SOCIEDADES NO FINANCIERAS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0.00</v>
          </cell>
          <cell r="H91">
            <v>0</v>
          </cell>
        </row>
        <row r="92">
          <cell r="A92">
            <v>134105</v>
          </cell>
          <cell r="B92" t="str">
            <v>DISPONIBLES PARA LA VENTA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>0.00</v>
          </cell>
          <cell r="H92">
            <v>0</v>
          </cell>
        </row>
        <row r="93">
          <cell r="A93">
            <v>134110</v>
          </cell>
          <cell r="B93" t="str">
            <v>MANTENIDAS HASTA EL VENCIMIENTO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>0.00</v>
          </cell>
          <cell r="H93">
            <v>0</v>
          </cell>
        </row>
        <row r="94">
          <cell r="A94">
            <v>1342</v>
          </cell>
          <cell r="B94" t="str">
            <v>TÍTULOS VALORES SECTOR PRIVADO OTROS SECTORES RESIDENTES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0.00</v>
          </cell>
          <cell r="H94">
            <v>0</v>
          </cell>
        </row>
        <row r="95">
          <cell r="A95">
            <v>134205</v>
          </cell>
          <cell r="B95" t="str">
            <v>DISPONIBLES PARA LA VENTA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>0.00</v>
          </cell>
          <cell r="H95">
            <v>0</v>
          </cell>
        </row>
        <row r="96">
          <cell r="A96">
            <v>134210</v>
          </cell>
          <cell r="B96" t="str">
            <v>MANTENIDAS HASTA EL VENCIMIENTO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>0.00</v>
          </cell>
          <cell r="H96">
            <v>0</v>
          </cell>
        </row>
        <row r="97">
          <cell r="A97">
            <v>138</v>
          </cell>
          <cell r="B97" t="str">
            <v>INVERSIONES VARIAS</v>
          </cell>
          <cell r="C97">
            <v>74024232.200000003</v>
          </cell>
          <cell r="D97">
            <v>91596131.099999994</v>
          </cell>
          <cell r="E97">
            <v>110947898.36</v>
          </cell>
          <cell r="F97">
            <v>116385768.59999999</v>
          </cell>
          <cell r="G97">
            <v>120013979.3</v>
          </cell>
          <cell r="H97">
            <v>122226349.12</v>
          </cell>
        </row>
        <row r="98">
          <cell r="A98">
            <v>1381</v>
          </cell>
          <cell r="B98" t="str">
            <v>ORO NO MONETARIO</v>
          </cell>
          <cell r="C98">
            <v>73930917.079999998</v>
          </cell>
          <cell r="D98">
            <v>91502815.980000004</v>
          </cell>
          <cell r="E98">
            <v>110854583.23999999</v>
          </cell>
          <cell r="F98">
            <v>116292453.48</v>
          </cell>
          <cell r="G98">
            <v>119920664.18000001</v>
          </cell>
          <cell r="H98">
            <v>122133034</v>
          </cell>
        </row>
        <row r="99">
          <cell r="A99">
            <v>1382</v>
          </cell>
          <cell r="B99" t="str">
            <v>PLATA NO MONETARIA</v>
          </cell>
          <cell r="C99">
            <v>93315.12</v>
          </cell>
          <cell r="D99">
            <v>93315.12</v>
          </cell>
          <cell r="E99">
            <v>93315.12</v>
          </cell>
          <cell r="F99">
            <v>93315.12</v>
          </cell>
          <cell r="G99">
            <v>93315.12</v>
          </cell>
          <cell r="H99">
            <v>93315.12</v>
          </cell>
        </row>
        <row r="100">
          <cell r="A100">
            <v>1388</v>
          </cell>
          <cell r="B100" t="str">
            <v>OTRAS INVERSIONES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>0.00</v>
          </cell>
          <cell r="H100">
            <v>0</v>
          </cell>
        </row>
        <row r="101">
          <cell r="A101">
            <v>139</v>
          </cell>
          <cell r="B101" t="str">
            <v>(PROVISIÓN PARA PROTECCIÓN DE INVERSIONES)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 t="str">
            <v>0.00</v>
          </cell>
          <cell r="H101">
            <v>0</v>
          </cell>
        </row>
        <row r="102">
          <cell r="A102">
            <v>14</v>
          </cell>
          <cell r="B102" t="str">
            <v>CRÉDITO INTERNO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 t="str">
            <v>0.00</v>
          </cell>
          <cell r="H102">
            <v>0</v>
          </cell>
        </row>
        <row r="103">
          <cell r="A103">
            <v>141</v>
          </cell>
          <cell r="B103" t="str">
            <v>CREDITO INTERNO POR VENCER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 t="str">
            <v>0.00</v>
          </cell>
          <cell r="H103">
            <v>0</v>
          </cell>
        </row>
        <row r="104">
          <cell r="A104">
            <v>1412</v>
          </cell>
          <cell r="B104" t="str">
            <v>CREDITO AL SECTOR FINANCIERO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 t="str">
            <v>0.00</v>
          </cell>
          <cell r="H104">
            <v>0</v>
          </cell>
        </row>
        <row r="105">
          <cell r="A105">
            <v>141255</v>
          </cell>
          <cell r="B105" t="str">
            <v>Crédito Redescuento Bancos Privados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 t="str">
            <v>0.00</v>
          </cell>
          <cell r="H105">
            <v>0</v>
          </cell>
        </row>
        <row r="106">
          <cell r="A106">
            <v>141260</v>
          </cell>
          <cell r="B106" t="str">
            <v>Crédito Redescuento Otras Instituciones Sistema Financiero Privado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 t="str">
            <v>0.00</v>
          </cell>
          <cell r="H106">
            <v>0</v>
          </cell>
        </row>
        <row r="107">
          <cell r="A107">
            <v>141265</v>
          </cell>
          <cell r="B107" t="str">
            <v>Crédito Redescuento Instituciones Sistema Financiero Popular Y Solidario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 t="str">
            <v>0.00</v>
          </cell>
          <cell r="H107">
            <v>0</v>
          </cell>
        </row>
        <row r="108">
          <cell r="A108">
            <v>142</v>
          </cell>
          <cell r="B108" t="str">
            <v>CRÉDITO INTERNO VENCIDO</v>
          </cell>
          <cell r="C108">
            <v>242275.81</v>
          </cell>
          <cell r="D108">
            <v>169792.26</v>
          </cell>
          <cell r="E108">
            <v>169792.26</v>
          </cell>
          <cell r="F108">
            <v>169792.26</v>
          </cell>
          <cell r="G108">
            <v>169792.26</v>
          </cell>
          <cell r="H108">
            <v>169792.26</v>
          </cell>
        </row>
        <row r="109">
          <cell r="A109">
            <v>1421</v>
          </cell>
          <cell r="B109" t="str">
            <v>CRÉDITOS VENCIDOS AL SECTOR PÚBLICO NO FINANCIERO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0.00</v>
          </cell>
          <cell r="H109">
            <v>0</v>
          </cell>
        </row>
        <row r="110">
          <cell r="A110">
            <v>142105</v>
          </cell>
          <cell r="B110" t="str">
            <v>CRÉDITOS VENCIDOS GOBIERNO CENTRAL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 t="str">
            <v>0.00</v>
          </cell>
          <cell r="H110">
            <v>0</v>
          </cell>
        </row>
        <row r="111">
          <cell r="A111">
            <v>142110</v>
          </cell>
          <cell r="B111" t="str">
            <v>CRÉDITOS VENCIDOS OTRAS ENTIDADES DEL SECTOR PÚBLICO NO FINANCIERO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 t="str">
            <v>0.00</v>
          </cell>
          <cell r="H111">
            <v>0</v>
          </cell>
        </row>
        <row r="112">
          <cell r="A112">
            <v>1422</v>
          </cell>
          <cell r="B112" t="str">
            <v>CRÉDITOS VENCIDOS AL SECTOR FINANCIERO</v>
          </cell>
          <cell r="C112">
            <v>242275.81</v>
          </cell>
          <cell r="D112">
            <v>169792.26</v>
          </cell>
          <cell r="E112">
            <v>169792.26</v>
          </cell>
          <cell r="F112">
            <v>169792.26</v>
          </cell>
          <cell r="G112">
            <v>169792.26</v>
          </cell>
          <cell r="H112">
            <v>169792.26</v>
          </cell>
        </row>
        <row r="113">
          <cell r="A113">
            <v>142205</v>
          </cell>
          <cell r="B113" t="str">
            <v>CRÉDITOS VENCIDOS DE BANCOS PRIVADOS</v>
          </cell>
          <cell r="C113">
            <v>25104.13</v>
          </cell>
          <cell r="D113">
            <v>2</v>
          </cell>
          <cell r="E113">
            <v>2</v>
          </cell>
          <cell r="F113">
            <v>2</v>
          </cell>
          <cell r="G113" t="str">
            <v>2.00</v>
          </cell>
          <cell r="H113">
            <v>2</v>
          </cell>
        </row>
        <row r="114">
          <cell r="A114">
            <v>142210</v>
          </cell>
          <cell r="B114" t="str">
            <v>CRÉDITOS VENCIDOS DE BANCO NACIONAL DE FOMENTO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 t="str">
            <v>0.00</v>
          </cell>
          <cell r="H114">
            <v>0</v>
          </cell>
        </row>
        <row r="115">
          <cell r="A115">
            <v>142215</v>
          </cell>
          <cell r="B115" t="str">
            <v>CRÉDITOS VENCIDOS DE INSTITUCIONES DEL SISTEMA FINANCIERO PRIVADO</v>
          </cell>
          <cell r="C115">
            <v>217171.68</v>
          </cell>
          <cell r="D115">
            <v>169790.26</v>
          </cell>
          <cell r="E115">
            <v>169790.26</v>
          </cell>
          <cell r="F115">
            <v>169790.26</v>
          </cell>
          <cell r="G115">
            <v>169790.26</v>
          </cell>
          <cell r="H115">
            <v>169790.26</v>
          </cell>
        </row>
        <row r="116">
          <cell r="A116">
            <v>142220</v>
          </cell>
          <cell r="B116" t="str">
            <v>Crédito Redescuento Vencido Bancos Privados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 t="str">
            <v>0.00</v>
          </cell>
          <cell r="H116">
            <v>0</v>
          </cell>
        </row>
        <row r="117">
          <cell r="A117">
            <v>142225</v>
          </cell>
          <cell r="B117" t="str">
            <v>Crédito Redescuento Vencido Otras Instituciones Sistema Financiero Privado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0.00</v>
          </cell>
          <cell r="H117">
            <v>0</v>
          </cell>
        </row>
        <row r="118">
          <cell r="A118">
            <v>142230</v>
          </cell>
          <cell r="B118" t="str">
            <v>Crédito Redescuento Vencido Instituciones Sistema Financiero Popular Y Solidario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 t="str">
            <v>0.00</v>
          </cell>
          <cell r="H118">
            <v>0</v>
          </cell>
        </row>
        <row r="119">
          <cell r="A119">
            <v>149</v>
          </cell>
          <cell r="B119" t="str">
            <v>(PROVISIÓN CRÉDITOS INCOBRABLES)</v>
          </cell>
          <cell r="C119">
            <v>-242275.81</v>
          </cell>
          <cell r="D119">
            <v>-169792.26</v>
          </cell>
          <cell r="E119">
            <v>-169792.26</v>
          </cell>
          <cell r="F119">
            <v>-169792.26</v>
          </cell>
          <cell r="G119">
            <v>-169792.26</v>
          </cell>
          <cell r="H119">
            <v>-169792.26</v>
          </cell>
        </row>
        <row r="120">
          <cell r="A120">
            <v>16</v>
          </cell>
          <cell r="B120" t="str">
            <v>CUENTAS POR COBRAR</v>
          </cell>
          <cell r="C120">
            <v>1303782.31</v>
          </cell>
          <cell r="D120">
            <v>1508739.96</v>
          </cell>
          <cell r="E120">
            <v>1208503.3600000001</v>
          </cell>
          <cell r="F120">
            <v>495774.12</v>
          </cell>
          <cell r="G120">
            <v>143818.53</v>
          </cell>
          <cell r="H120">
            <v>138029.89000000001</v>
          </cell>
        </row>
        <row r="121">
          <cell r="A121">
            <v>161</v>
          </cell>
          <cell r="B121" t="str">
            <v>DIVIDENDOS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 t="str">
            <v>0.00</v>
          </cell>
          <cell r="H121">
            <v>0</v>
          </cell>
        </row>
        <row r="122">
          <cell r="A122">
            <v>162</v>
          </cell>
          <cell r="B122" t="str">
            <v>ANTICIPOS A EMPLEADOS</v>
          </cell>
          <cell r="C122">
            <v>1291798.3</v>
          </cell>
          <cell r="D122">
            <v>1313176.47</v>
          </cell>
          <cell r="E122">
            <v>1225347.47</v>
          </cell>
          <cell r="F122">
            <v>1126304.3600000001</v>
          </cell>
          <cell r="G122">
            <v>1015281.26</v>
          </cell>
          <cell r="H122">
            <v>902935.12</v>
          </cell>
        </row>
        <row r="123">
          <cell r="A123">
            <v>168</v>
          </cell>
          <cell r="B123" t="str">
            <v>VARIOS DEUDORES</v>
          </cell>
          <cell r="C123">
            <v>53147553.329999998</v>
          </cell>
          <cell r="D123">
            <v>51959994.140000001</v>
          </cell>
          <cell r="E123">
            <v>51130273.509999998</v>
          </cell>
          <cell r="F123">
            <v>50562166.490000002</v>
          </cell>
          <cell r="G123">
            <v>50328266.520000003</v>
          </cell>
          <cell r="H123">
            <v>50350528.859999999</v>
          </cell>
        </row>
        <row r="124">
          <cell r="A124">
            <v>169</v>
          </cell>
          <cell r="B124" t="str">
            <v>(PROVISIÓN PARA PROTECCIÓN DE CUENTAS POR COBRAR)</v>
          </cell>
          <cell r="C124">
            <v>-53135569.32</v>
          </cell>
          <cell r="D124">
            <v>-51764430.649999999</v>
          </cell>
          <cell r="E124">
            <v>-51147117.619999997</v>
          </cell>
          <cell r="F124">
            <v>-51192696.729999997</v>
          </cell>
          <cell r="G124">
            <v>-51199729.25</v>
          </cell>
          <cell r="H124">
            <v>-51115434.090000004</v>
          </cell>
        </row>
        <row r="125">
          <cell r="A125">
            <v>17</v>
          </cell>
          <cell r="B125" t="str">
            <v>BIENES ADJUDICADOS POR DACIÓN EN PAGO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 t="str">
            <v>0.00</v>
          </cell>
          <cell r="H125">
            <v>0</v>
          </cell>
        </row>
        <row r="126">
          <cell r="A126">
            <v>171</v>
          </cell>
          <cell r="B126" t="str">
            <v>TERRENOS</v>
          </cell>
          <cell r="C126">
            <v>9368680.7699999996</v>
          </cell>
          <cell r="D126">
            <v>9368680.7699999996</v>
          </cell>
          <cell r="E126">
            <v>9368680.7699999996</v>
          </cell>
          <cell r="F126">
            <v>9368680.7699999996</v>
          </cell>
          <cell r="G126">
            <v>9368680.7699999996</v>
          </cell>
          <cell r="H126">
            <v>9368680.7699999996</v>
          </cell>
        </row>
        <row r="127">
          <cell r="A127">
            <v>172</v>
          </cell>
          <cell r="B127" t="str">
            <v>EDIFICIOS Y OTROS LOCALES</v>
          </cell>
          <cell r="C127">
            <v>21933347.449999999</v>
          </cell>
          <cell r="D127">
            <v>21933347.449999999</v>
          </cell>
          <cell r="E127">
            <v>21933347.449999999</v>
          </cell>
          <cell r="F127">
            <v>21933347.449999999</v>
          </cell>
          <cell r="G127">
            <v>21933347.449999999</v>
          </cell>
          <cell r="H127">
            <v>21894692.379999999</v>
          </cell>
        </row>
        <row r="128">
          <cell r="A128">
            <v>173</v>
          </cell>
          <cell r="B128" t="str">
            <v>MOBILIARIO, MAQUINARIA Y EQUIPO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 t="str">
            <v>0.00</v>
          </cell>
          <cell r="H128">
            <v>0</v>
          </cell>
        </row>
        <row r="129">
          <cell r="A129">
            <v>174</v>
          </cell>
          <cell r="B129" t="str">
            <v>UNIDADES DE TRANSPORTE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 t="str">
            <v>0.00</v>
          </cell>
          <cell r="H129">
            <v>0</v>
          </cell>
        </row>
        <row r="130">
          <cell r="A130">
            <v>175</v>
          </cell>
          <cell r="B130" t="str">
            <v>TÍTULOS VALORES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 t="str">
            <v>0.00</v>
          </cell>
          <cell r="H130">
            <v>0</v>
          </cell>
        </row>
        <row r="131">
          <cell r="A131">
            <v>178</v>
          </cell>
          <cell r="B131" t="str">
            <v>OTROS BIENES ADJUDICADOS</v>
          </cell>
          <cell r="C131">
            <v>2757980.03</v>
          </cell>
          <cell r="D131">
            <v>2757980.03</v>
          </cell>
          <cell r="E131">
            <v>2757980.03</v>
          </cell>
          <cell r="F131">
            <v>2757980.03</v>
          </cell>
          <cell r="G131">
            <v>2757980.03</v>
          </cell>
          <cell r="H131">
            <v>2757980.03</v>
          </cell>
        </row>
        <row r="132">
          <cell r="A132">
            <v>179</v>
          </cell>
          <cell r="B132" t="str">
            <v>(PROVISIÓN PARA PROTECCIÓN DE BIENES ADJUDICADOS)</v>
          </cell>
          <cell r="C132">
            <v>-34060008.25</v>
          </cell>
          <cell r="D132">
            <v>-34060008.25</v>
          </cell>
          <cell r="E132">
            <v>-34060008.25</v>
          </cell>
          <cell r="F132">
            <v>-34060008.25</v>
          </cell>
          <cell r="G132">
            <v>-34060008.25</v>
          </cell>
          <cell r="H132">
            <v>-34021353.18</v>
          </cell>
        </row>
        <row r="133">
          <cell r="A133">
            <v>18</v>
          </cell>
          <cell r="B133" t="str">
            <v>ACTIVO FIJO</v>
          </cell>
          <cell r="C133">
            <v>38609960.100000001</v>
          </cell>
          <cell r="D133">
            <v>38531165.350000001</v>
          </cell>
          <cell r="E133">
            <v>38361391.799999997</v>
          </cell>
          <cell r="F133">
            <v>38120339.020000003</v>
          </cell>
          <cell r="G133">
            <v>37873522.590000004</v>
          </cell>
          <cell r="H133">
            <v>39053354.18</v>
          </cell>
        </row>
        <row r="134">
          <cell r="A134">
            <v>181</v>
          </cell>
          <cell r="B134" t="str">
            <v>TERRENOS</v>
          </cell>
          <cell r="C134">
            <v>23820715.239999998</v>
          </cell>
          <cell r="D134">
            <v>23820715.239999998</v>
          </cell>
          <cell r="E134">
            <v>23820715.239999998</v>
          </cell>
          <cell r="F134">
            <v>23820715.239999998</v>
          </cell>
          <cell r="G134">
            <v>23820715.239999998</v>
          </cell>
          <cell r="H134">
            <v>23820715.239999998</v>
          </cell>
        </row>
        <row r="135">
          <cell r="A135">
            <v>1811</v>
          </cell>
          <cell r="B135" t="str">
            <v>UTILIZADOS POR LA ENTIDAD</v>
          </cell>
          <cell r="C135">
            <v>18709133.059999999</v>
          </cell>
          <cell r="D135">
            <v>18709133.059999999</v>
          </cell>
          <cell r="E135">
            <v>18709133.059999999</v>
          </cell>
          <cell r="F135">
            <v>18709133.059999999</v>
          </cell>
          <cell r="G135">
            <v>18709133.059999999</v>
          </cell>
          <cell r="H135">
            <v>18709133.059999999</v>
          </cell>
        </row>
        <row r="136">
          <cell r="A136">
            <v>1812</v>
          </cell>
          <cell r="B136" t="str">
            <v>NO UTILIZADOS POR LA ENTIDAD</v>
          </cell>
          <cell r="C136">
            <v>5111582.18</v>
          </cell>
          <cell r="D136">
            <v>5111582.18</v>
          </cell>
          <cell r="E136">
            <v>5111582.18</v>
          </cell>
          <cell r="F136">
            <v>5111582.18</v>
          </cell>
          <cell r="G136">
            <v>5111582.18</v>
          </cell>
          <cell r="H136">
            <v>5111582.18</v>
          </cell>
        </row>
        <row r="137">
          <cell r="A137">
            <v>182</v>
          </cell>
          <cell r="B137" t="str">
            <v>EDIFICIOS Y OTROS LOCALES</v>
          </cell>
          <cell r="C137">
            <v>62276221.560000002</v>
          </cell>
          <cell r="D137">
            <v>62276221.560000002</v>
          </cell>
          <cell r="E137">
            <v>62276221.560000002</v>
          </cell>
          <cell r="F137">
            <v>62276221.560000002</v>
          </cell>
          <cell r="G137">
            <v>62276221.560000002</v>
          </cell>
          <cell r="H137">
            <v>62276221.560000002</v>
          </cell>
        </row>
        <row r="138">
          <cell r="A138">
            <v>1821</v>
          </cell>
          <cell r="B138" t="str">
            <v>UTILIZADOS POR LA ENTIDAD</v>
          </cell>
          <cell r="C138">
            <v>49144949.539999999</v>
          </cell>
          <cell r="D138">
            <v>49144949.539999999</v>
          </cell>
          <cell r="E138">
            <v>49144949.539999999</v>
          </cell>
          <cell r="F138">
            <v>47601684.689999998</v>
          </cell>
          <cell r="G138">
            <v>47601684.689999998</v>
          </cell>
          <cell r="H138">
            <v>47601684.689999998</v>
          </cell>
        </row>
        <row r="139">
          <cell r="A139">
            <v>1822</v>
          </cell>
          <cell r="B139" t="str">
            <v>NO UTILIZADOS POR LA ENTIDAD</v>
          </cell>
          <cell r="C139">
            <v>13131272.02</v>
          </cell>
          <cell r="D139">
            <v>13131272.02</v>
          </cell>
          <cell r="E139">
            <v>13131272.02</v>
          </cell>
          <cell r="F139">
            <v>14674536.869999999</v>
          </cell>
          <cell r="G139">
            <v>14674536.869999999</v>
          </cell>
          <cell r="H139">
            <v>14674536.869999999</v>
          </cell>
        </row>
        <row r="140">
          <cell r="A140">
            <v>183</v>
          </cell>
          <cell r="B140" t="str">
            <v>OBRAS EN CONSTRUCCIÓN</v>
          </cell>
          <cell r="C140">
            <v>2682110.31</v>
          </cell>
          <cell r="D140">
            <v>2682110.31</v>
          </cell>
          <cell r="E140">
            <v>2682110.31</v>
          </cell>
          <cell r="F140">
            <v>2682110.31</v>
          </cell>
          <cell r="G140">
            <v>2682110.31</v>
          </cell>
          <cell r="H140">
            <v>2682110.31</v>
          </cell>
        </row>
        <row r="141">
          <cell r="A141">
            <v>1831</v>
          </cell>
          <cell r="B141" t="str">
            <v>CONSTRUCCIONES</v>
          </cell>
          <cell r="C141">
            <v>3109.33</v>
          </cell>
          <cell r="D141">
            <v>3109.33</v>
          </cell>
          <cell r="E141">
            <v>3109.33</v>
          </cell>
          <cell r="F141">
            <v>3109.33</v>
          </cell>
          <cell r="G141">
            <v>3109.33</v>
          </cell>
          <cell r="H141">
            <v>3109.33</v>
          </cell>
        </row>
        <row r="142">
          <cell r="A142">
            <v>1832</v>
          </cell>
          <cell r="B142" t="str">
            <v>REMODELACIONES</v>
          </cell>
          <cell r="C142">
            <v>2679000.98</v>
          </cell>
          <cell r="D142">
            <v>2679000.98</v>
          </cell>
          <cell r="E142">
            <v>2679000.98</v>
          </cell>
          <cell r="F142">
            <v>2679000.98</v>
          </cell>
          <cell r="G142">
            <v>2679000.98</v>
          </cell>
          <cell r="H142">
            <v>2679000.98</v>
          </cell>
        </row>
        <row r="143">
          <cell r="A143">
            <v>184</v>
          </cell>
          <cell r="B143" t="str">
            <v>MOBILIARIO, EQUIPO Y VEHÍCULOS</v>
          </cell>
          <cell r="C143">
            <v>47539515.420000002</v>
          </cell>
          <cell r="D143">
            <v>47541010.130000003</v>
          </cell>
          <cell r="E143">
            <v>47421551.960000001</v>
          </cell>
          <cell r="F143">
            <v>47413222.18</v>
          </cell>
          <cell r="G143">
            <v>47233790.759999998</v>
          </cell>
          <cell r="H143">
            <v>48622344.119999997</v>
          </cell>
        </row>
        <row r="144">
          <cell r="A144">
            <v>1841</v>
          </cell>
          <cell r="B144" t="str">
            <v>MUEBLES DE OFICINA</v>
          </cell>
          <cell r="C144">
            <v>2552656.16</v>
          </cell>
          <cell r="D144">
            <v>2547666.5499999998</v>
          </cell>
          <cell r="E144">
            <v>2418094.44</v>
          </cell>
          <cell r="F144">
            <v>2426609.7799999998</v>
          </cell>
          <cell r="G144">
            <v>2426609.7799999998</v>
          </cell>
          <cell r="H144">
            <v>2498968.87</v>
          </cell>
        </row>
        <row r="145">
          <cell r="A145">
            <v>1842</v>
          </cell>
          <cell r="B145" t="str">
            <v>EQUIPOS</v>
          </cell>
          <cell r="C145">
            <v>19018439.57</v>
          </cell>
          <cell r="D145">
            <v>19211669.300000001</v>
          </cell>
          <cell r="E145">
            <v>19252995.02</v>
          </cell>
          <cell r="F145">
            <v>19246207.829999998</v>
          </cell>
          <cell r="G145">
            <v>19093881.870000001</v>
          </cell>
          <cell r="H145">
            <v>20802567.239999998</v>
          </cell>
        </row>
        <row r="146">
          <cell r="A146">
            <v>1843</v>
          </cell>
          <cell r="B146" t="str">
            <v>ENSERES DE OFICINA</v>
          </cell>
          <cell r="C146">
            <v>41754.54</v>
          </cell>
          <cell r="D146">
            <v>41754.54</v>
          </cell>
          <cell r="E146">
            <v>41754.519999999997</v>
          </cell>
          <cell r="F146">
            <v>41734.559999999998</v>
          </cell>
          <cell r="G146">
            <v>41734.559999999998</v>
          </cell>
          <cell r="H146">
            <v>41734.559999999998</v>
          </cell>
        </row>
        <row r="147">
          <cell r="A147">
            <v>1844</v>
          </cell>
          <cell r="B147" t="str">
            <v>VEHÍCULOS Y UNIDADES DE TRANSPORTE</v>
          </cell>
          <cell r="C147">
            <v>3779229.82</v>
          </cell>
          <cell r="D147">
            <v>3635175.82</v>
          </cell>
          <cell r="E147">
            <v>3635144.98</v>
          </cell>
          <cell r="F147">
            <v>3635144.98</v>
          </cell>
          <cell r="G147">
            <v>3635144.98</v>
          </cell>
          <cell r="H147">
            <v>3635144.97</v>
          </cell>
        </row>
        <row r="148">
          <cell r="A148">
            <v>1845</v>
          </cell>
          <cell r="B148" t="str">
            <v>EQUIPO DE COMPUTACIÓN</v>
          </cell>
          <cell r="C148">
            <v>12457192.66</v>
          </cell>
          <cell r="D148">
            <v>12414798.189999999</v>
          </cell>
          <cell r="E148">
            <v>12400779.52</v>
          </cell>
          <cell r="F148">
            <v>12391840.439999999</v>
          </cell>
          <cell r="G148">
            <v>12365004.98</v>
          </cell>
          <cell r="H148">
            <v>12129465.550000001</v>
          </cell>
        </row>
        <row r="149">
          <cell r="A149">
            <v>1846</v>
          </cell>
          <cell r="B149" t="str">
            <v>MAQUINARIA</v>
          </cell>
          <cell r="C149">
            <v>9232379.1799999997</v>
          </cell>
          <cell r="D149">
            <v>9232379.1799999997</v>
          </cell>
          <cell r="E149">
            <v>9232379.1799999997</v>
          </cell>
          <cell r="F149">
            <v>9232379.1799999997</v>
          </cell>
          <cell r="G149">
            <v>9232109.1799999997</v>
          </cell>
          <cell r="H149">
            <v>9091834.5899999999</v>
          </cell>
        </row>
        <row r="150">
          <cell r="A150">
            <v>1848</v>
          </cell>
          <cell r="B150" t="str">
            <v>OTROS BIENES</v>
          </cell>
          <cell r="C150">
            <v>457863.49</v>
          </cell>
          <cell r="D150">
            <v>457566.55</v>
          </cell>
          <cell r="E150">
            <v>440404.3</v>
          </cell>
          <cell r="F150">
            <v>439305.41</v>
          </cell>
          <cell r="G150">
            <v>439305.41</v>
          </cell>
          <cell r="H150">
            <v>422628.34</v>
          </cell>
        </row>
        <row r="151">
          <cell r="A151">
            <v>185</v>
          </cell>
          <cell r="B151" t="str">
            <v>BIBLIOTECA, MUSEO NUMISMÁTICO Y ARCHIVOS HISTÓRICOS</v>
          </cell>
          <cell r="C151">
            <v>3562039.99</v>
          </cell>
          <cell r="D151">
            <v>3562039.99</v>
          </cell>
          <cell r="E151">
            <v>3562039.99</v>
          </cell>
          <cell r="F151">
            <v>3562039.99</v>
          </cell>
          <cell r="G151">
            <v>3562039.99</v>
          </cell>
          <cell r="H151">
            <v>3562039.99</v>
          </cell>
        </row>
        <row r="152">
          <cell r="A152">
            <v>1851</v>
          </cell>
          <cell r="B152" t="str">
            <v>BIBLIOTECA</v>
          </cell>
          <cell r="C152">
            <v>322121.96999999997</v>
          </cell>
          <cell r="D152">
            <v>322121.96999999997</v>
          </cell>
          <cell r="E152">
            <v>322121.96999999997</v>
          </cell>
          <cell r="F152">
            <v>322121.96999999997</v>
          </cell>
          <cell r="G152">
            <v>322121.96999999997</v>
          </cell>
          <cell r="H152">
            <v>322121.96999999997</v>
          </cell>
        </row>
        <row r="153">
          <cell r="A153">
            <v>1852</v>
          </cell>
          <cell r="B153" t="str">
            <v>MUSEO</v>
          </cell>
          <cell r="C153">
            <v>3239918.02</v>
          </cell>
          <cell r="D153">
            <v>3239918.02</v>
          </cell>
          <cell r="E153">
            <v>3239918.02</v>
          </cell>
          <cell r="F153">
            <v>3239918.02</v>
          </cell>
          <cell r="G153">
            <v>3239918.02</v>
          </cell>
          <cell r="H153">
            <v>3239918.02</v>
          </cell>
        </row>
        <row r="154">
          <cell r="A154">
            <v>189</v>
          </cell>
          <cell r="B154" t="str">
            <v>(DEPRECIACIÓN ACUMULADA)</v>
          </cell>
          <cell r="C154">
            <v>-101270642.42</v>
          </cell>
          <cell r="D154">
            <v>-101350931.88</v>
          </cell>
          <cell r="E154">
            <v>-101401247.26000001</v>
          </cell>
          <cell r="F154">
            <v>-101633970.26000001</v>
          </cell>
          <cell r="G154">
            <v>-101701355.27</v>
          </cell>
          <cell r="H154">
            <v>-101910077.04000001</v>
          </cell>
        </row>
        <row r="155">
          <cell r="A155">
            <v>1891</v>
          </cell>
          <cell r="B155" t="str">
            <v>(EDIFICIOS Y OTROS LOCALES)</v>
          </cell>
          <cell r="C155">
            <v>-60286262.060000002</v>
          </cell>
          <cell r="D155">
            <v>-60336086.310000002</v>
          </cell>
          <cell r="E155">
            <v>-60391155.210000001</v>
          </cell>
          <cell r="F155">
            <v>-60444932.939999998</v>
          </cell>
          <cell r="G155">
            <v>-60499239.950000003</v>
          </cell>
          <cell r="H155">
            <v>-60535353.18</v>
          </cell>
        </row>
        <row r="156">
          <cell r="A156">
            <v>1892</v>
          </cell>
          <cell r="B156" t="str">
            <v>(MOBILIARIO Y EQUIPO)</v>
          </cell>
          <cell r="C156">
            <v>-40984380.359999999</v>
          </cell>
          <cell r="D156">
            <v>-41014845.57</v>
          </cell>
          <cell r="E156">
            <v>-41010092.049999997</v>
          </cell>
          <cell r="F156">
            <v>-41189037.32</v>
          </cell>
          <cell r="G156">
            <v>-41202115.32</v>
          </cell>
          <cell r="H156">
            <v>-41374723.859999999</v>
          </cell>
        </row>
        <row r="157">
          <cell r="A157">
            <v>19</v>
          </cell>
          <cell r="B157" t="str">
            <v>OTROS ACTIVOS</v>
          </cell>
          <cell r="C157">
            <v>2434552864.7199998</v>
          </cell>
          <cell r="D157">
            <v>2431699991.79</v>
          </cell>
          <cell r="E157">
            <v>2421198637.9200001</v>
          </cell>
          <cell r="F157">
            <v>2431304839.2800002</v>
          </cell>
          <cell r="G157">
            <v>2429770929.5700002</v>
          </cell>
          <cell r="H157">
            <v>52815658.969999999</v>
          </cell>
        </row>
        <row r="158">
          <cell r="A158">
            <v>191</v>
          </cell>
          <cell r="B158" t="str">
            <v>ACTIVOS DIFERIDOS</v>
          </cell>
          <cell r="C158">
            <v>5951035.1299999999</v>
          </cell>
          <cell r="D158">
            <v>5803165.5</v>
          </cell>
          <cell r="E158">
            <v>6727993.5</v>
          </cell>
          <cell r="F158">
            <v>6412235.2400000002</v>
          </cell>
          <cell r="G158">
            <v>6263953.9699999997</v>
          </cell>
          <cell r="H158">
            <v>6037720.8600000003</v>
          </cell>
        </row>
        <row r="159">
          <cell r="A159">
            <v>1911</v>
          </cell>
          <cell r="B159" t="str">
            <v>PAGOS ANTICIPADOS</v>
          </cell>
          <cell r="C159">
            <v>818542.85</v>
          </cell>
          <cell r="D159">
            <v>758358.07</v>
          </cell>
          <cell r="E159">
            <v>1825334.14</v>
          </cell>
          <cell r="F159">
            <v>1576708.78</v>
          </cell>
          <cell r="G159">
            <v>1545711.96</v>
          </cell>
          <cell r="H159">
            <v>1416728.51</v>
          </cell>
        </row>
        <row r="160">
          <cell r="A160">
            <v>191105</v>
          </cell>
          <cell r="B160" t="str">
            <v>INTERESES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 t="str">
            <v>0.00</v>
          </cell>
          <cell r="H160">
            <v>0</v>
          </cell>
        </row>
        <row r="161">
          <cell r="A161">
            <v>191110</v>
          </cell>
          <cell r="B161" t="str">
            <v>ARRIENDOS</v>
          </cell>
          <cell r="C161">
            <v>175.01</v>
          </cell>
          <cell r="D161">
            <v>175.01</v>
          </cell>
          <cell r="E161">
            <v>161.57</v>
          </cell>
          <cell r="F161">
            <v>161.57</v>
          </cell>
          <cell r="G161" t="str">
            <v>284.77</v>
          </cell>
          <cell r="H161">
            <v>161.57</v>
          </cell>
        </row>
        <row r="162">
          <cell r="A162">
            <v>191115</v>
          </cell>
          <cell r="B162" t="str">
            <v>MANTENIMIENTO</v>
          </cell>
          <cell r="C162">
            <v>281424.28999999998</v>
          </cell>
          <cell r="D162">
            <v>334085.63</v>
          </cell>
          <cell r="E162">
            <v>365917.84</v>
          </cell>
          <cell r="F162">
            <v>262784.01</v>
          </cell>
          <cell r="G162">
            <v>497890.53</v>
          </cell>
          <cell r="H162">
            <v>475954.22</v>
          </cell>
        </row>
        <row r="163">
          <cell r="A163">
            <v>191120</v>
          </cell>
          <cell r="B163" t="str">
            <v>PRIMAS DE SEGUROS</v>
          </cell>
          <cell r="C163">
            <v>0</v>
          </cell>
          <cell r="D163">
            <v>0</v>
          </cell>
          <cell r="E163">
            <v>1053061.58</v>
          </cell>
          <cell r="F163">
            <v>938182.13</v>
          </cell>
          <cell r="G163">
            <v>819591.6</v>
          </cell>
          <cell r="H163">
            <v>712263.63</v>
          </cell>
        </row>
        <row r="164">
          <cell r="A164">
            <v>191190</v>
          </cell>
          <cell r="B164" t="str">
            <v>OTROS PAGOS ANTICIPADOS</v>
          </cell>
          <cell r="C164">
            <v>536943.55000000005</v>
          </cell>
          <cell r="D164">
            <v>424097.43</v>
          </cell>
          <cell r="E164">
            <v>406193.15</v>
          </cell>
          <cell r="F164">
            <v>375581.07</v>
          </cell>
          <cell r="G164">
            <v>227945.06</v>
          </cell>
          <cell r="H164">
            <v>228349.09</v>
          </cell>
        </row>
        <row r="165">
          <cell r="A165">
            <v>1912</v>
          </cell>
          <cell r="B165" t="str">
            <v>GASTOS DIFERIDOS</v>
          </cell>
          <cell r="C165">
            <v>2785121.75</v>
          </cell>
          <cell r="D165">
            <v>2703249.6</v>
          </cell>
          <cell r="E165">
            <v>2621861.96</v>
          </cell>
          <cell r="F165">
            <v>2545905.54</v>
          </cell>
          <cell r="G165">
            <v>2470632.7000000002</v>
          </cell>
          <cell r="H165">
            <v>2396466.79</v>
          </cell>
        </row>
        <row r="166">
          <cell r="A166">
            <v>191205</v>
          </cell>
          <cell r="B166" t="str">
            <v>PROGRAMAS INFORMÁTICOS</v>
          </cell>
          <cell r="C166">
            <v>1631989.47</v>
          </cell>
          <cell r="D166">
            <v>1550117.32</v>
          </cell>
          <cell r="E166">
            <v>1468729.68</v>
          </cell>
          <cell r="F166">
            <v>1392773.26</v>
          </cell>
          <cell r="G166">
            <v>1317500.42</v>
          </cell>
          <cell r="H166">
            <v>1243334.51</v>
          </cell>
        </row>
        <row r="167">
          <cell r="A167">
            <v>191210</v>
          </cell>
          <cell r="B167" t="str">
            <v>ESTUDIOS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 t="str">
            <v>0.00</v>
          </cell>
          <cell r="H167">
            <v>0</v>
          </cell>
        </row>
        <row r="168">
          <cell r="A168">
            <v>191290</v>
          </cell>
          <cell r="B168" t="str">
            <v>OTROS GASTOS DIFERIDOS</v>
          </cell>
          <cell r="C168">
            <v>1153132.28</v>
          </cell>
          <cell r="D168">
            <v>1153132.28</v>
          </cell>
          <cell r="E168">
            <v>1153132.28</v>
          </cell>
          <cell r="F168">
            <v>1153132.28</v>
          </cell>
          <cell r="G168">
            <v>1153132.28</v>
          </cell>
          <cell r="H168">
            <v>1153132.28</v>
          </cell>
        </row>
        <row r="169">
          <cell r="A169">
            <v>1913</v>
          </cell>
          <cell r="B169" t="str">
            <v>INVENTARIO DE ESPECIES MONETARIAS</v>
          </cell>
          <cell r="C169">
            <v>236.4</v>
          </cell>
          <cell r="D169">
            <v>236.4</v>
          </cell>
          <cell r="E169">
            <v>236.4</v>
          </cell>
          <cell r="F169">
            <v>236.4</v>
          </cell>
          <cell r="G169" t="str">
            <v>236.40</v>
          </cell>
          <cell r="H169">
            <v>236.4</v>
          </cell>
        </row>
        <row r="170">
          <cell r="A170">
            <v>191315</v>
          </cell>
          <cell r="B170" t="str">
            <v>MONEDAS</v>
          </cell>
          <cell r="C170">
            <v>236.4</v>
          </cell>
          <cell r="D170">
            <v>236.4</v>
          </cell>
          <cell r="E170">
            <v>236.4</v>
          </cell>
          <cell r="F170">
            <v>236.4</v>
          </cell>
          <cell r="G170" t="str">
            <v>236.40</v>
          </cell>
          <cell r="H170">
            <v>236.4</v>
          </cell>
        </row>
        <row r="171">
          <cell r="A171">
            <v>1914</v>
          </cell>
          <cell r="B171" t="str">
            <v>PROVEEDURÍA</v>
          </cell>
          <cell r="C171">
            <v>2347134.13</v>
          </cell>
          <cell r="D171">
            <v>2341321.4300000002</v>
          </cell>
          <cell r="E171">
            <v>2280561</v>
          </cell>
          <cell r="F171">
            <v>2289384.52</v>
          </cell>
          <cell r="G171">
            <v>2247372.91</v>
          </cell>
          <cell r="H171">
            <v>2224289.16</v>
          </cell>
        </row>
        <row r="172">
          <cell r="A172">
            <v>191405</v>
          </cell>
          <cell r="B172" t="str">
            <v>BIENES, PIEZAS Y PARTES</v>
          </cell>
          <cell r="C172">
            <v>1563814.14</v>
          </cell>
          <cell r="D172">
            <v>1563023.7</v>
          </cell>
          <cell r="E172">
            <v>1549407.11</v>
          </cell>
          <cell r="F172">
            <v>1543615.25</v>
          </cell>
          <cell r="G172">
            <v>1533953.07</v>
          </cell>
          <cell r="H172">
            <v>1521996.81</v>
          </cell>
        </row>
        <row r="173">
          <cell r="A173">
            <v>191410</v>
          </cell>
          <cell r="B173" t="str">
            <v>ESPECIES VALORADAS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 t="str">
            <v>0.00</v>
          </cell>
          <cell r="H173">
            <v>0</v>
          </cell>
        </row>
        <row r="174">
          <cell r="A174">
            <v>191415</v>
          </cell>
          <cell r="B174" t="str">
            <v>FORMULARIOS Y MATERIALES</v>
          </cell>
          <cell r="C174">
            <v>782593.24</v>
          </cell>
          <cell r="D174">
            <v>777570.98</v>
          </cell>
          <cell r="E174">
            <v>730427.14</v>
          </cell>
          <cell r="F174">
            <v>745042.52</v>
          </cell>
          <cell r="G174">
            <v>712693.09</v>
          </cell>
          <cell r="H174">
            <v>701565.6</v>
          </cell>
        </row>
        <row r="175">
          <cell r="A175">
            <v>191490</v>
          </cell>
          <cell r="B175" t="str">
            <v>OTROS INSUMOS</v>
          </cell>
          <cell r="C175">
            <v>726.75</v>
          </cell>
          <cell r="D175">
            <v>726.75</v>
          </cell>
          <cell r="E175">
            <v>726.75</v>
          </cell>
          <cell r="F175">
            <v>726.75</v>
          </cell>
          <cell r="G175" t="str">
            <v>726.75</v>
          </cell>
          <cell r="H175">
            <v>726.75</v>
          </cell>
        </row>
        <row r="176">
          <cell r="A176">
            <v>193</v>
          </cell>
          <cell r="B176" t="str">
            <v>VALORES ACUMULADOS POR COBRAR</v>
          </cell>
          <cell r="C176">
            <v>53780389.07</v>
          </cell>
          <cell r="D176">
            <v>39954358.859999999</v>
          </cell>
          <cell r="E176">
            <v>29123997.579999998</v>
          </cell>
          <cell r="F176">
            <v>38736659.829999998</v>
          </cell>
          <cell r="G176">
            <v>36892316.799999997</v>
          </cell>
          <cell r="H176">
            <v>40336262.149999999</v>
          </cell>
        </row>
        <row r="177">
          <cell r="A177">
            <v>1931</v>
          </cell>
          <cell r="B177" t="str">
            <v>INTERESES POR COBRAR EN DEPÓSITOS EN BANCOS Y OTRAS INSTITUCIONES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 t="str">
            <v>0.00</v>
          </cell>
          <cell r="H177">
            <v>0</v>
          </cell>
        </row>
        <row r="178">
          <cell r="A178">
            <v>1933</v>
          </cell>
          <cell r="B178" t="str">
            <v>INTERESES POR COBRAR EN INVERSIONES</v>
          </cell>
          <cell r="C178">
            <v>53612199.359999999</v>
          </cell>
          <cell r="D178">
            <v>39775786.420000002</v>
          </cell>
          <cell r="E178">
            <v>28969586.850000001</v>
          </cell>
          <cell r="F178">
            <v>38583125.229999997</v>
          </cell>
          <cell r="G178">
            <v>36736740.509999998</v>
          </cell>
          <cell r="H178">
            <v>40173821.399999999</v>
          </cell>
        </row>
        <row r="179">
          <cell r="A179">
            <v>1934</v>
          </cell>
          <cell r="B179" t="str">
            <v>INTERESES POR COBRAR ACUERDOS DE PAGO Y CONVENIOS DE CRÉDITOS RECÍPROCOS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 t="str">
            <v>0.00</v>
          </cell>
          <cell r="H179">
            <v>0</v>
          </cell>
        </row>
        <row r="180">
          <cell r="A180">
            <v>1938</v>
          </cell>
          <cell r="B180" t="str">
            <v>OTROS INTERESES POR COBRAR</v>
          </cell>
          <cell r="C180">
            <v>168189.71</v>
          </cell>
          <cell r="D180">
            <v>178572.44</v>
          </cell>
          <cell r="E180">
            <v>154410.73000000001</v>
          </cell>
          <cell r="F180">
            <v>153534.6</v>
          </cell>
          <cell r="G180">
            <v>155576.29</v>
          </cell>
          <cell r="H180">
            <v>162440.75</v>
          </cell>
        </row>
        <row r="181">
          <cell r="A181">
            <v>194</v>
          </cell>
          <cell r="B181" t="str">
            <v>DERECHOS FIDUCIARIOS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 t="str">
            <v>0.00</v>
          </cell>
          <cell r="H181">
            <v>0</v>
          </cell>
        </row>
        <row r="182">
          <cell r="A182">
            <v>195</v>
          </cell>
          <cell r="B182" t="str">
            <v>ACCIONES Y PARTICIPACIONES</v>
          </cell>
          <cell r="C182">
            <v>2364921722.29</v>
          </cell>
          <cell r="D182">
            <v>2376446726.1999998</v>
          </cell>
          <cell r="E182">
            <v>2377094022.5300002</v>
          </cell>
          <cell r="F182">
            <v>2378173100.4000001</v>
          </cell>
          <cell r="G182">
            <v>2378003990.1100001</v>
          </cell>
          <cell r="H182">
            <v>0</v>
          </cell>
        </row>
        <row r="183">
          <cell r="A183">
            <v>197</v>
          </cell>
          <cell r="B183" t="str">
            <v>ADQUISICIONES EN TRÁNSITO</v>
          </cell>
          <cell r="C183">
            <v>4244475.97</v>
          </cell>
          <cell r="D183">
            <v>4020567.97</v>
          </cell>
          <cell r="E183">
            <v>3241600.1</v>
          </cell>
          <cell r="F183">
            <v>3241600.1</v>
          </cell>
          <cell r="G183">
            <v>3712003.67</v>
          </cell>
          <cell r="H183">
            <v>1298094.76</v>
          </cell>
        </row>
        <row r="184">
          <cell r="A184">
            <v>1971</v>
          </cell>
          <cell r="B184" t="str">
            <v>IMPORTACIONES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0.00</v>
          </cell>
          <cell r="H184">
            <v>0</v>
          </cell>
        </row>
        <row r="185">
          <cell r="A185">
            <v>197105</v>
          </cell>
          <cell r="B185" t="str">
            <v>MONEDAS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 t="str">
            <v>0.00</v>
          </cell>
          <cell r="H185">
            <v>0</v>
          </cell>
        </row>
        <row r="186">
          <cell r="A186">
            <v>197110</v>
          </cell>
          <cell r="B186" t="str">
            <v>LIBROS, REVISTAS Y SUSCRIPCIONES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 t="str">
            <v>0.00</v>
          </cell>
          <cell r="H186">
            <v>0</v>
          </cell>
        </row>
        <row r="187">
          <cell r="A187">
            <v>197189</v>
          </cell>
          <cell r="B187" t="str">
            <v>OTROS BIENES IMPORTADOS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 t="str">
            <v>0.00</v>
          </cell>
          <cell r="H187">
            <v>0</v>
          </cell>
        </row>
        <row r="188">
          <cell r="A188">
            <v>1972</v>
          </cell>
          <cell r="B188" t="str">
            <v>LOCALES</v>
          </cell>
          <cell r="C188">
            <v>4244475.97</v>
          </cell>
          <cell r="D188">
            <v>4020567.97</v>
          </cell>
          <cell r="E188">
            <v>3241600.1</v>
          </cell>
          <cell r="F188">
            <v>3241600.1</v>
          </cell>
          <cell r="G188">
            <v>3712003.67</v>
          </cell>
          <cell r="H188">
            <v>1298094.76</v>
          </cell>
        </row>
        <row r="189">
          <cell r="A189">
            <v>197205</v>
          </cell>
          <cell r="B189" t="str">
            <v>BIENES MUEBLES</v>
          </cell>
          <cell r="C189">
            <v>4126737.44</v>
          </cell>
          <cell r="D189">
            <v>3902829.44</v>
          </cell>
          <cell r="E189">
            <v>3123861.57</v>
          </cell>
          <cell r="F189">
            <v>3123861.57</v>
          </cell>
          <cell r="G189">
            <v>3594265.14</v>
          </cell>
          <cell r="H189">
            <v>1180356.23</v>
          </cell>
        </row>
        <row r="190">
          <cell r="A190">
            <v>197289</v>
          </cell>
          <cell r="B190" t="str">
            <v>OTROS BIENES LOCALES</v>
          </cell>
          <cell r="C190">
            <v>117738.53</v>
          </cell>
          <cell r="D190">
            <v>117738.53</v>
          </cell>
          <cell r="E190">
            <v>117738.53</v>
          </cell>
          <cell r="F190">
            <v>117738.53</v>
          </cell>
          <cell r="G190">
            <v>117738.53</v>
          </cell>
          <cell r="H190">
            <v>117738.53</v>
          </cell>
        </row>
        <row r="191">
          <cell r="A191">
            <v>198</v>
          </cell>
          <cell r="B191" t="str">
            <v>OTRAS CUENTAS DEL ACTIVO</v>
          </cell>
          <cell r="C191">
            <v>5156136317.3900003</v>
          </cell>
          <cell r="D191">
            <v>5155682748.54</v>
          </cell>
          <cell r="E191">
            <v>5153598960.8800001</v>
          </cell>
          <cell r="F191">
            <v>5153995863.3900003</v>
          </cell>
          <cell r="G191">
            <v>5153874505.0900002</v>
          </cell>
          <cell r="H191">
            <v>5154683219.1400003</v>
          </cell>
        </row>
        <row r="192">
          <cell r="A192">
            <v>1981</v>
          </cell>
          <cell r="B192" t="str">
            <v>BONOS DE CAPITALIZACIÓN Y GARANTÍA METÁLICA</v>
          </cell>
          <cell r="C192">
            <v>71362194.799999997</v>
          </cell>
          <cell r="D192">
            <v>71362194.799999997</v>
          </cell>
          <cell r="E192">
            <v>71362194.799999997</v>
          </cell>
          <cell r="F192">
            <v>71362194.799999997</v>
          </cell>
          <cell r="G192">
            <v>71362194.799999997</v>
          </cell>
          <cell r="H192">
            <v>71362194.799999997</v>
          </cell>
        </row>
        <row r="193">
          <cell r="A193">
            <v>198105</v>
          </cell>
          <cell r="B193" t="str">
            <v>BONOS PARA CUBRIR PÉRDIDAS EJERCICIOS ANTERIORES</v>
          </cell>
          <cell r="C193">
            <v>18009000</v>
          </cell>
          <cell r="D193">
            <v>18009000</v>
          </cell>
          <cell r="E193">
            <v>18009000</v>
          </cell>
          <cell r="F193">
            <v>18009000</v>
          </cell>
          <cell r="G193">
            <v>18009000</v>
          </cell>
          <cell r="H193">
            <v>18009000</v>
          </cell>
        </row>
        <row r="194">
          <cell r="A194">
            <v>198110</v>
          </cell>
          <cell r="B194" t="str">
            <v>BONO ÚNICO LIQUIDACIÓN PÉRDIDAS DIFERIDAS</v>
          </cell>
          <cell r="C194">
            <v>53350236.890000001</v>
          </cell>
          <cell r="D194">
            <v>53350236.890000001</v>
          </cell>
          <cell r="E194">
            <v>53350236.890000001</v>
          </cell>
          <cell r="F194">
            <v>53350236.890000001</v>
          </cell>
          <cell r="G194">
            <v>53350236.890000001</v>
          </cell>
          <cell r="H194">
            <v>53350236.890000001</v>
          </cell>
        </row>
        <row r="195">
          <cell r="A195">
            <v>198115</v>
          </cell>
          <cell r="B195" t="str">
            <v>BONO DE GARANTÍA MONEDA METÁLICA</v>
          </cell>
          <cell r="C195">
            <v>2957.91</v>
          </cell>
          <cell r="D195">
            <v>2957.91</v>
          </cell>
          <cell r="E195">
            <v>2957.91</v>
          </cell>
          <cell r="F195">
            <v>2957.91</v>
          </cell>
          <cell r="G195">
            <v>2957.91</v>
          </cell>
          <cell r="H195">
            <v>2957.91</v>
          </cell>
        </row>
        <row r="196">
          <cell r="A196">
            <v>198120</v>
          </cell>
          <cell r="B196" t="str">
            <v>BONOS DEL ESTADO PRÉSTAMOS EXTERNOS BALANZA  DE PAGOS DECRETO 1349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 t="str">
            <v>0.00</v>
          </cell>
          <cell r="H196">
            <v>0</v>
          </cell>
        </row>
        <row r="197">
          <cell r="A197">
            <v>198125</v>
          </cell>
          <cell r="B197" t="str">
            <v>BONOS DEL ESTADO DEUDA EXTERNA PRIVADA REFINANCIADA DECRETO 3615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 t="str">
            <v>0.00</v>
          </cell>
          <cell r="H197">
            <v>0</v>
          </cell>
        </row>
        <row r="198">
          <cell r="A198">
            <v>1986</v>
          </cell>
          <cell r="B198" t="str">
            <v>FONDO DE PENSIONES BCE</v>
          </cell>
          <cell r="C198">
            <v>1866046.19</v>
          </cell>
          <cell r="D198">
            <v>1804141.22</v>
          </cell>
          <cell r="E198">
            <v>1778051.28</v>
          </cell>
          <cell r="F198">
            <v>1759098.19</v>
          </cell>
          <cell r="G198">
            <v>1733916.83</v>
          </cell>
          <cell r="H198">
            <v>1705211.79</v>
          </cell>
        </row>
        <row r="199">
          <cell r="A199">
            <v>198605</v>
          </cell>
          <cell r="B199" t="str">
            <v>INVERSIONES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 t="str">
            <v>0.00</v>
          </cell>
          <cell r="H199">
            <v>0</v>
          </cell>
        </row>
        <row r="200">
          <cell r="A200">
            <v>198610</v>
          </cell>
          <cell r="B200" t="str">
            <v>PRÉSTAMOS JUBILADOS</v>
          </cell>
          <cell r="C200">
            <v>235298.75</v>
          </cell>
          <cell r="D200">
            <v>230088.32000000001</v>
          </cell>
          <cell r="E200">
            <v>225112.19</v>
          </cell>
          <cell r="F200">
            <v>220100.7</v>
          </cell>
          <cell r="G200">
            <v>214863.08</v>
          </cell>
          <cell r="H200">
            <v>210020.49</v>
          </cell>
        </row>
        <row r="201">
          <cell r="A201">
            <v>198615</v>
          </cell>
          <cell r="B201" t="str">
            <v>PRÉSTAMOS EMPLEADOS ACTIVOS</v>
          </cell>
          <cell r="C201">
            <v>467669.96</v>
          </cell>
          <cell r="D201">
            <v>410422.25</v>
          </cell>
          <cell r="E201">
            <v>374668.38</v>
          </cell>
          <cell r="F201">
            <v>369360.45</v>
          </cell>
          <cell r="G201">
            <v>360049.28</v>
          </cell>
          <cell r="H201">
            <v>359598.11</v>
          </cell>
        </row>
        <row r="202">
          <cell r="A202">
            <v>198620</v>
          </cell>
          <cell r="B202" t="str">
            <v>PRÉSTAMOS EX JUBILADOS</v>
          </cell>
          <cell r="C202">
            <v>300625.48</v>
          </cell>
          <cell r="D202">
            <v>300321.58</v>
          </cell>
          <cell r="E202">
            <v>300015.28999999998</v>
          </cell>
          <cell r="F202">
            <v>299706.59000000003</v>
          </cell>
          <cell r="G202">
            <v>299608.05</v>
          </cell>
          <cell r="H202">
            <v>299194.68</v>
          </cell>
        </row>
        <row r="203">
          <cell r="A203">
            <v>198625</v>
          </cell>
          <cell r="B203" t="str">
            <v>PRÉSTAMOS EX EMPLEADOS</v>
          </cell>
          <cell r="C203">
            <v>860006.12</v>
          </cell>
          <cell r="D203">
            <v>861336.42</v>
          </cell>
          <cell r="E203">
            <v>875904.09</v>
          </cell>
          <cell r="F203">
            <v>867532.59</v>
          </cell>
          <cell r="G203">
            <v>856607.37</v>
          </cell>
          <cell r="H203">
            <v>833683.55</v>
          </cell>
        </row>
        <row r="204">
          <cell r="A204">
            <v>198630</v>
          </cell>
          <cell r="B204" t="str">
            <v>INTERESES POR COBRAR</v>
          </cell>
          <cell r="C204">
            <v>2445.88</v>
          </cell>
          <cell r="D204">
            <v>1972.65</v>
          </cell>
          <cell r="E204">
            <v>2351.33</v>
          </cell>
          <cell r="F204">
            <v>2397.86</v>
          </cell>
          <cell r="G204">
            <v>2789.05</v>
          </cell>
          <cell r="H204">
            <v>2714.96</v>
          </cell>
        </row>
        <row r="205">
          <cell r="A205">
            <v>1987</v>
          </cell>
          <cell r="B205" t="str">
            <v>ACTIVOS TRANSFERIDOS POR LAS ENTIDADES EN LIQUIDACIÓN</v>
          </cell>
          <cell r="C205">
            <v>772921771.34000003</v>
          </cell>
          <cell r="D205">
            <v>772208962.14999998</v>
          </cell>
          <cell r="E205">
            <v>770634363.46000004</v>
          </cell>
          <cell r="F205">
            <v>770304408.10000002</v>
          </cell>
          <cell r="G205">
            <v>770039481.80999994</v>
          </cell>
          <cell r="H205">
            <v>770000881.80999994</v>
          </cell>
        </row>
        <row r="206">
          <cell r="A206">
            <v>198705</v>
          </cell>
          <cell r="B206" t="str">
            <v>FONDOS DISPONIBLES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 t="str">
            <v>0.00</v>
          </cell>
          <cell r="H206">
            <v>0</v>
          </cell>
        </row>
        <row r="207">
          <cell r="A207">
            <v>198710</v>
          </cell>
          <cell r="B207" t="str">
            <v>TÍTULOS VALORES</v>
          </cell>
          <cell r="C207">
            <v>2658842.14</v>
          </cell>
          <cell r="D207">
            <v>2658842.14</v>
          </cell>
          <cell r="E207">
            <v>2658842.14</v>
          </cell>
          <cell r="F207">
            <v>2658842.14</v>
          </cell>
          <cell r="G207">
            <v>2658842.14</v>
          </cell>
          <cell r="H207">
            <v>2658842.14</v>
          </cell>
        </row>
        <row r="208">
          <cell r="A208">
            <v>198715</v>
          </cell>
          <cell r="B208" t="str">
            <v>CARTERA DE CRÉDITOS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 t="str">
            <v>0.00</v>
          </cell>
          <cell r="H208">
            <v>0</v>
          </cell>
        </row>
        <row r="209">
          <cell r="A209">
            <v>198720</v>
          </cell>
          <cell r="B209" t="str">
            <v>CUENTAS POR COBRAR</v>
          </cell>
          <cell r="C209">
            <v>645803340.97000003</v>
          </cell>
          <cell r="D209">
            <v>646359074.20000005</v>
          </cell>
          <cell r="E209">
            <v>646572896.44000006</v>
          </cell>
          <cell r="F209">
            <v>646594899.04999995</v>
          </cell>
          <cell r="G209">
            <v>646329972.75999999</v>
          </cell>
          <cell r="H209">
            <v>646333972.76999998</v>
          </cell>
        </row>
        <row r="210">
          <cell r="A210">
            <v>198725</v>
          </cell>
          <cell r="B210" t="str">
            <v>BIENES DACIÓN EN PAGO</v>
          </cell>
          <cell r="C210">
            <v>59309631.490000002</v>
          </cell>
          <cell r="D210">
            <v>58108617.090000004</v>
          </cell>
          <cell r="E210">
            <v>57967420.590000004</v>
          </cell>
          <cell r="F210">
            <v>57930061.289999999</v>
          </cell>
          <cell r="G210">
            <v>57930061.289999999</v>
          </cell>
          <cell r="H210">
            <v>57891461.289999999</v>
          </cell>
        </row>
        <row r="211">
          <cell r="A211">
            <v>198730</v>
          </cell>
          <cell r="B211" t="str">
            <v>PROPIEDADES Y EQUIPO</v>
          </cell>
          <cell r="C211">
            <v>3256632.65</v>
          </cell>
          <cell r="D211">
            <v>3205346.51</v>
          </cell>
          <cell r="E211">
            <v>1534082.98</v>
          </cell>
          <cell r="F211">
            <v>1534082.98</v>
          </cell>
          <cell r="G211">
            <v>1534082.98</v>
          </cell>
          <cell r="H211">
            <v>1534082.98</v>
          </cell>
        </row>
        <row r="212">
          <cell r="A212">
            <v>198735</v>
          </cell>
          <cell r="B212" t="str">
            <v>OTROS ACTIVOS</v>
          </cell>
          <cell r="C212">
            <v>61893324.090000004</v>
          </cell>
          <cell r="D212">
            <v>61877082.210000001</v>
          </cell>
          <cell r="E212">
            <v>61901121.310000002</v>
          </cell>
          <cell r="F212">
            <v>61586522.640000001</v>
          </cell>
          <cell r="G212">
            <v>61586522.640000001</v>
          </cell>
          <cell r="H212">
            <v>61582522.630000003</v>
          </cell>
        </row>
        <row r="213">
          <cell r="A213">
            <v>1988</v>
          </cell>
          <cell r="B213" t="str">
            <v>VARIAS</v>
          </cell>
          <cell r="C213">
            <v>4826622.6900000004</v>
          </cell>
          <cell r="D213">
            <v>4733563.96</v>
          </cell>
          <cell r="E213">
            <v>4265218.3099999996</v>
          </cell>
          <cell r="F213">
            <v>4019002.53</v>
          </cell>
          <cell r="G213">
            <v>4187751.88</v>
          </cell>
          <cell r="H213">
            <v>4436051.9800000004</v>
          </cell>
        </row>
        <row r="214">
          <cell r="A214">
            <v>1989</v>
          </cell>
          <cell r="B214" t="str">
            <v>Activos Transferidos por la Ex UGEDEP</v>
          </cell>
          <cell r="C214">
            <v>4305159682.3699999</v>
          </cell>
          <cell r="D214">
            <v>4305573886.4099998</v>
          </cell>
          <cell r="E214">
            <v>4305559133.0299997</v>
          </cell>
          <cell r="F214">
            <v>4306551159.7700005</v>
          </cell>
          <cell r="G214">
            <v>4306551159.7700005</v>
          </cell>
          <cell r="H214">
            <v>4307178878.7600002</v>
          </cell>
        </row>
        <row r="215">
          <cell r="A215">
            <v>198905</v>
          </cell>
          <cell r="B215" t="str">
            <v>FONDOS DISPONIBLES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 t="str">
            <v>0.00</v>
          </cell>
          <cell r="H215">
            <v>0</v>
          </cell>
        </row>
        <row r="216">
          <cell r="A216">
            <v>198910</v>
          </cell>
          <cell r="B216" t="str">
            <v>TÍTULOS VALORES</v>
          </cell>
          <cell r="C216">
            <v>12543780</v>
          </cell>
          <cell r="D216">
            <v>12543780</v>
          </cell>
          <cell r="E216">
            <v>12543780</v>
          </cell>
          <cell r="F216">
            <v>12543780</v>
          </cell>
          <cell r="G216">
            <v>12543780</v>
          </cell>
          <cell r="H216">
            <v>12543780</v>
          </cell>
        </row>
        <row r="217">
          <cell r="A217">
            <v>198920</v>
          </cell>
          <cell r="B217" t="str">
            <v>CUENTAS POR COBRAR</v>
          </cell>
          <cell r="C217">
            <v>4102347275.3000002</v>
          </cell>
          <cell r="D217">
            <v>4102347275.3000002</v>
          </cell>
          <cell r="E217">
            <v>4102347275.3000002</v>
          </cell>
          <cell r="F217">
            <v>4102373152.1799998</v>
          </cell>
          <cell r="G217">
            <v>4102373152.1799998</v>
          </cell>
          <cell r="H217">
            <v>4102373152.1799998</v>
          </cell>
        </row>
        <row r="218">
          <cell r="A218">
            <v>198925</v>
          </cell>
          <cell r="B218" t="str">
            <v>BIENES DACIÓN EN PAGO</v>
          </cell>
          <cell r="C218">
            <v>4669660.83</v>
          </cell>
          <cell r="D218">
            <v>4669691.2300000004</v>
          </cell>
          <cell r="E218">
            <v>4669691.2300000004</v>
          </cell>
          <cell r="F218">
            <v>4669691.2300000004</v>
          </cell>
          <cell r="G218">
            <v>4669691.2300000004</v>
          </cell>
          <cell r="H218">
            <v>4907060.22</v>
          </cell>
        </row>
        <row r="219">
          <cell r="A219">
            <v>198930</v>
          </cell>
          <cell r="B219" t="str">
            <v>BIENES DECLARADOS EN REAL PROPIEDAD</v>
          </cell>
          <cell r="C219">
            <v>724379.98</v>
          </cell>
          <cell r="D219">
            <v>724379.98</v>
          </cell>
          <cell r="E219">
            <v>724379.98</v>
          </cell>
          <cell r="F219">
            <v>597018.02</v>
          </cell>
          <cell r="G219">
            <v>597018.02</v>
          </cell>
          <cell r="H219">
            <v>835068.02</v>
          </cell>
        </row>
        <row r="220">
          <cell r="A220">
            <v>198935</v>
          </cell>
          <cell r="B220" t="str">
            <v>OTROS ACTIVOS</v>
          </cell>
          <cell r="C220">
            <v>184874586.25999999</v>
          </cell>
          <cell r="D220">
            <v>185288759.90000001</v>
          </cell>
          <cell r="E220">
            <v>185274006.52000001</v>
          </cell>
          <cell r="F220">
            <v>186367518.34</v>
          </cell>
          <cell r="G220">
            <v>186367518.34</v>
          </cell>
          <cell r="H220">
            <v>186519818.34</v>
          </cell>
        </row>
        <row r="221">
          <cell r="A221">
            <v>199</v>
          </cell>
          <cell r="B221" t="str">
            <v>(PROVISIÓN PARA OTROS ACTIVOS)</v>
          </cell>
          <cell r="C221">
            <v>-5150481075.1300001</v>
          </cell>
          <cell r="D221">
            <v>-5150207575.2799997</v>
          </cell>
          <cell r="E221">
            <v>-5148587936.6700001</v>
          </cell>
          <cell r="F221">
            <v>-5149254619.6800003</v>
          </cell>
          <cell r="G221">
            <v>-5148975840.0699997</v>
          </cell>
          <cell r="H221">
            <v>-5149539637.9399996</v>
          </cell>
        </row>
        <row r="222">
          <cell r="A222">
            <v>2</v>
          </cell>
          <cell r="B222" t="str">
            <v>P A S I V O</v>
          </cell>
          <cell r="C222">
            <v>14426724724.32</v>
          </cell>
          <cell r="D222">
            <v>13808927146.950001</v>
          </cell>
          <cell r="E222">
            <v>13801650730.459999</v>
          </cell>
          <cell r="F222">
            <v>13741675095.32</v>
          </cell>
          <cell r="G222">
            <v>13788203883.23</v>
          </cell>
          <cell r="H222">
            <v>13995605449.92</v>
          </cell>
        </row>
        <row r="223">
          <cell r="A223">
            <v>21</v>
          </cell>
          <cell r="B223" t="str">
            <v>PASIVOS INTERNACIONALES DE RESERVA</v>
          </cell>
          <cell r="C223">
            <v>964426532.82000005</v>
          </cell>
          <cell r="D223">
            <v>963388708.30999994</v>
          </cell>
          <cell r="E223">
            <v>948737651.48000002</v>
          </cell>
          <cell r="F223">
            <v>963021843.76999998</v>
          </cell>
          <cell r="G223">
            <v>972322336.64999998</v>
          </cell>
          <cell r="H223">
            <v>955904869.54999995</v>
          </cell>
        </row>
        <row r="224">
          <cell r="A224">
            <v>211</v>
          </cell>
          <cell r="B224" t="str">
            <v>OBLIGACIONES CON BANCOS E INSTITUCIONES FINANCIERAS DEL EXTERIOR</v>
          </cell>
          <cell r="C224">
            <v>0</v>
          </cell>
          <cell r="D224">
            <v>0</v>
          </cell>
          <cell r="E224">
            <v>0</v>
          </cell>
          <cell r="F224">
            <v>725828.68</v>
          </cell>
          <cell r="G224">
            <v>6225905.1699999999</v>
          </cell>
          <cell r="H224">
            <v>913967.98</v>
          </cell>
        </row>
        <row r="225">
          <cell r="A225">
            <v>2111</v>
          </cell>
          <cell r="B225" t="str">
            <v>OBLIGACIONES CON BANCOS DEL EXTERIOR</v>
          </cell>
          <cell r="C225">
            <v>0</v>
          </cell>
          <cell r="D225">
            <v>0</v>
          </cell>
          <cell r="E225">
            <v>0</v>
          </cell>
          <cell r="F225">
            <v>725828.68</v>
          </cell>
          <cell r="G225">
            <v>6225905.1699999999</v>
          </cell>
          <cell r="H225">
            <v>913967.98</v>
          </cell>
        </row>
        <row r="226">
          <cell r="A226">
            <v>2112</v>
          </cell>
          <cell r="B226" t="str">
            <v>OBLIGACIONES CON INSTITUCIONES FINANCIERAS DEL EXTERIOR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 t="str">
            <v>0.00</v>
          </cell>
          <cell r="H226">
            <v>0</v>
          </cell>
        </row>
        <row r="227">
          <cell r="A227">
            <v>217</v>
          </cell>
          <cell r="B227" t="str">
            <v>OBLIGACIONES CON ORGANISMOS FINANCIEROS INTERNACIONALES</v>
          </cell>
          <cell r="C227">
            <v>964343194.91999996</v>
          </cell>
          <cell r="D227">
            <v>963319358.30999994</v>
          </cell>
          <cell r="E227">
            <v>948557374.17999995</v>
          </cell>
          <cell r="F227">
            <v>962295521.69000006</v>
          </cell>
          <cell r="G227">
            <v>966096431.48000002</v>
          </cell>
          <cell r="H227">
            <v>954720469.10000002</v>
          </cell>
        </row>
        <row r="228">
          <cell r="A228">
            <v>2171</v>
          </cell>
          <cell r="B228" t="str">
            <v>OBLIGACIONES FONDO MONETARIO INTERNACIONAL</v>
          </cell>
          <cell r="C228">
            <v>964146270.91999996</v>
          </cell>
          <cell r="D228">
            <v>963122434.30999994</v>
          </cell>
          <cell r="E228">
            <v>948360450.17999995</v>
          </cell>
          <cell r="F228">
            <v>962098597.69000006</v>
          </cell>
          <cell r="G228">
            <v>965899507.48000002</v>
          </cell>
          <cell r="H228">
            <v>954523545.10000002</v>
          </cell>
        </row>
        <row r="229">
          <cell r="A229">
            <v>2172</v>
          </cell>
          <cell r="B229" t="str">
            <v>OBLIGACIONES CON OTROS ORGANISMOS FINANCIEROS INTERNACIONALES</v>
          </cell>
          <cell r="C229">
            <v>196924</v>
          </cell>
          <cell r="D229">
            <v>196924</v>
          </cell>
          <cell r="E229">
            <v>196924</v>
          </cell>
          <cell r="F229">
            <v>196924</v>
          </cell>
          <cell r="G229">
            <v>196924</v>
          </cell>
          <cell r="H229">
            <v>196924</v>
          </cell>
        </row>
        <row r="230">
          <cell r="A230">
            <v>217205</v>
          </cell>
          <cell r="B230" t="str">
            <v>OBLIGACIONES BANCO INTERNACIONAL DE RECONSTRUCCIÓN Y FOMENTO (BIRF)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 t="str">
            <v>0.00</v>
          </cell>
          <cell r="H230">
            <v>0</v>
          </cell>
        </row>
        <row r="231">
          <cell r="A231">
            <v>217215</v>
          </cell>
          <cell r="B231" t="str">
            <v>OBLIGACIONES ASOCIACIÓN INTERNACIONAL DE FOMENTO (AIF)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 t="str">
            <v>0.00</v>
          </cell>
          <cell r="H231">
            <v>0</v>
          </cell>
        </row>
        <row r="232">
          <cell r="A232">
            <v>217220</v>
          </cell>
          <cell r="B232" t="str">
            <v>OBLIGACIONES BANCO INTERAMERICANO DE DESARROLLO (BID)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 t="str">
            <v>0.00</v>
          </cell>
          <cell r="H232">
            <v>0</v>
          </cell>
        </row>
        <row r="233">
          <cell r="A233">
            <v>217230</v>
          </cell>
          <cell r="B233" t="str">
            <v>OBLIGACIONES FONDO LATINOAMERICANO DE RESERVAS (FLAR)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 t="str">
            <v>0.00</v>
          </cell>
          <cell r="H233">
            <v>0</v>
          </cell>
        </row>
        <row r="234">
          <cell r="A234">
            <v>217240</v>
          </cell>
          <cell r="B234" t="str">
            <v>OBLIGACIONES AGENCIA MULTILATERAL DE GARANTÍA E INVERSIÓN (MIGA)</v>
          </cell>
          <cell r="C234">
            <v>196924</v>
          </cell>
          <cell r="D234">
            <v>196924</v>
          </cell>
          <cell r="E234">
            <v>196924</v>
          </cell>
          <cell r="F234">
            <v>196924</v>
          </cell>
          <cell r="G234">
            <v>196924</v>
          </cell>
          <cell r="H234">
            <v>196924</v>
          </cell>
        </row>
        <row r="235">
          <cell r="A235">
            <v>218</v>
          </cell>
          <cell r="B235" t="str">
            <v>ACUERDOS DE PAGO Y CONVENIOS DE CRÉDITOS RECÍPROCOS</v>
          </cell>
          <cell r="C235">
            <v>83337.899999999994</v>
          </cell>
          <cell r="D235">
            <v>69350</v>
          </cell>
          <cell r="E235">
            <v>180277.3</v>
          </cell>
          <cell r="F235">
            <v>493.4</v>
          </cell>
          <cell r="G235" t="str">
            <v>0.00</v>
          </cell>
          <cell r="H235">
            <v>270432.46999999997</v>
          </cell>
        </row>
        <row r="236">
          <cell r="A236">
            <v>2181</v>
          </cell>
          <cell r="B236" t="str">
            <v>ACUERDOS DE PAGO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 t="str">
            <v>0.00</v>
          </cell>
          <cell r="H236">
            <v>0</v>
          </cell>
        </row>
        <row r="237">
          <cell r="A237">
            <v>2182</v>
          </cell>
          <cell r="B237" t="str">
            <v>CRÉDITOS RECÍPROCOS CUENTA B""</v>
          </cell>
          <cell r="C237">
            <v>83337.899999999994</v>
          </cell>
          <cell r="D237">
            <v>69350</v>
          </cell>
          <cell r="E237">
            <v>180277.3</v>
          </cell>
          <cell r="F237">
            <v>493.4</v>
          </cell>
          <cell r="G237" t="str">
            <v>0.00</v>
          </cell>
          <cell r="H237">
            <v>270432.46999999997</v>
          </cell>
        </row>
        <row r="238">
          <cell r="A238">
            <v>219</v>
          </cell>
          <cell r="B238" t="str">
            <v>OTRAS OBLIGACIONES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 t="str">
            <v>0.00</v>
          </cell>
          <cell r="H238">
            <v>0</v>
          </cell>
        </row>
        <row r="239">
          <cell r="A239">
            <v>2198</v>
          </cell>
          <cell r="B239" t="str">
            <v>OTROS PASIVOS INTERNACIONALES DE RESERVA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 t="str">
            <v>0.00</v>
          </cell>
          <cell r="H239">
            <v>0</v>
          </cell>
        </row>
        <row r="240">
          <cell r="A240">
            <v>22</v>
          </cell>
          <cell r="B240" t="str">
            <v>PASIVOS MONETARIOS</v>
          </cell>
          <cell r="C240">
            <v>90370246.689999998</v>
          </cell>
          <cell r="D240">
            <v>90370246.689999998</v>
          </cell>
          <cell r="E240">
            <v>90370246.689999998</v>
          </cell>
          <cell r="F240">
            <v>90370246.689999998</v>
          </cell>
          <cell r="G240">
            <v>90370246.689999998</v>
          </cell>
          <cell r="H240">
            <v>90370246.689999998</v>
          </cell>
        </row>
        <row r="241">
          <cell r="A241">
            <v>222</v>
          </cell>
          <cell r="B241" t="str">
            <v>MONEDAS EMITIDAS</v>
          </cell>
          <cell r="C241">
            <v>90370246.689999998</v>
          </cell>
          <cell r="D241">
            <v>90370246.689999998</v>
          </cell>
          <cell r="E241">
            <v>90370246.689999998</v>
          </cell>
          <cell r="F241">
            <v>90370246.689999998</v>
          </cell>
          <cell r="G241">
            <v>90370246.689999998</v>
          </cell>
          <cell r="H241">
            <v>90370246.689999998</v>
          </cell>
        </row>
        <row r="242">
          <cell r="A242">
            <v>223</v>
          </cell>
          <cell r="B242" t="str">
            <v>DINERO ELECTRÓNICO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 t="str">
            <v>0.00</v>
          </cell>
          <cell r="H242">
            <v>0</v>
          </cell>
        </row>
        <row r="243">
          <cell r="A243">
            <v>23</v>
          </cell>
          <cell r="B243" t="str">
            <v>DEPÓSITOS MONETARIOS</v>
          </cell>
          <cell r="C243">
            <v>13024961121.549999</v>
          </cell>
          <cell r="D243">
            <v>12457413368.4</v>
          </cell>
          <cell r="E243">
            <v>12467644615.459999</v>
          </cell>
          <cell r="F243">
            <v>12391403850.059999</v>
          </cell>
          <cell r="G243">
            <v>12476531767.07</v>
          </cell>
          <cell r="H243">
            <v>12703394897.940001</v>
          </cell>
        </row>
        <row r="244">
          <cell r="A244">
            <v>231</v>
          </cell>
          <cell r="B244" t="str">
            <v>DEPÓSITOS MONETARIOS SECTOR PÚBLICO NO FINANCIERO</v>
          </cell>
          <cell r="C244">
            <v>4762610749.1700001</v>
          </cell>
          <cell r="D244">
            <v>4692616790.21</v>
          </cell>
          <cell r="E244">
            <v>4775208356.0500002</v>
          </cell>
          <cell r="F244">
            <v>5104286536.8900003</v>
          </cell>
          <cell r="G244">
            <v>4684385017.4300003</v>
          </cell>
          <cell r="H244">
            <v>4952012830.9300003</v>
          </cell>
        </row>
        <row r="245">
          <cell r="A245">
            <v>2311</v>
          </cell>
          <cell r="B245" t="str">
            <v>DEPÓSITOS MONETARIOS GOBIERNO CENTRAL</v>
          </cell>
          <cell r="C245">
            <v>1675381369.0999999</v>
          </cell>
          <cell r="D245">
            <v>1483739377.8900001</v>
          </cell>
          <cell r="E245">
            <v>1341709082.22</v>
          </cell>
          <cell r="F245">
            <v>1645061747.5</v>
          </cell>
          <cell r="G245">
            <v>1182020823.1900001</v>
          </cell>
          <cell r="H245">
            <v>1342327787.5799999</v>
          </cell>
        </row>
        <row r="246">
          <cell r="A246">
            <v>231105</v>
          </cell>
          <cell r="B246" t="str">
            <v>CUENTAS CORRIENTES GOBIERNO CENTRAL</v>
          </cell>
          <cell r="C246">
            <v>23455266.440000001</v>
          </cell>
          <cell r="D246">
            <v>23378987.129999999</v>
          </cell>
          <cell r="E246">
            <v>23523048.489999998</v>
          </cell>
          <cell r="F246">
            <v>27571854.379999999</v>
          </cell>
          <cell r="G246">
            <v>27624901.629999999</v>
          </cell>
          <cell r="H246">
            <v>27870918.440000001</v>
          </cell>
        </row>
        <row r="247">
          <cell r="A247">
            <v>231110</v>
          </cell>
          <cell r="B247" t="str">
            <v>CUENTAS CORRIENTES OTRAS ENTIDADES GOBIERNO CENTRAL</v>
          </cell>
          <cell r="C247">
            <v>1138488532.8800001</v>
          </cell>
          <cell r="D247">
            <v>1059243614.78</v>
          </cell>
          <cell r="E247">
            <v>1019758008.67</v>
          </cell>
          <cell r="F247">
            <v>986480234.83000004</v>
          </cell>
          <cell r="G247">
            <v>860395810.29999995</v>
          </cell>
          <cell r="H247">
            <v>927269707.11000001</v>
          </cell>
        </row>
        <row r="248">
          <cell r="A248">
            <v>231115</v>
          </cell>
          <cell r="B248" t="str">
            <v>CUENTA CORRIENTE ÚNICA DEL TESORO NACIONAL</v>
          </cell>
          <cell r="C248">
            <v>513437569.77999997</v>
          </cell>
          <cell r="D248">
            <v>401116775.98000002</v>
          </cell>
          <cell r="E248">
            <v>298428025.06</v>
          </cell>
          <cell r="F248">
            <v>631009658.28999996</v>
          </cell>
          <cell r="G248">
            <v>294000111.25999999</v>
          </cell>
          <cell r="H248">
            <v>387187162.02999997</v>
          </cell>
        </row>
        <row r="249">
          <cell r="A249">
            <v>2312</v>
          </cell>
          <cell r="B249" t="str">
            <v>DEPÓSITOS MONETARIOS GOBIERNOS PROVINCIALES Y LOCALES</v>
          </cell>
          <cell r="C249">
            <v>1587765969.6199999</v>
          </cell>
          <cell r="D249">
            <v>1611070963.8499999</v>
          </cell>
          <cell r="E249">
            <v>1709251160.8099999</v>
          </cell>
          <cell r="F249">
            <v>1709421276.4400001</v>
          </cell>
          <cell r="G249">
            <v>1768585484.9200001</v>
          </cell>
          <cell r="H249">
            <v>1895243793.1300001</v>
          </cell>
        </row>
        <row r="250">
          <cell r="A250">
            <v>231205</v>
          </cell>
          <cell r="B250" t="str">
            <v>CUENTAS CORRIENTES CONSEJOS PROVINCIALES</v>
          </cell>
          <cell r="C250">
            <v>273994042.52999997</v>
          </cell>
          <cell r="D250">
            <v>281911189.02999997</v>
          </cell>
          <cell r="E250">
            <v>334161397.51999998</v>
          </cell>
          <cell r="F250">
            <v>310147215.69999999</v>
          </cell>
          <cell r="G250">
            <v>329002986.19</v>
          </cell>
          <cell r="H250">
            <v>356573532.00999999</v>
          </cell>
        </row>
        <row r="251">
          <cell r="A251">
            <v>231210</v>
          </cell>
          <cell r="B251" t="str">
            <v>CUENTAS CORRIENTES EMPRESAS PROVINCIALES</v>
          </cell>
          <cell r="C251">
            <v>16478368.539999999</v>
          </cell>
          <cell r="D251">
            <v>16622459.59</v>
          </cell>
          <cell r="E251">
            <v>17377404.73</v>
          </cell>
          <cell r="F251">
            <v>19107953.52</v>
          </cell>
          <cell r="G251">
            <v>19901362.300000001</v>
          </cell>
          <cell r="H251">
            <v>20610794.629999999</v>
          </cell>
        </row>
        <row r="252">
          <cell r="A252">
            <v>231215</v>
          </cell>
          <cell r="B252" t="str">
            <v>CUENTAS CORRIENTES CONCEJOS MUNICIPALES</v>
          </cell>
          <cell r="C252">
            <v>1047457572.8</v>
          </cell>
          <cell r="D252">
            <v>1056239943.17</v>
          </cell>
          <cell r="E252">
            <v>1094844393.5799999</v>
          </cell>
          <cell r="F252">
            <v>1114216472.9400001</v>
          </cell>
          <cell r="G252">
            <v>1149646783.73</v>
          </cell>
          <cell r="H252">
            <v>1227961516.3</v>
          </cell>
        </row>
        <row r="253">
          <cell r="A253">
            <v>231220</v>
          </cell>
          <cell r="B253" t="str">
            <v>CUENTAS CORRIENTES EMPRESAS MUNICIPALES</v>
          </cell>
          <cell r="C253">
            <v>249835985.75</v>
          </cell>
          <cell r="D253">
            <v>256297372.06</v>
          </cell>
          <cell r="E253">
            <v>262867964.97999999</v>
          </cell>
          <cell r="F253">
            <v>265949634.28</v>
          </cell>
          <cell r="G253">
            <v>270034352.69999999</v>
          </cell>
          <cell r="H253">
            <v>290097950.19</v>
          </cell>
        </row>
        <row r="254">
          <cell r="A254">
            <v>2313</v>
          </cell>
          <cell r="B254" t="str">
            <v>DEPÓSITOS MONETARIOS ENTIDADES OFICIALES</v>
          </cell>
          <cell r="C254">
            <v>1499463410.45</v>
          </cell>
          <cell r="D254">
            <v>1597806448.47</v>
          </cell>
          <cell r="E254">
            <v>1724248113.02</v>
          </cell>
          <cell r="F254">
            <v>1749803512.95</v>
          </cell>
          <cell r="G254">
            <v>1733778709.3199999</v>
          </cell>
          <cell r="H254">
            <v>1714441250.22</v>
          </cell>
        </row>
        <row r="255">
          <cell r="A255">
            <v>231305</v>
          </cell>
          <cell r="B255" t="str">
            <v>CUENTAS CORRIENTES EMPRESAS PÚBLICAS</v>
          </cell>
          <cell r="C255">
            <v>712534101.09000003</v>
          </cell>
          <cell r="D255">
            <v>726114675.22000003</v>
          </cell>
          <cell r="E255">
            <v>741148918.88999999</v>
          </cell>
          <cell r="F255">
            <v>792169213.96000004</v>
          </cell>
          <cell r="G255">
            <v>760666025.08000004</v>
          </cell>
          <cell r="H255">
            <v>777330556.41999996</v>
          </cell>
        </row>
        <row r="256">
          <cell r="A256">
            <v>231310</v>
          </cell>
          <cell r="B256" t="str">
            <v>CUENTAS CORRIENTES ENTIDADES CONTRALORAS</v>
          </cell>
          <cell r="C256">
            <v>11379851.48</v>
          </cell>
          <cell r="D256">
            <v>11603309.48</v>
          </cell>
          <cell r="E256">
            <v>11938223.890000001</v>
          </cell>
          <cell r="F256">
            <v>12341694.939999999</v>
          </cell>
          <cell r="G256">
            <v>12597021.82</v>
          </cell>
          <cell r="H256">
            <v>13114777.970000001</v>
          </cell>
        </row>
        <row r="257">
          <cell r="A257">
            <v>231315</v>
          </cell>
          <cell r="B257" t="str">
            <v>CUENTAS CORRIENTES ENTIDADES DESCENTRALIZADAS</v>
          </cell>
          <cell r="C257">
            <v>775549457.88</v>
          </cell>
          <cell r="D257">
            <v>860088463.76999998</v>
          </cell>
          <cell r="E257">
            <v>971160970.24000001</v>
          </cell>
          <cell r="F257">
            <v>945292604.04999995</v>
          </cell>
          <cell r="G257">
            <v>960515662.41999996</v>
          </cell>
          <cell r="H257">
            <v>923995915.83000004</v>
          </cell>
        </row>
        <row r="258">
          <cell r="A258">
            <v>232</v>
          </cell>
          <cell r="B258" t="str">
            <v>DEPÓSITOS MONETARIOS SECTOR FINANCIERO</v>
          </cell>
          <cell r="C258">
            <v>7909190841.1599998</v>
          </cell>
          <cell r="D258">
            <v>7359945036.6800003</v>
          </cell>
          <cell r="E258">
            <v>7219741744.71</v>
          </cell>
          <cell r="F258">
            <v>7045483242.7600002</v>
          </cell>
          <cell r="G258">
            <v>7472392920.6099997</v>
          </cell>
          <cell r="H258">
            <v>7471862004.3599997</v>
          </cell>
        </row>
        <row r="259">
          <cell r="A259">
            <v>2321</v>
          </cell>
          <cell r="B259" t="str">
            <v>DEPÓSITOS MONETARIOS BANCOS PRIVADOS</v>
          </cell>
          <cell r="C259">
            <v>4894936416.3199997</v>
          </cell>
          <cell r="D259">
            <v>4314238037.1499996</v>
          </cell>
          <cell r="E259">
            <v>4598425081.7399998</v>
          </cell>
          <cell r="F259">
            <v>4381279804.0799999</v>
          </cell>
          <cell r="G259">
            <v>4773669520.2299995</v>
          </cell>
          <cell r="H259">
            <v>4398096224.2200003</v>
          </cell>
        </row>
        <row r="260">
          <cell r="A260">
            <v>2322</v>
          </cell>
          <cell r="B260" t="str">
            <v>DEPÓSITOS MONETARIOS BANCO NACIONAL DE FOMENTO</v>
          </cell>
          <cell r="C260">
            <v>399063.16</v>
          </cell>
          <cell r="D260">
            <v>398776.06</v>
          </cell>
          <cell r="E260">
            <v>398488.96</v>
          </cell>
          <cell r="F260">
            <v>398204.75</v>
          </cell>
          <cell r="G260">
            <v>397968.83</v>
          </cell>
          <cell r="H260">
            <v>397785.23</v>
          </cell>
        </row>
        <row r="261">
          <cell r="A261">
            <v>2323</v>
          </cell>
          <cell r="B261" t="str">
            <v>DEPÓSITOS MONETARIOS INSTITUCIONES FINANCIERAS PÚBLICAS</v>
          </cell>
          <cell r="C261">
            <v>1431097104.4000001</v>
          </cell>
          <cell r="D261">
            <v>1467532566.0999999</v>
          </cell>
          <cell r="E261">
            <v>1330517983.3299999</v>
          </cell>
          <cell r="F261">
            <v>1308707524.6600001</v>
          </cell>
          <cell r="G261">
            <v>1352932865.96</v>
          </cell>
          <cell r="H261">
            <v>1739664351.49</v>
          </cell>
        </row>
        <row r="262">
          <cell r="A262">
            <v>2324</v>
          </cell>
          <cell r="B262" t="str">
            <v>DEPÓSITOS MONETARIOS INSTITUCIONES DEL SISTEMA FINANCIERO PRIVADO</v>
          </cell>
          <cell r="C262">
            <v>412207742.18000001</v>
          </cell>
          <cell r="D262">
            <v>420272485.63</v>
          </cell>
          <cell r="E262">
            <v>402196855.56999999</v>
          </cell>
          <cell r="F262">
            <v>441645361.56999999</v>
          </cell>
          <cell r="G262">
            <v>388755211.73000002</v>
          </cell>
          <cell r="H262">
            <v>390772786.75</v>
          </cell>
        </row>
        <row r="263">
          <cell r="A263">
            <v>2325</v>
          </cell>
          <cell r="B263" t="str">
            <v>TRANSFERENCIA A TRAVÉS DEL SISTEMA NACIONAL DE PAGOS</v>
          </cell>
          <cell r="C263">
            <v>71313725.329999998</v>
          </cell>
          <cell r="D263">
            <v>63710144.420000002</v>
          </cell>
          <cell r="E263">
            <v>68151061.959999993</v>
          </cell>
          <cell r="F263">
            <v>73614901.530000001</v>
          </cell>
          <cell r="G263">
            <v>74912831.739999995</v>
          </cell>
          <cell r="H263">
            <v>66980096.75</v>
          </cell>
        </row>
        <row r="264">
          <cell r="A264">
            <v>2326</v>
          </cell>
          <cell r="B264" t="str">
            <v>DEPÓSITOS MONETARIOS INTERMEDIARIOS FINANCIEROS</v>
          </cell>
          <cell r="C264">
            <v>1097482033.6800001</v>
          </cell>
          <cell r="D264">
            <v>1091267709.4000001</v>
          </cell>
          <cell r="E264">
            <v>817387117.10000002</v>
          </cell>
          <cell r="F264">
            <v>837868146.73000002</v>
          </cell>
          <cell r="G264">
            <v>876180985.07000005</v>
          </cell>
          <cell r="H264">
            <v>874093844.04999995</v>
          </cell>
        </row>
        <row r="265">
          <cell r="A265">
            <v>2327</v>
          </cell>
          <cell r="B265" t="str">
            <v>DEPÓSITOS MONETARIOS AUXILIARES FINANCIEROS</v>
          </cell>
          <cell r="C265">
            <v>1754756.09</v>
          </cell>
          <cell r="D265">
            <v>2525317.92</v>
          </cell>
          <cell r="E265">
            <v>2665156.0499999998</v>
          </cell>
          <cell r="F265">
            <v>1969299.44</v>
          </cell>
          <cell r="G265">
            <v>5543537.0499999998</v>
          </cell>
          <cell r="H265">
            <v>1856915.87</v>
          </cell>
        </row>
        <row r="266">
          <cell r="A266">
            <v>233</v>
          </cell>
          <cell r="B266" t="str">
            <v>DEPÓSITOS MONETARIOS SECTOR PRIVADO</v>
          </cell>
          <cell r="C266">
            <v>23774925.670000002</v>
          </cell>
          <cell r="D266">
            <v>28760696.09</v>
          </cell>
          <cell r="E266">
            <v>25125869.649999999</v>
          </cell>
          <cell r="F266">
            <v>25183677.530000001</v>
          </cell>
          <cell r="G266">
            <v>25001638.699999999</v>
          </cell>
          <cell r="H266">
            <v>23296102.309999999</v>
          </cell>
        </row>
        <row r="267">
          <cell r="A267">
            <v>2331</v>
          </cell>
          <cell r="B267" t="str">
            <v>CUENTAS CORRIENTES PARTICULARES</v>
          </cell>
          <cell r="C267">
            <v>23774925.670000002</v>
          </cell>
          <cell r="D267">
            <v>28760696.09</v>
          </cell>
          <cell r="E267">
            <v>25125869.649999999</v>
          </cell>
          <cell r="F267">
            <v>25183677.530000001</v>
          </cell>
          <cell r="G267">
            <v>25001638.699999999</v>
          </cell>
          <cell r="H267">
            <v>23296102.309999999</v>
          </cell>
        </row>
        <row r="268">
          <cell r="A268">
            <v>234</v>
          </cell>
          <cell r="B268" t="str">
            <v>OTROS DEPÓSITOS SECTOR PÚBLICO NO FINANCIERO.</v>
          </cell>
          <cell r="C268">
            <v>251528764.53999999</v>
          </cell>
          <cell r="D268">
            <v>298233855.56999999</v>
          </cell>
          <cell r="E268">
            <v>369716009.02999997</v>
          </cell>
          <cell r="F268">
            <v>138746405.47</v>
          </cell>
          <cell r="G268">
            <v>217181763.94</v>
          </cell>
          <cell r="H268">
            <v>178528904.47</v>
          </cell>
        </row>
        <row r="269">
          <cell r="A269">
            <v>2341</v>
          </cell>
          <cell r="B269" t="str">
            <v>OTROS DEPÓSITOS GOBIERNO CENTRAL</v>
          </cell>
          <cell r="C269">
            <v>8948129.7200000007</v>
          </cell>
          <cell r="D269">
            <v>22171184.609999999</v>
          </cell>
          <cell r="E269">
            <v>22141929.079999998</v>
          </cell>
          <cell r="F269">
            <v>22595081.809999999</v>
          </cell>
          <cell r="G269">
            <v>22044125.98</v>
          </cell>
          <cell r="H269">
            <v>26762300.02</v>
          </cell>
        </row>
        <row r="270">
          <cell r="A270">
            <v>234105</v>
          </cell>
          <cell r="B270" t="str">
            <v>FONDOS TESORO NACIONAL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 t="str">
            <v>0.00</v>
          </cell>
          <cell r="H270">
            <v>0</v>
          </cell>
        </row>
        <row r="271">
          <cell r="A271">
            <v>234110</v>
          </cell>
          <cell r="B271" t="str">
            <v>PRESUPUESTO EN LIQUIDACIÓN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 t="str">
            <v>0.00</v>
          </cell>
          <cell r="H271">
            <v>0</v>
          </cell>
        </row>
        <row r="272">
          <cell r="A272">
            <v>234115</v>
          </cell>
          <cell r="B272" t="str">
            <v>ASIGNACIONES PARA CUBRIR CRÉDITOS GOBIERNO CENTRAL</v>
          </cell>
          <cell r="C272">
            <v>5356.26</v>
          </cell>
          <cell r="D272">
            <v>5356.26</v>
          </cell>
          <cell r="E272">
            <v>5356.26</v>
          </cell>
          <cell r="F272">
            <v>5356.26</v>
          </cell>
          <cell r="G272">
            <v>5356.26</v>
          </cell>
          <cell r="H272">
            <v>5356.26</v>
          </cell>
        </row>
        <row r="273">
          <cell r="A273">
            <v>234120</v>
          </cell>
          <cell r="B273" t="str">
            <v>CAUCIONES GOBIERNO CENTRAL</v>
          </cell>
          <cell r="C273">
            <v>156.54</v>
          </cell>
          <cell r="D273">
            <v>156.54</v>
          </cell>
          <cell r="E273">
            <v>156.54</v>
          </cell>
          <cell r="F273">
            <v>156.54</v>
          </cell>
          <cell r="G273" t="str">
            <v>156.54</v>
          </cell>
          <cell r="H273">
            <v>156.54</v>
          </cell>
        </row>
        <row r="274">
          <cell r="A274">
            <v>234125</v>
          </cell>
          <cell r="B274" t="str">
            <v>CUENTAS ESPECIALES GOBIERNO CENTRAL</v>
          </cell>
          <cell r="C274">
            <v>10606.65</v>
          </cell>
          <cell r="D274">
            <v>10606.65</v>
          </cell>
          <cell r="E274">
            <v>10606.65</v>
          </cell>
          <cell r="F274">
            <v>10606.65</v>
          </cell>
          <cell r="G274">
            <v>10606.65</v>
          </cell>
          <cell r="H274">
            <v>10606.65</v>
          </cell>
        </row>
        <row r="275">
          <cell r="A275">
            <v>234189</v>
          </cell>
          <cell r="B275" t="str">
            <v>OTRAS OBLIGACIONES GOBIERNO CENTRAL</v>
          </cell>
          <cell r="C275">
            <v>8932010.2699999996</v>
          </cell>
          <cell r="D275">
            <v>22155065.16</v>
          </cell>
          <cell r="E275">
            <v>22125809.629999999</v>
          </cell>
          <cell r="F275">
            <v>22578962.359999999</v>
          </cell>
          <cell r="G275">
            <v>22028006.530000001</v>
          </cell>
          <cell r="H275">
            <v>26746180.57</v>
          </cell>
        </row>
        <row r="276">
          <cell r="A276">
            <v>2342</v>
          </cell>
          <cell r="B276" t="str">
            <v>OTROS DEPÓSITOS GOBIERNOS PROVINCIALES Y LOCALES</v>
          </cell>
          <cell r="C276">
            <v>12936457.4</v>
          </cell>
          <cell r="D276">
            <v>11566251.42</v>
          </cell>
          <cell r="E276">
            <v>10551443.5</v>
          </cell>
          <cell r="F276">
            <v>11272402.65</v>
          </cell>
          <cell r="G276">
            <v>10288906.08</v>
          </cell>
          <cell r="H276">
            <v>7755089.1699999999</v>
          </cell>
        </row>
        <row r="277">
          <cell r="A277">
            <v>234205</v>
          </cell>
          <cell r="B277" t="str">
            <v>ASIGNACIONES PARA CUBRIR CRÉDITOS GOBIERNO PROVINCIALES Y LOCALES.</v>
          </cell>
          <cell r="C277">
            <v>6089419.3700000001</v>
          </cell>
          <cell r="D277">
            <v>4719213.3899999997</v>
          </cell>
          <cell r="E277">
            <v>4723932.3</v>
          </cell>
          <cell r="F277">
            <v>7100339.5999999996</v>
          </cell>
          <cell r="G277">
            <v>6908838.5099999998</v>
          </cell>
          <cell r="H277">
            <v>5143413.32</v>
          </cell>
        </row>
        <row r="278">
          <cell r="A278">
            <v>234210</v>
          </cell>
          <cell r="B278" t="str">
            <v>CAUCIONES GOBIERNOS PROVINCIALES Y LOCALES</v>
          </cell>
          <cell r="C278">
            <v>53.2</v>
          </cell>
          <cell r="D278">
            <v>53.2</v>
          </cell>
          <cell r="E278">
            <v>53.2</v>
          </cell>
          <cell r="F278">
            <v>53.2</v>
          </cell>
          <cell r="G278" t="str">
            <v>53.20</v>
          </cell>
          <cell r="H278">
            <v>53.2</v>
          </cell>
        </row>
        <row r="279">
          <cell r="A279">
            <v>234215</v>
          </cell>
          <cell r="B279" t="str">
            <v>RENTAS RECAUDADAS POR DISTRIBUIR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 t="str">
            <v>0.00</v>
          </cell>
          <cell r="H279">
            <v>0</v>
          </cell>
        </row>
        <row r="280">
          <cell r="A280">
            <v>234289</v>
          </cell>
          <cell r="B280" t="str">
            <v>OTRAS OBLIGACIONES GOBIERNOS PROVINCIALES Y LOCALES</v>
          </cell>
          <cell r="C280">
            <v>6846984.8300000001</v>
          </cell>
          <cell r="D280">
            <v>6846984.8300000001</v>
          </cell>
          <cell r="E280">
            <v>5827458</v>
          </cell>
          <cell r="F280">
            <v>4172009.85</v>
          </cell>
          <cell r="G280">
            <v>3380014.37</v>
          </cell>
          <cell r="H280">
            <v>2611622.65</v>
          </cell>
        </row>
        <row r="281">
          <cell r="A281">
            <v>2343</v>
          </cell>
          <cell r="B281" t="str">
            <v>OTROS DEPÓSITOS ENTIDADES OFICIALES</v>
          </cell>
          <cell r="C281">
            <v>229644177.41999999</v>
          </cell>
          <cell r="D281">
            <v>264496419.53999999</v>
          </cell>
          <cell r="E281">
            <v>337022636.44999999</v>
          </cell>
          <cell r="F281">
            <v>104878921.01000001</v>
          </cell>
          <cell r="G281">
            <v>184848731.88</v>
          </cell>
          <cell r="H281">
            <v>144011515.28</v>
          </cell>
        </row>
        <row r="282">
          <cell r="A282">
            <v>234305</v>
          </cell>
          <cell r="B282" t="str">
            <v>ASIGNACIONES PARA CUBRIR CRÉDITOS ENTIDADES OFICIALES</v>
          </cell>
          <cell r="C282">
            <v>1667970.89</v>
          </cell>
          <cell r="D282">
            <v>1667945.99</v>
          </cell>
          <cell r="E282">
            <v>1667752</v>
          </cell>
          <cell r="F282">
            <v>1667967.61</v>
          </cell>
          <cell r="G282">
            <v>1668024.25</v>
          </cell>
          <cell r="H282">
            <v>1667816.02</v>
          </cell>
        </row>
        <row r="283">
          <cell r="A283">
            <v>234310</v>
          </cell>
          <cell r="B283" t="str">
            <v>CAUCIONES ENTIDADES OFICIALES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 t="str">
            <v>0.00</v>
          </cell>
          <cell r="H283">
            <v>0</v>
          </cell>
        </row>
        <row r="284">
          <cell r="A284">
            <v>234389</v>
          </cell>
          <cell r="B284" t="str">
            <v>OTRAS OBLIGACIONES ENTIDADES OFICIALES</v>
          </cell>
          <cell r="C284">
            <v>227976206.53</v>
          </cell>
          <cell r="D284">
            <v>262828473.55000001</v>
          </cell>
          <cell r="E284">
            <v>335354884.44999999</v>
          </cell>
          <cell r="F284">
            <v>103210953.40000001</v>
          </cell>
          <cell r="G284">
            <v>183180707.63</v>
          </cell>
          <cell r="H284">
            <v>142343699.25999999</v>
          </cell>
        </row>
        <row r="285">
          <cell r="A285">
            <v>235</v>
          </cell>
          <cell r="B285" t="str">
            <v>OTROS DEPÓSITOS SECTOR FINANCIERO</v>
          </cell>
          <cell r="C285">
            <v>85162.85</v>
          </cell>
          <cell r="D285">
            <v>85162.85</v>
          </cell>
          <cell r="E285">
            <v>85162.85</v>
          </cell>
          <cell r="F285">
            <v>85162.85</v>
          </cell>
          <cell r="G285">
            <v>85162.85</v>
          </cell>
          <cell r="H285">
            <v>85162.85</v>
          </cell>
        </row>
        <row r="286">
          <cell r="A286">
            <v>2351</v>
          </cell>
          <cell r="B286" t="str">
            <v>OTROS DEPÓSITOS BANCOS PRIVADOS</v>
          </cell>
          <cell r="C286">
            <v>74827.39</v>
          </cell>
          <cell r="D286">
            <v>74827.39</v>
          </cell>
          <cell r="E286">
            <v>74827.39</v>
          </cell>
          <cell r="F286">
            <v>74827.39</v>
          </cell>
          <cell r="G286">
            <v>74827.39</v>
          </cell>
          <cell r="H286">
            <v>74827.39</v>
          </cell>
        </row>
        <row r="287">
          <cell r="A287">
            <v>2352</v>
          </cell>
          <cell r="B287" t="str">
            <v>OTROS DEPÓSITOS BANCO NACIONAL DE FOMENTO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 t="str">
            <v>0.00</v>
          </cell>
          <cell r="H287">
            <v>0</v>
          </cell>
        </row>
        <row r="288">
          <cell r="A288">
            <v>2353</v>
          </cell>
          <cell r="B288" t="str">
            <v>OTROS DEPÓSITOS INSTITUCIONES FINANCIERAS PÚBLICAS</v>
          </cell>
          <cell r="C288">
            <v>10004.57</v>
          </cell>
          <cell r="D288">
            <v>10004.57</v>
          </cell>
          <cell r="E288">
            <v>10004.57</v>
          </cell>
          <cell r="F288">
            <v>10004.57</v>
          </cell>
          <cell r="G288">
            <v>10004.57</v>
          </cell>
          <cell r="H288">
            <v>10004.57</v>
          </cell>
        </row>
        <row r="289">
          <cell r="A289">
            <v>2354</v>
          </cell>
          <cell r="B289" t="str">
            <v>OTROS DEPÓSITOS INSTITUCIONES DEL SISTEMA FINANCIERO PRIVADO</v>
          </cell>
          <cell r="C289">
            <v>330.89</v>
          </cell>
          <cell r="D289">
            <v>330.89</v>
          </cell>
          <cell r="E289">
            <v>330.89</v>
          </cell>
          <cell r="F289">
            <v>330.89</v>
          </cell>
          <cell r="G289" t="str">
            <v>330.89</v>
          </cell>
          <cell r="H289">
            <v>330.89</v>
          </cell>
        </row>
        <row r="290">
          <cell r="A290">
            <v>236</v>
          </cell>
          <cell r="B290" t="str">
            <v>OTROS DEPÓSITOS SECTOR PRIVADO</v>
          </cell>
          <cell r="C290">
            <v>77737283.540000007</v>
          </cell>
          <cell r="D290">
            <v>77762232.890000001</v>
          </cell>
          <cell r="E290">
            <v>77757879.060000002</v>
          </cell>
          <cell r="F290">
            <v>77609230.450000003</v>
          </cell>
          <cell r="G290">
            <v>77475669.430000007</v>
          </cell>
          <cell r="H290">
            <v>77600298.909999996</v>
          </cell>
        </row>
        <row r="291">
          <cell r="A291">
            <v>2361</v>
          </cell>
          <cell r="B291" t="str">
            <v>OTROS DEPÓSITOS PARTICULARES</v>
          </cell>
          <cell r="C291">
            <v>77737283.540000007</v>
          </cell>
          <cell r="D291">
            <v>77762232.890000001</v>
          </cell>
          <cell r="E291">
            <v>77757879.060000002</v>
          </cell>
          <cell r="F291">
            <v>77609230.450000003</v>
          </cell>
          <cell r="G291">
            <v>77475669.430000007</v>
          </cell>
          <cell r="H291">
            <v>77600298.909999996</v>
          </cell>
        </row>
        <row r="292">
          <cell r="A292">
            <v>236189</v>
          </cell>
          <cell r="B292" t="str">
            <v>OTRAS OBLIGACIONES PARTICULARES</v>
          </cell>
          <cell r="C292">
            <v>77737283.540000007</v>
          </cell>
          <cell r="D292">
            <v>77762232.890000001</v>
          </cell>
          <cell r="E292">
            <v>77757879.060000002</v>
          </cell>
          <cell r="F292">
            <v>77609230.450000003</v>
          </cell>
          <cell r="G292">
            <v>77475669.430000007</v>
          </cell>
          <cell r="H292">
            <v>77600298.909999996</v>
          </cell>
        </row>
        <row r="293">
          <cell r="A293">
            <v>239</v>
          </cell>
          <cell r="B293" t="str">
            <v>CHEQUES CERTIFICADOS</v>
          </cell>
          <cell r="C293">
            <v>33394.620000000003</v>
          </cell>
          <cell r="D293">
            <v>9594.11</v>
          </cell>
          <cell r="E293">
            <v>9594.11</v>
          </cell>
          <cell r="F293">
            <v>9594.11</v>
          </cell>
          <cell r="G293">
            <v>9594.11</v>
          </cell>
          <cell r="H293">
            <v>9594.11</v>
          </cell>
        </row>
        <row r="294">
          <cell r="A294">
            <v>24</v>
          </cell>
          <cell r="B294" t="str">
            <v>DEPÓSITOS A PLAZO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 t="str">
            <v>0.00</v>
          </cell>
          <cell r="H294">
            <v>0</v>
          </cell>
        </row>
        <row r="295">
          <cell r="A295">
            <v>241</v>
          </cell>
          <cell r="B295" t="str">
            <v>DEPÓSITOS A PLAZO SECTOR PÚBLICO NO FINANCIERO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 t="str">
            <v>0.00</v>
          </cell>
          <cell r="H295">
            <v>0</v>
          </cell>
        </row>
        <row r="296">
          <cell r="A296">
            <v>2411</v>
          </cell>
          <cell r="B296" t="str">
            <v>DEPÓSITOS A PLAZO GOBIERNO CENTRAL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 t="str">
            <v>0.00</v>
          </cell>
          <cell r="H296">
            <v>0</v>
          </cell>
        </row>
        <row r="297">
          <cell r="A297">
            <v>241105</v>
          </cell>
          <cell r="B297" t="str">
            <v>DEPÓSITOS A PLAZO ENTIDADES GOBIERNO CENTRAL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 t="str">
            <v>0.00</v>
          </cell>
          <cell r="H297">
            <v>0</v>
          </cell>
        </row>
        <row r="298">
          <cell r="A298">
            <v>241110</v>
          </cell>
          <cell r="B298" t="str">
            <v>DEPÓSITOS A PLAZO OTRAS ENTIDADES DEL GOBIERNO CENTRAL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 t="str">
            <v>0.00</v>
          </cell>
          <cell r="H298">
            <v>0</v>
          </cell>
        </row>
        <row r="299">
          <cell r="A299">
            <v>241115</v>
          </cell>
          <cell r="B299" t="str">
            <v>DEPÓSITOS A PLAZO MINISTERIO DE FINANZAS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 t="str">
            <v>0.00</v>
          </cell>
          <cell r="H299">
            <v>0</v>
          </cell>
        </row>
        <row r="300">
          <cell r="A300">
            <v>2412</v>
          </cell>
          <cell r="B300" t="str">
            <v>DEPÓSITOS A PLAZO GOBIERNOS PROVINCIALES Y LOCALES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 t="str">
            <v>0.00</v>
          </cell>
          <cell r="H300">
            <v>0</v>
          </cell>
        </row>
        <row r="301">
          <cell r="A301">
            <v>241205</v>
          </cell>
          <cell r="B301" t="str">
            <v>DEPÓSITOS A PLAZO CONSEJOS PROVINCIALES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 t="str">
            <v>0.00</v>
          </cell>
          <cell r="H301">
            <v>0</v>
          </cell>
        </row>
        <row r="302">
          <cell r="A302">
            <v>241210</v>
          </cell>
          <cell r="B302" t="str">
            <v>DEPÓSITOS A PLAZO EMPRESAS PROVINCIALES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 t="str">
            <v>0.00</v>
          </cell>
          <cell r="H302">
            <v>0</v>
          </cell>
        </row>
        <row r="303">
          <cell r="A303">
            <v>241215</v>
          </cell>
          <cell r="B303" t="str">
            <v>DEPÓSITOS A PLAZO CONCEJOS MUNICIPALES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 t="str">
            <v>0.00</v>
          </cell>
          <cell r="H303">
            <v>0</v>
          </cell>
        </row>
        <row r="304">
          <cell r="A304">
            <v>241220</v>
          </cell>
          <cell r="B304" t="str">
            <v>DEPÓSITOS A PLAZO EMPRESAS MUNICIPALES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 t="str">
            <v>0.00</v>
          </cell>
          <cell r="H304">
            <v>0</v>
          </cell>
        </row>
        <row r="305">
          <cell r="A305">
            <v>2413</v>
          </cell>
          <cell r="B305" t="str">
            <v>DEPÓSITOS A PLAZO ENTIDADES OFICIALES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 t="str">
            <v>0.00</v>
          </cell>
          <cell r="H305">
            <v>0</v>
          </cell>
        </row>
        <row r="306">
          <cell r="A306">
            <v>241315</v>
          </cell>
          <cell r="B306" t="str">
            <v>DEPÓSITOS A PLAZO ENTIDADES DESCENTRALIZADAS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 t="str">
            <v>0.00</v>
          </cell>
          <cell r="H306">
            <v>0</v>
          </cell>
        </row>
        <row r="307">
          <cell r="A307">
            <v>25</v>
          </cell>
          <cell r="B307" t="str">
            <v>TÍTULOS VALORES EN CIRCULACIÓN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 t="str">
            <v>0.00</v>
          </cell>
          <cell r="H307">
            <v>0</v>
          </cell>
        </row>
        <row r="308">
          <cell r="A308">
            <v>251</v>
          </cell>
          <cell r="B308" t="str">
            <v>BONOS DE ESTABILIZACIÓN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 t="str">
            <v>0.00</v>
          </cell>
          <cell r="H308">
            <v>0</v>
          </cell>
        </row>
        <row r="309">
          <cell r="A309">
            <v>2511</v>
          </cell>
          <cell r="B309" t="str">
            <v>VALOR NOMINAL BONOS DE ESTABILIZACIÓN.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 t="str">
            <v>0.00</v>
          </cell>
          <cell r="H309">
            <v>0</v>
          </cell>
        </row>
        <row r="310">
          <cell r="A310">
            <v>251105</v>
          </cell>
          <cell r="B310" t="str">
            <v>SECTOR FINANCIERO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 t="str">
            <v>0.00</v>
          </cell>
          <cell r="H310">
            <v>0</v>
          </cell>
        </row>
        <row r="311">
          <cell r="A311">
            <v>251110</v>
          </cell>
          <cell r="B311" t="str">
            <v>SECTOR PRIVADO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 t="str">
            <v>0.00</v>
          </cell>
          <cell r="H311">
            <v>0</v>
          </cell>
        </row>
        <row r="312">
          <cell r="A312">
            <v>2512</v>
          </cell>
          <cell r="B312" t="str">
            <v>(DESCUENTO BONOS DE ESTABILIZACIÓN)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 t="str">
            <v>0.00</v>
          </cell>
          <cell r="H312">
            <v>0</v>
          </cell>
        </row>
        <row r="313">
          <cell r="A313">
            <v>251205</v>
          </cell>
          <cell r="B313" t="str">
            <v>(SECTOR FINANCIERO)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 t="str">
            <v>0.00</v>
          </cell>
          <cell r="H313">
            <v>0</v>
          </cell>
        </row>
        <row r="314">
          <cell r="A314">
            <v>251210</v>
          </cell>
          <cell r="B314" t="str">
            <v>(SECTOR PRIVADO)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 t="str">
            <v>0.00</v>
          </cell>
          <cell r="H314">
            <v>0</v>
          </cell>
        </row>
        <row r="315">
          <cell r="A315">
            <v>2513</v>
          </cell>
          <cell r="B315" t="str">
            <v>(BONOS DE ESTABILIZACIÓN PAGADOS DE OTRAS OFICINAS)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 t="str">
            <v>0.00</v>
          </cell>
          <cell r="H315">
            <v>0</v>
          </cell>
        </row>
        <row r="316">
          <cell r="A316">
            <v>251305</v>
          </cell>
          <cell r="B316" t="str">
            <v>(SECTOR FINANCIERO)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 t="str">
            <v>0.00</v>
          </cell>
          <cell r="H316">
            <v>0</v>
          </cell>
        </row>
        <row r="317">
          <cell r="A317">
            <v>251310</v>
          </cell>
          <cell r="B317" t="str">
            <v>(SECTOR PRIVADO)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 t="str">
            <v>0.00</v>
          </cell>
          <cell r="H317">
            <v>0</v>
          </cell>
        </row>
        <row r="318">
          <cell r="A318">
            <v>2514</v>
          </cell>
          <cell r="B318" t="str">
            <v>(BONOS DE ESTABILIZACIÓN RECOMPRADOS)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 t="str">
            <v>0.00</v>
          </cell>
          <cell r="H318">
            <v>0</v>
          </cell>
        </row>
        <row r="319">
          <cell r="A319">
            <v>251405</v>
          </cell>
          <cell r="B319" t="str">
            <v>(SECTOR FINANCIERO)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 t="str">
            <v>0.00</v>
          </cell>
          <cell r="H319">
            <v>0</v>
          </cell>
        </row>
        <row r="320">
          <cell r="A320">
            <v>251410</v>
          </cell>
          <cell r="B320" t="str">
            <v>(SECTOR PRIVADO)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 t="str">
            <v>0.00</v>
          </cell>
          <cell r="H320">
            <v>0</v>
          </cell>
        </row>
        <row r="321">
          <cell r="A321">
            <v>252</v>
          </cell>
          <cell r="B321" t="str">
            <v>TÍTULOS DEL BANCO CENTRAL DEL ECUADOR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 t="str">
            <v>0.00</v>
          </cell>
          <cell r="H321">
            <v>0</v>
          </cell>
        </row>
        <row r="322">
          <cell r="A322">
            <v>2521</v>
          </cell>
          <cell r="B322" t="str">
            <v>VALOR NOMINAL TÍTULOS DEL BANCO CENTRAL DEL ECUADOR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 t="str">
            <v>0.00</v>
          </cell>
          <cell r="H322">
            <v>0</v>
          </cell>
        </row>
        <row r="323">
          <cell r="A323">
            <v>252105</v>
          </cell>
          <cell r="B323" t="str">
            <v>SECTOR FINANCIERO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 t="str">
            <v>0.00</v>
          </cell>
          <cell r="H323">
            <v>0</v>
          </cell>
        </row>
        <row r="324">
          <cell r="A324">
            <v>252110</v>
          </cell>
          <cell r="B324" t="str">
            <v>SECTOR PÚBLICO NO FINANCIERO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 t="str">
            <v>0.00</v>
          </cell>
          <cell r="H324">
            <v>0</v>
          </cell>
        </row>
        <row r="325">
          <cell r="A325">
            <v>2522</v>
          </cell>
          <cell r="B325" t="str">
            <v>(DESCUENTO EN TÍTULOS BANCO CENTRAL DEL ECUADOR)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 t="str">
            <v>0.00</v>
          </cell>
          <cell r="H325">
            <v>0</v>
          </cell>
        </row>
        <row r="326">
          <cell r="A326">
            <v>252205</v>
          </cell>
          <cell r="B326" t="str">
            <v>(SECTOR FINANCIERO)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 t="str">
            <v>0.00</v>
          </cell>
          <cell r="H326">
            <v>0</v>
          </cell>
        </row>
        <row r="327">
          <cell r="A327">
            <v>252210</v>
          </cell>
          <cell r="B327" t="str">
            <v>(SECTOR PÚBLICO NO FINANCIERO)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 t="str">
            <v>0.00</v>
          </cell>
          <cell r="H327">
            <v>0</v>
          </cell>
        </row>
        <row r="328">
          <cell r="A328">
            <v>2523</v>
          </cell>
          <cell r="B328" t="str">
            <v>VALOR NOMINAL OBLIGACIONES DEL BANCO CENTRAL DEL ECUADOR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 t="str">
            <v>0.00</v>
          </cell>
          <cell r="H328">
            <v>0</v>
          </cell>
        </row>
        <row r="329">
          <cell r="A329">
            <v>252305</v>
          </cell>
          <cell r="B329" t="str">
            <v>SECTOR FINANCIERO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 t="str">
            <v>0.00</v>
          </cell>
          <cell r="H329">
            <v>0</v>
          </cell>
        </row>
        <row r="330">
          <cell r="A330">
            <v>252310</v>
          </cell>
          <cell r="B330" t="str">
            <v>SECTOR PÚBLICO NO FINANCIERO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 t="str">
            <v>0.00</v>
          </cell>
          <cell r="H330">
            <v>0</v>
          </cell>
        </row>
        <row r="331">
          <cell r="A331">
            <v>2524</v>
          </cell>
          <cell r="B331" t="str">
            <v>(DESCUENTOS OBLIGACIONES DEL  BANCO CENTRAL DEL ECUADOR)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 t="str">
            <v>0.00</v>
          </cell>
          <cell r="H331">
            <v>0</v>
          </cell>
        </row>
        <row r="332">
          <cell r="A332">
            <v>252405</v>
          </cell>
          <cell r="B332" t="str">
            <v>(SECTOR FINANCIERO)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 t="str">
            <v>0.00</v>
          </cell>
          <cell r="H332">
            <v>0</v>
          </cell>
        </row>
        <row r="333">
          <cell r="A333">
            <v>252410</v>
          </cell>
          <cell r="B333" t="str">
            <v>(SECTOR PÚBLICO NO FINANCIERO)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 t="str">
            <v>0.00</v>
          </cell>
          <cell r="H333">
            <v>0</v>
          </cell>
        </row>
        <row r="334">
          <cell r="A334">
            <v>26</v>
          </cell>
          <cell r="B334" t="str">
            <v>CUENTAS POR PAGAR</v>
          </cell>
          <cell r="C334">
            <v>108898838.54000001</v>
          </cell>
          <cell r="D334">
            <v>107247366.38</v>
          </cell>
          <cell r="E334">
            <v>105943647.65000001</v>
          </cell>
          <cell r="F334">
            <v>106354741.3</v>
          </cell>
          <cell r="G334">
            <v>106000369.87</v>
          </cell>
          <cell r="H334">
            <v>104058067.31999999</v>
          </cell>
        </row>
        <row r="335">
          <cell r="A335">
            <v>262</v>
          </cell>
          <cell r="B335" t="str">
            <v>OBLIGACIONES POR ASIGNACIONES EN UNIDADES DE CUENTA</v>
          </cell>
          <cell r="C335">
            <v>83637863.200000003</v>
          </cell>
          <cell r="D335">
            <v>83587481.829999998</v>
          </cell>
          <cell r="E335">
            <v>82861068.090000004</v>
          </cell>
          <cell r="F335">
            <v>83537100.459999993</v>
          </cell>
          <cell r="G335">
            <v>83724137.180000007</v>
          </cell>
          <cell r="H335">
            <v>83164344.180000007</v>
          </cell>
        </row>
        <row r="336">
          <cell r="A336">
            <v>2621</v>
          </cell>
          <cell r="B336" t="str">
            <v>DERECHOS ESPECIALES DE GIRO</v>
          </cell>
          <cell r="C336">
            <v>47444103.200000003</v>
          </cell>
          <cell r="D336">
            <v>47393721.829999998</v>
          </cell>
          <cell r="E336">
            <v>46667308.090000004</v>
          </cell>
          <cell r="F336">
            <v>47343340.460000001</v>
          </cell>
          <cell r="G336">
            <v>47530377.18</v>
          </cell>
          <cell r="H336">
            <v>46970584.18</v>
          </cell>
        </row>
        <row r="337">
          <cell r="A337">
            <v>2622</v>
          </cell>
          <cell r="B337" t="str">
            <v>PESOS ANDINOS</v>
          </cell>
          <cell r="C337">
            <v>10000000</v>
          </cell>
          <cell r="D337">
            <v>10000000</v>
          </cell>
          <cell r="E337">
            <v>10000000</v>
          </cell>
          <cell r="F337">
            <v>10000000</v>
          </cell>
          <cell r="G337">
            <v>10000000</v>
          </cell>
          <cell r="H337">
            <v>10000000</v>
          </cell>
        </row>
        <row r="338">
          <cell r="A338">
            <v>2623</v>
          </cell>
          <cell r="B338" t="str">
            <v>S.U.C.R.E.</v>
          </cell>
          <cell r="C338">
            <v>26193760</v>
          </cell>
          <cell r="D338">
            <v>26193760</v>
          </cell>
          <cell r="E338">
            <v>26193760</v>
          </cell>
          <cell r="F338">
            <v>26193760</v>
          </cell>
          <cell r="G338">
            <v>26193760</v>
          </cell>
          <cell r="H338">
            <v>26193760</v>
          </cell>
        </row>
        <row r="339">
          <cell r="A339">
            <v>263</v>
          </cell>
          <cell r="B339" t="str">
            <v>OBLIGACIONES CON ORGANISMOS FINANCIEROS INTERNACIONALES</v>
          </cell>
          <cell r="C339">
            <v>2452693.44</v>
          </cell>
          <cell r="D339">
            <v>2452693.44</v>
          </cell>
          <cell r="E339">
            <v>3191758.5</v>
          </cell>
          <cell r="F339">
            <v>3384667.22</v>
          </cell>
          <cell r="G339">
            <v>3384667.22</v>
          </cell>
          <cell r="H339">
            <v>3384667.22</v>
          </cell>
        </row>
        <row r="340">
          <cell r="A340">
            <v>2631</v>
          </cell>
          <cell r="B340" t="str">
            <v>OBLIGACIONES CON OTROS ORGANISMOS FINANCIEROS INTERNACIONALES</v>
          </cell>
          <cell r="C340">
            <v>2452693.44</v>
          </cell>
          <cell r="D340">
            <v>2452693.44</v>
          </cell>
          <cell r="E340">
            <v>3191758.5</v>
          </cell>
          <cell r="F340">
            <v>3384667.22</v>
          </cell>
          <cell r="G340">
            <v>3384667.22</v>
          </cell>
          <cell r="H340">
            <v>3384667.22</v>
          </cell>
        </row>
        <row r="341">
          <cell r="A341">
            <v>263105</v>
          </cell>
          <cell r="B341" t="str">
            <v>OBLIGACIONES BANCO INTERNACIONAL DE RECONSTRUCCIÓN Y FOMENTO - BIRF</v>
          </cell>
          <cell r="C341">
            <v>27314.14</v>
          </cell>
          <cell r="D341">
            <v>27314.14</v>
          </cell>
          <cell r="E341">
            <v>27314.14</v>
          </cell>
          <cell r="F341">
            <v>27314.14</v>
          </cell>
          <cell r="G341">
            <v>27314.14</v>
          </cell>
          <cell r="H341">
            <v>27314.14</v>
          </cell>
        </row>
        <row r="342">
          <cell r="A342">
            <v>263115</v>
          </cell>
          <cell r="B342" t="str">
            <v>OBLIGACIONES ASOCIACIÓN INTERNACIONAL DE FOMENTO - AIF.</v>
          </cell>
          <cell r="C342">
            <v>86768.85</v>
          </cell>
          <cell r="D342">
            <v>86768.85</v>
          </cell>
          <cell r="E342">
            <v>86768.85</v>
          </cell>
          <cell r="F342">
            <v>86768.85</v>
          </cell>
          <cell r="G342">
            <v>86768.85</v>
          </cell>
          <cell r="H342">
            <v>86768.85</v>
          </cell>
        </row>
        <row r="343">
          <cell r="A343">
            <v>263120</v>
          </cell>
          <cell r="B343" t="str">
            <v>OBLIGACIONES BANCO INTERAMERICANO DE DESARROLLO - BID</v>
          </cell>
          <cell r="C343">
            <v>2338610.4500000002</v>
          </cell>
          <cell r="D343">
            <v>2338610.4500000002</v>
          </cell>
          <cell r="E343">
            <v>3077675.51</v>
          </cell>
          <cell r="F343">
            <v>3270584.23</v>
          </cell>
          <cell r="G343">
            <v>3270584.23</v>
          </cell>
          <cell r="H343">
            <v>3270584.23</v>
          </cell>
        </row>
        <row r="344">
          <cell r="A344">
            <v>263140</v>
          </cell>
          <cell r="B344" t="str">
            <v>OBLIGACIONES AGENCIA MULTILATERAL DE GARANTÍA E INVERSIÓN MIGA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 t="str">
            <v>0.00</v>
          </cell>
          <cell r="H344">
            <v>0</v>
          </cell>
        </row>
        <row r="345">
          <cell r="A345">
            <v>264</v>
          </cell>
          <cell r="B345" t="str">
            <v>OBLIGACIONES POR CRÉDITOS ESPECIALES</v>
          </cell>
          <cell r="C345">
            <v>116211.91</v>
          </cell>
          <cell r="D345">
            <v>116211.91</v>
          </cell>
          <cell r="E345">
            <v>116211.91</v>
          </cell>
          <cell r="F345">
            <v>116211.91</v>
          </cell>
          <cell r="G345">
            <v>116211.91</v>
          </cell>
          <cell r="H345">
            <v>116211.91</v>
          </cell>
        </row>
        <row r="346">
          <cell r="A346">
            <v>2641</v>
          </cell>
          <cell r="B346" t="str">
            <v>INTERESES POR PAGAR AL EXTERIOR</v>
          </cell>
          <cell r="C346">
            <v>89792.6</v>
          </cell>
          <cell r="D346">
            <v>89792.6</v>
          </cell>
          <cell r="E346">
            <v>89792.6</v>
          </cell>
          <cell r="F346">
            <v>89792.6</v>
          </cell>
          <cell r="G346">
            <v>89792.6</v>
          </cell>
          <cell r="H346">
            <v>89792.6</v>
          </cell>
        </row>
        <row r="347">
          <cell r="A347">
            <v>2642</v>
          </cell>
          <cell r="B347" t="str">
            <v>SERVICIOS TÉCNICOS RECAUDADOS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 t="str">
            <v>0.00</v>
          </cell>
          <cell r="H347">
            <v>0</v>
          </cell>
        </row>
        <row r="348">
          <cell r="A348">
            <v>2643</v>
          </cell>
          <cell r="B348" t="str">
            <v>RECUPERACIONES CRÉDITOS RECURSOS INTERNOS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 t="str">
            <v>0.00</v>
          </cell>
          <cell r="H348">
            <v>0</v>
          </cell>
        </row>
        <row r="349">
          <cell r="A349">
            <v>2644</v>
          </cell>
          <cell r="B349" t="str">
            <v>RECUPERACIONES CRÉDITOS RECURSOS EXTERNOS</v>
          </cell>
          <cell r="C349">
            <v>26399.83</v>
          </cell>
          <cell r="D349">
            <v>26399.83</v>
          </cell>
          <cell r="E349">
            <v>26399.83</v>
          </cell>
          <cell r="F349">
            <v>26399.83</v>
          </cell>
          <cell r="G349">
            <v>26399.83</v>
          </cell>
          <cell r="H349">
            <v>26399.83</v>
          </cell>
        </row>
        <row r="350">
          <cell r="A350">
            <v>2648</v>
          </cell>
          <cell r="B350" t="str">
            <v>OTROS CONCEPTOS POR DISTRIBUIR</v>
          </cell>
          <cell r="C350">
            <v>19.48</v>
          </cell>
          <cell r="D350">
            <v>19.48</v>
          </cell>
          <cell r="E350">
            <v>19.48</v>
          </cell>
          <cell r="F350">
            <v>19.48</v>
          </cell>
          <cell r="G350" t="str">
            <v>19.48</v>
          </cell>
          <cell r="H350">
            <v>19.48</v>
          </cell>
        </row>
        <row r="351">
          <cell r="A351">
            <v>265</v>
          </cell>
          <cell r="B351" t="str">
            <v>SERVICIOS POR PAGAR</v>
          </cell>
          <cell r="C351">
            <v>3620118.26</v>
          </cell>
          <cell r="D351">
            <v>2165912.58</v>
          </cell>
          <cell r="E351">
            <v>906254.54</v>
          </cell>
          <cell r="F351">
            <v>1001456.3</v>
          </cell>
          <cell r="G351">
            <v>1088580.73</v>
          </cell>
          <cell r="H351">
            <v>1170440.3600000001</v>
          </cell>
        </row>
        <row r="352">
          <cell r="A352">
            <v>2651</v>
          </cell>
          <cell r="B352" t="str">
            <v>SERVICIOS POR PAGAR</v>
          </cell>
          <cell r="C352">
            <v>3620118.26</v>
          </cell>
          <cell r="D352">
            <v>2165912.58</v>
          </cell>
          <cell r="E352">
            <v>906254.54</v>
          </cell>
          <cell r="F352">
            <v>1001456.3</v>
          </cell>
          <cell r="G352">
            <v>1088580.73</v>
          </cell>
          <cell r="H352">
            <v>1170440.3600000001</v>
          </cell>
        </row>
        <row r="353">
          <cell r="A353">
            <v>266</v>
          </cell>
          <cell r="B353" t="str">
            <v>PROVISIÓN PARA OPERACIONES CONTINGENTES</v>
          </cell>
          <cell r="C353">
            <v>4682664.9400000004</v>
          </cell>
          <cell r="D353">
            <v>4577101.99</v>
          </cell>
          <cell r="E353">
            <v>4571445.37</v>
          </cell>
          <cell r="F353">
            <v>4476164.7</v>
          </cell>
          <cell r="G353">
            <v>4463776.25</v>
          </cell>
          <cell r="H353">
            <v>4398343.72</v>
          </cell>
        </row>
        <row r="354">
          <cell r="A354">
            <v>268</v>
          </cell>
          <cell r="B354" t="str">
            <v>CUENTAS POR PAGAR VARIAS</v>
          </cell>
          <cell r="C354">
            <v>14389286.789999999</v>
          </cell>
          <cell r="D354">
            <v>14347964.630000001</v>
          </cell>
          <cell r="E354">
            <v>14296909.24</v>
          </cell>
          <cell r="F354">
            <v>13839140.710000001</v>
          </cell>
          <cell r="G354">
            <v>13222996.58</v>
          </cell>
          <cell r="H354">
            <v>11824059.93</v>
          </cell>
        </row>
        <row r="355">
          <cell r="A355">
            <v>2681</v>
          </cell>
          <cell r="B355" t="str">
            <v>VARIOS ACREEDORES</v>
          </cell>
          <cell r="C355">
            <v>14389286.789999999</v>
          </cell>
          <cell r="D355">
            <v>14347964.630000001</v>
          </cell>
          <cell r="E355">
            <v>14296909.24</v>
          </cell>
          <cell r="F355">
            <v>13839140.710000001</v>
          </cell>
          <cell r="G355">
            <v>13222996.58</v>
          </cell>
          <cell r="H355">
            <v>11824059.93</v>
          </cell>
        </row>
        <row r="356">
          <cell r="A356">
            <v>27</v>
          </cell>
          <cell r="B356" t="str">
            <v>ENDEUDAMIENTO EXTERNO</v>
          </cell>
          <cell r="C356">
            <v>141377103.33000001</v>
          </cell>
          <cell r="D356">
            <v>94157397.780000001</v>
          </cell>
          <cell r="E356">
            <v>92713970.180000007</v>
          </cell>
          <cell r="F356">
            <v>94057384.280000001</v>
          </cell>
          <cell r="G356">
            <v>47223809.18</v>
          </cell>
          <cell r="H356">
            <v>46667267.789999999</v>
          </cell>
        </row>
        <row r="357">
          <cell r="A357">
            <v>271</v>
          </cell>
          <cell r="B357" t="str">
            <v>PROPIO DEL BANCO CENTRAL DEL ECUADOR</v>
          </cell>
          <cell r="C357">
            <v>141358689</v>
          </cell>
          <cell r="D357">
            <v>94139052.519999996</v>
          </cell>
          <cell r="E357">
            <v>92696163.079999998</v>
          </cell>
          <cell r="F357">
            <v>94038979.049999997</v>
          </cell>
          <cell r="G357">
            <v>47205246.829999998</v>
          </cell>
          <cell r="H357">
            <v>46649283.07</v>
          </cell>
        </row>
        <row r="358">
          <cell r="A358">
            <v>2711</v>
          </cell>
          <cell r="B358" t="str">
            <v>ENDEUDAMIENTO CORRIENTE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 t="str">
            <v>0.00</v>
          </cell>
          <cell r="H358">
            <v>0</v>
          </cell>
        </row>
        <row r="359">
          <cell r="A359">
            <v>271105</v>
          </cell>
          <cell r="B359" t="str">
            <v>FINANCIAMIENTO BALANZA DE PAGOS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 t="str">
            <v>0.00</v>
          </cell>
          <cell r="H359">
            <v>0</v>
          </cell>
        </row>
        <row r="360">
          <cell r="A360">
            <v>2712</v>
          </cell>
          <cell r="B360" t="str">
            <v>ENDEUDAMIENTO NO CORRIENTE</v>
          </cell>
          <cell r="C360">
            <v>141358689</v>
          </cell>
          <cell r="D360">
            <v>94139052.519999996</v>
          </cell>
          <cell r="E360">
            <v>92696163.079999998</v>
          </cell>
          <cell r="F360">
            <v>94038979.049999997</v>
          </cell>
          <cell r="G360">
            <v>47205246.829999998</v>
          </cell>
          <cell r="H360">
            <v>46649283.07</v>
          </cell>
        </row>
        <row r="361">
          <cell r="A361">
            <v>271205</v>
          </cell>
          <cell r="B361" t="str">
            <v>FINANCIAMIENTO DE LIQUIDEZ</v>
          </cell>
          <cell r="C361">
            <v>141358689</v>
          </cell>
          <cell r="D361">
            <v>94139052.519999996</v>
          </cell>
          <cell r="E361">
            <v>92696163.079999998</v>
          </cell>
          <cell r="F361">
            <v>94038979.049999997</v>
          </cell>
          <cell r="G361">
            <v>47205246.829999998</v>
          </cell>
          <cell r="H361">
            <v>46649283.07</v>
          </cell>
        </row>
        <row r="362">
          <cell r="A362">
            <v>272</v>
          </cell>
          <cell r="B362" t="str">
            <v>POR CUENTA DEL GOBIERNO NACIONAL</v>
          </cell>
          <cell r="C362">
            <v>18414.330000000002</v>
          </cell>
          <cell r="D362">
            <v>18345.259999999998</v>
          </cell>
          <cell r="E362">
            <v>17807.099999999999</v>
          </cell>
          <cell r="F362">
            <v>18405.23</v>
          </cell>
          <cell r="G362">
            <v>18562.349999999999</v>
          </cell>
          <cell r="H362">
            <v>17984.72</v>
          </cell>
        </row>
        <row r="363">
          <cell r="A363">
            <v>2721</v>
          </cell>
          <cell r="B363" t="str">
            <v>ENDEUDAMIENTO CORRIENTE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 t="str">
            <v>0.00</v>
          </cell>
          <cell r="H363">
            <v>0</v>
          </cell>
        </row>
        <row r="364">
          <cell r="A364">
            <v>272105</v>
          </cell>
          <cell r="B364" t="str">
            <v>FINANCIAMIENTO BALANZA DE PAGOS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 t="str">
            <v>0.00</v>
          </cell>
          <cell r="H364">
            <v>0</v>
          </cell>
        </row>
        <row r="365">
          <cell r="A365">
            <v>272110</v>
          </cell>
          <cell r="B365" t="str">
            <v>DEUDA EXTERNA PÚBLICA REESTRUCTURADA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 t="str">
            <v>0.00</v>
          </cell>
          <cell r="H365">
            <v>0</v>
          </cell>
        </row>
        <row r="366">
          <cell r="A366">
            <v>272115</v>
          </cell>
          <cell r="B366" t="str">
            <v>DEUDA EXTERNA PRIVADA REFINANCIADA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 t="str">
            <v>0.00</v>
          </cell>
          <cell r="H366">
            <v>0</v>
          </cell>
        </row>
        <row r="367">
          <cell r="A367">
            <v>2722</v>
          </cell>
          <cell r="B367" t="str">
            <v>ENDEUDAMIENTO NO CORRIENTE</v>
          </cell>
          <cell r="C367">
            <v>18414.330000000002</v>
          </cell>
          <cell r="D367">
            <v>18345.259999999998</v>
          </cell>
          <cell r="E367">
            <v>17807.099999999999</v>
          </cell>
          <cell r="F367">
            <v>18405.23</v>
          </cell>
          <cell r="G367">
            <v>18562.349999999999</v>
          </cell>
          <cell r="H367">
            <v>17984.72</v>
          </cell>
        </row>
        <row r="368">
          <cell r="A368">
            <v>272205</v>
          </cell>
          <cell r="B368" t="str">
            <v>FINANCIAMIENTO BALANZA DE PAGOS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 t="str">
            <v>0.00</v>
          </cell>
          <cell r="H368">
            <v>0</v>
          </cell>
        </row>
        <row r="369">
          <cell r="A369">
            <v>272210</v>
          </cell>
          <cell r="B369" t="str">
            <v>DEUDA EXTERNA PÚBLICA REESTRUCTURADA</v>
          </cell>
          <cell r="C369">
            <v>18414.330000000002</v>
          </cell>
          <cell r="D369">
            <v>18345.259999999998</v>
          </cell>
          <cell r="E369">
            <v>17807.099999999999</v>
          </cell>
          <cell r="F369">
            <v>18405.23</v>
          </cell>
          <cell r="G369">
            <v>18562.349999999999</v>
          </cell>
          <cell r="H369">
            <v>17984.72</v>
          </cell>
        </row>
        <row r="370">
          <cell r="A370">
            <v>272215</v>
          </cell>
          <cell r="B370" t="str">
            <v>DEUDA EXTERNA PRIVADA REFINANCIADA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 t="str">
            <v>0.00</v>
          </cell>
          <cell r="H370">
            <v>0</v>
          </cell>
        </row>
        <row r="371">
          <cell r="A371">
            <v>29</v>
          </cell>
          <cell r="B371" t="str">
            <v>OTROS PASIVOS</v>
          </cell>
          <cell r="C371">
            <v>96690881.390000001</v>
          </cell>
          <cell r="D371">
            <v>96350059.390000001</v>
          </cell>
          <cell r="E371">
            <v>96240599</v>
          </cell>
          <cell r="F371">
            <v>96467029.219999999</v>
          </cell>
          <cell r="G371">
            <v>95755353.769999996</v>
          </cell>
          <cell r="H371">
            <v>95210100.629999995</v>
          </cell>
        </row>
        <row r="372">
          <cell r="A372">
            <v>291</v>
          </cell>
          <cell r="B372" t="str">
            <v>PASIVOS DIFERIDOS</v>
          </cell>
          <cell r="C372">
            <v>3589893.06</v>
          </cell>
          <cell r="D372">
            <v>3543607.93</v>
          </cell>
          <cell r="E372">
            <v>3346081.94</v>
          </cell>
          <cell r="F372">
            <v>3255762.68</v>
          </cell>
          <cell r="G372">
            <v>3198276.6</v>
          </cell>
          <cell r="H372">
            <v>3168090.88</v>
          </cell>
        </row>
        <row r="373">
          <cell r="A373">
            <v>293</v>
          </cell>
          <cell r="B373" t="str">
            <v>INTERESES POR PAGAR</v>
          </cell>
          <cell r="C373">
            <v>6805367.1200000001</v>
          </cell>
          <cell r="D373">
            <v>7052496.8200000003</v>
          </cell>
          <cell r="E373">
            <v>7606864.9199999999</v>
          </cell>
          <cell r="F373">
            <v>8384263.6399999997</v>
          </cell>
          <cell r="G373">
            <v>8187760.8600000003</v>
          </cell>
          <cell r="H373">
            <v>8131999.1600000001</v>
          </cell>
        </row>
        <row r="374">
          <cell r="A374">
            <v>2931</v>
          </cell>
          <cell r="B374" t="str">
            <v>INTERESES CRÉDITOS EXTERNOS  BANCO CENTRAL DEL ECUADOR</v>
          </cell>
          <cell r="C374">
            <v>6805367.1200000001</v>
          </cell>
          <cell r="D374">
            <v>7052496.8200000003</v>
          </cell>
          <cell r="E374">
            <v>7606864.9199999999</v>
          </cell>
          <cell r="F374">
            <v>8384263.6399999997</v>
          </cell>
          <cell r="G374">
            <v>8187760.8600000003</v>
          </cell>
          <cell r="H374">
            <v>8131999.1600000001</v>
          </cell>
        </row>
        <row r="375">
          <cell r="A375">
            <v>2932</v>
          </cell>
          <cell r="B375" t="str">
            <v>INTERESES CRÉDITOS EXTERNOS GOBIERNO NACIONAL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 t="str">
            <v>0.00</v>
          </cell>
          <cell r="H375">
            <v>0</v>
          </cell>
        </row>
        <row r="376">
          <cell r="A376">
            <v>2939</v>
          </cell>
          <cell r="B376" t="str">
            <v>OTROS INTERESES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 t="str">
            <v>0.00</v>
          </cell>
          <cell r="H376">
            <v>0</v>
          </cell>
        </row>
        <row r="377">
          <cell r="A377">
            <v>297</v>
          </cell>
          <cell r="B377" t="str">
            <v>EX FONDO DE PENSIONES BANCO CENTRAL DEL ECUADOR</v>
          </cell>
          <cell r="C377">
            <v>86295621.209999993</v>
          </cell>
          <cell r="D377">
            <v>85753954.640000001</v>
          </cell>
          <cell r="E377">
            <v>85287652.140000001</v>
          </cell>
          <cell r="F377">
            <v>84827002.900000006</v>
          </cell>
          <cell r="G377">
            <v>84369316.310000002</v>
          </cell>
          <cell r="H377">
            <v>83910010.590000004</v>
          </cell>
        </row>
        <row r="378">
          <cell r="A378">
            <v>2971</v>
          </cell>
          <cell r="B378" t="str">
            <v>OTROS ACREEDORES</v>
          </cell>
          <cell r="C378">
            <v>3161832.7</v>
          </cell>
          <cell r="D378">
            <v>3162723.98</v>
          </cell>
          <cell r="E378">
            <v>3163882.18</v>
          </cell>
          <cell r="F378">
            <v>3164717.13</v>
          </cell>
          <cell r="G378">
            <v>3165670.16</v>
          </cell>
          <cell r="H378">
            <v>3166671.18</v>
          </cell>
        </row>
        <row r="379">
          <cell r="A379">
            <v>2973</v>
          </cell>
          <cell r="B379" t="str">
            <v>PASIVO LABORAL</v>
          </cell>
          <cell r="C379">
            <v>83133788.510000005</v>
          </cell>
          <cell r="D379">
            <v>82591230.659999996</v>
          </cell>
          <cell r="E379">
            <v>82123769.959999993</v>
          </cell>
          <cell r="F379">
            <v>81662285.769999996</v>
          </cell>
          <cell r="G379">
            <v>81203646.150000006</v>
          </cell>
          <cell r="H379">
            <v>80743339.409999996</v>
          </cell>
        </row>
        <row r="380">
          <cell r="A380">
            <v>298</v>
          </cell>
          <cell r="B380" t="str">
            <v>OTRAS CUENTAS DEL PASIVO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 t="str">
            <v>0.00</v>
          </cell>
          <cell r="H380">
            <v>0</v>
          </cell>
        </row>
        <row r="381">
          <cell r="A381">
            <v>3</v>
          </cell>
          <cell r="B381" t="str">
            <v>PATRIMONIO</v>
          </cell>
          <cell r="C381">
            <v>1912035312.97</v>
          </cell>
          <cell r="D381">
            <v>1802028274.3699999</v>
          </cell>
          <cell r="E381">
            <v>1629571345.4100001</v>
          </cell>
          <cell r="F381">
            <v>1700355935.1600001</v>
          </cell>
          <cell r="G381">
            <v>1839556297.8099999</v>
          </cell>
          <cell r="H381">
            <v>1702358861.5</v>
          </cell>
        </row>
        <row r="382">
          <cell r="A382">
            <v>31</v>
          </cell>
          <cell r="B382" t="str">
            <v>CAPITAL</v>
          </cell>
          <cell r="C382">
            <v>2483272.2000000002</v>
          </cell>
          <cell r="D382">
            <v>2483272.2000000002</v>
          </cell>
          <cell r="E382">
            <v>2483272.2000000002</v>
          </cell>
          <cell r="F382">
            <v>2483272.2000000002</v>
          </cell>
          <cell r="G382">
            <v>2483272.2000000002</v>
          </cell>
          <cell r="H382">
            <v>2483272.2000000002</v>
          </cell>
        </row>
        <row r="383">
          <cell r="A383">
            <v>32</v>
          </cell>
          <cell r="B383" t="str">
            <v>RESERVAS</v>
          </cell>
          <cell r="C383">
            <v>1686509913.71</v>
          </cell>
          <cell r="D383">
            <v>1576502875.1099999</v>
          </cell>
          <cell r="E383">
            <v>1578053263.73</v>
          </cell>
          <cell r="F383">
            <v>1648837853.48</v>
          </cell>
          <cell r="G383">
            <v>1788038216.1300001</v>
          </cell>
          <cell r="H383">
            <v>1409757550.6900001</v>
          </cell>
        </row>
        <row r="384">
          <cell r="A384">
            <v>322</v>
          </cell>
          <cell r="B384" t="str">
            <v>FONDO DE RESERVA GENERAL</v>
          </cell>
          <cell r="C384">
            <v>243706927.44999999</v>
          </cell>
          <cell r="D384">
            <v>243706927.44999999</v>
          </cell>
          <cell r="E384">
            <v>295909122.72000003</v>
          </cell>
          <cell r="F384">
            <v>295909122.72000003</v>
          </cell>
          <cell r="G384">
            <v>295909122.72000003</v>
          </cell>
          <cell r="H384">
            <v>295909122.72000003</v>
          </cell>
        </row>
        <row r="385">
          <cell r="A385">
            <v>323</v>
          </cell>
          <cell r="B385" t="str">
            <v>RESERVAS ESPECIALES</v>
          </cell>
          <cell r="C385">
            <v>954863741.84000003</v>
          </cell>
          <cell r="D385">
            <v>832912664.25999999</v>
          </cell>
          <cell r="E385">
            <v>779704984.38</v>
          </cell>
          <cell r="F385">
            <v>851161184.27999997</v>
          </cell>
          <cell r="G385">
            <v>989044071.85000002</v>
          </cell>
          <cell r="H385">
            <v>851543719.37</v>
          </cell>
        </row>
        <row r="386">
          <cell r="A386">
            <v>3238</v>
          </cell>
          <cell r="B386" t="str">
            <v>OTRAS RESERVAS ESPECIALES</v>
          </cell>
          <cell r="C386">
            <v>954863741.84000003</v>
          </cell>
          <cell r="D386">
            <v>832912664.25999999</v>
          </cell>
          <cell r="E386">
            <v>779704984.38</v>
          </cell>
          <cell r="F386">
            <v>851161184.27999997</v>
          </cell>
          <cell r="G386">
            <v>989044071.85000002</v>
          </cell>
          <cell r="H386">
            <v>851543719.37</v>
          </cell>
        </row>
        <row r="387">
          <cell r="A387">
            <v>325</v>
          </cell>
          <cell r="B387" t="str">
            <v>RESERVA POR REVALORIZACIÓN DEL PATRIMONIO</v>
          </cell>
          <cell r="C387">
            <v>17014422.050000001</v>
          </cell>
          <cell r="D387">
            <v>17014422.050000001</v>
          </cell>
          <cell r="E387">
            <v>17014422.050000001</v>
          </cell>
          <cell r="F387">
            <v>17014422.050000001</v>
          </cell>
          <cell r="G387">
            <v>17014422.050000001</v>
          </cell>
          <cell r="H387">
            <v>17014422.050000001</v>
          </cell>
        </row>
        <row r="388">
          <cell r="A388">
            <v>326</v>
          </cell>
          <cell r="B388" t="str">
            <v>RESERVA POR RESULTADOS NO OPERATIVOS</v>
          </cell>
          <cell r="C388">
            <v>470924822.37</v>
          </cell>
          <cell r="D388">
            <v>482868861.35000002</v>
          </cell>
          <cell r="E388">
            <v>485424734.57999998</v>
          </cell>
          <cell r="F388">
            <v>484753124.43000001</v>
          </cell>
          <cell r="G388">
            <v>486070599.50999999</v>
          </cell>
          <cell r="H388">
            <v>245290286.55000001</v>
          </cell>
        </row>
        <row r="389">
          <cell r="A389">
            <v>35</v>
          </cell>
          <cell r="B389" t="str">
            <v>SUPERÁVIT POR VALUACIÓN</v>
          </cell>
          <cell r="C389">
            <v>49034809.479999997</v>
          </cell>
          <cell r="D389">
            <v>49034809.479999997</v>
          </cell>
          <cell r="E389">
            <v>49034809.479999997</v>
          </cell>
          <cell r="F389">
            <v>49034809.479999997</v>
          </cell>
          <cell r="G389">
            <v>49034809.479999997</v>
          </cell>
          <cell r="H389">
            <v>49034809.479999997</v>
          </cell>
        </row>
        <row r="390">
          <cell r="A390">
            <v>351</v>
          </cell>
          <cell r="B390" t="str">
            <v>SUPERÁVIT POR VALUACIÓN DE BIENES INMUEBLES</v>
          </cell>
          <cell r="C390">
            <v>49034809.479999997</v>
          </cell>
          <cell r="D390">
            <v>49034809.479999997</v>
          </cell>
          <cell r="E390">
            <v>49034809.479999997</v>
          </cell>
          <cell r="F390">
            <v>49034809.479999997</v>
          </cell>
          <cell r="G390">
            <v>49034809.479999997</v>
          </cell>
          <cell r="H390">
            <v>49034809.479999997</v>
          </cell>
        </row>
        <row r="391">
          <cell r="A391">
            <v>38</v>
          </cell>
          <cell r="B391" t="str">
            <v>RESULTADOS</v>
          </cell>
          <cell r="C391">
            <v>174007317.58000001</v>
          </cell>
          <cell r="D391">
            <v>174007317.58000001</v>
          </cell>
          <cell r="E391">
            <v>0</v>
          </cell>
          <cell r="F391">
            <v>0</v>
          </cell>
          <cell r="G391" t="str">
            <v>0.00</v>
          </cell>
          <cell r="H391">
            <v>241083229.13</v>
          </cell>
        </row>
        <row r="392">
          <cell r="A392">
            <v>381</v>
          </cell>
          <cell r="B392" t="str">
            <v>ACUMULADOS</v>
          </cell>
          <cell r="C392">
            <v>174007317.58000001</v>
          </cell>
          <cell r="D392">
            <v>174007317.58000001</v>
          </cell>
          <cell r="E392">
            <v>0</v>
          </cell>
          <cell r="F392">
            <v>0</v>
          </cell>
          <cell r="G392" t="str">
            <v>0.00</v>
          </cell>
          <cell r="H392">
            <v>0</v>
          </cell>
        </row>
        <row r="393">
          <cell r="A393">
            <v>3811</v>
          </cell>
          <cell r="B393" t="str">
            <v>UTILIDADES REALIZADAS COBRADAS</v>
          </cell>
          <cell r="C393">
            <v>174007317.58000001</v>
          </cell>
          <cell r="D393">
            <v>174007317.58000001</v>
          </cell>
          <cell r="E393">
            <v>0</v>
          </cell>
          <cell r="F393">
            <v>0</v>
          </cell>
          <cell r="G393" t="str">
            <v>0.00</v>
          </cell>
          <cell r="H393">
            <v>0</v>
          </cell>
        </row>
        <row r="394">
          <cell r="A394">
            <v>3812</v>
          </cell>
          <cell r="B394" t="str">
            <v>UTILIDADES REALIZADAS NO COBRADAS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 t="str">
            <v>0.00</v>
          </cell>
          <cell r="H394">
            <v>0</v>
          </cell>
        </row>
        <row r="395">
          <cell r="A395">
            <v>3813</v>
          </cell>
          <cell r="B395" t="str">
            <v>PÉRDIDAS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 t="str">
            <v>0.00</v>
          </cell>
          <cell r="H395">
            <v>0</v>
          </cell>
        </row>
        <row r="396">
          <cell r="A396">
            <v>382</v>
          </cell>
          <cell r="B396" t="str">
            <v>DEL EJERCICIO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 t="str">
            <v>0.00</v>
          </cell>
          <cell r="H396">
            <v>241083229.13</v>
          </cell>
        </row>
        <row r="397">
          <cell r="A397">
            <v>3821</v>
          </cell>
          <cell r="B397" t="str">
            <v>UTILIDADES REALIZADAS COBRADAS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 t="str">
            <v>0.00</v>
          </cell>
          <cell r="H397">
            <v>0</v>
          </cell>
        </row>
        <row r="398">
          <cell r="A398">
            <v>3822</v>
          </cell>
          <cell r="B398" t="str">
            <v>UTILIDADES REALIZADAS NO COBRADAS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 t="str">
            <v>0.00</v>
          </cell>
          <cell r="H398">
            <v>241083229.13</v>
          </cell>
        </row>
        <row r="399">
          <cell r="A399">
            <v>3823</v>
          </cell>
          <cell r="B399" t="str">
            <v>PÉRDIDAS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 t="str">
            <v>0.00</v>
          </cell>
          <cell r="H399">
            <v>0</v>
          </cell>
        </row>
        <row r="400">
          <cell r="A400">
            <v>4</v>
          </cell>
          <cell r="B400" t="str">
            <v>GASTOS</v>
          </cell>
          <cell r="C400">
            <v>5422686.0999999996</v>
          </cell>
          <cell r="D400">
            <v>13973783.98</v>
          </cell>
          <cell r="E400">
            <v>17801047.329999998</v>
          </cell>
          <cell r="F400">
            <v>22873250.34</v>
          </cell>
          <cell r="G400">
            <v>25641740.690000001</v>
          </cell>
          <cell r="H400">
            <v>29128887.129999999</v>
          </cell>
        </row>
        <row r="401">
          <cell r="A401">
            <v>41</v>
          </cell>
          <cell r="B401" t="str">
            <v>GASTOS ORDINARIOS</v>
          </cell>
          <cell r="C401">
            <v>5421103.7300000004</v>
          </cell>
          <cell r="D401">
            <v>8403353.9199999999</v>
          </cell>
          <cell r="E401">
            <v>11861204.18</v>
          </cell>
          <cell r="F401">
            <v>15604585.699999999</v>
          </cell>
          <cell r="G401">
            <v>18240031.760000002</v>
          </cell>
          <cell r="H401">
            <v>20927119.120000001</v>
          </cell>
        </row>
        <row r="402">
          <cell r="A402">
            <v>411</v>
          </cell>
          <cell r="B402" t="str">
            <v>GASTOS FINANCIEROS</v>
          </cell>
          <cell r="C402">
            <v>672173.8</v>
          </cell>
          <cell r="D402">
            <v>1367022.43</v>
          </cell>
          <cell r="E402">
            <v>2063218.35</v>
          </cell>
          <cell r="F402">
            <v>2760395.15</v>
          </cell>
          <cell r="G402">
            <v>2833072.21</v>
          </cell>
          <cell r="H402">
            <v>2900736.46</v>
          </cell>
        </row>
        <row r="403">
          <cell r="A403">
            <v>4111</v>
          </cell>
          <cell r="B403" t="str">
            <v>INTERESES PAGADOS</v>
          </cell>
          <cell r="C403">
            <v>626068</v>
          </cell>
          <cell r="D403">
            <v>1252136</v>
          </cell>
          <cell r="E403">
            <v>1878203.99</v>
          </cell>
          <cell r="F403">
            <v>2504271.9900000002</v>
          </cell>
          <cell r="G403">
            <v>2504271.9900000002</v>
          </cell>
          <cell r="H403">
            <v>2504271.9900000002</v>
          </cell>
        </row>
        <row r="404">
          <cell r="A404">
            <v>411105</v>
          </cell>
          <cell r="B404" t="str">
            <v>INVERSIONES R.I.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 t="str">
            <v>0.00</v>
          </cell>
          <cell r="H404">
            <v>0</v>
          </cell>
        </row>
        <row r="405">
          <cell r="A405">
            <v>411110</v>
          </cell>
          <cell r="B405" t="str">
            <v>ACUERDOS DE PAGO Y CRÉDITOS RECÍPROCOS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 t="str">
            <v>0.00</v>
          </cell>
          <cell r="H405">
            <v>0</v>
          </cell>
        </row>
        <row r="406">
          <cell r="A406">
            <v>411115</v>
          </cell>
          <cell r="B406" t="str">
            <v>ORGANISMOS INTERNACIONALES</v>
          </cell>
          <cell r="C406">
            <v>626068</v>
          </cell>
          <cell r="D406">
            <v>1252136</v>
          </cell>
          <cell r="E406">
            <v>1878203.99</v>
          </cell>
          <cell r="F406">
            <v>2504271.9900000002</v>
          </cell>
          <cell r="G406">
            <v>2504271.9900000002</v>
          </cell>
          <cell r="H406">
            <v>2504271.9900000002</v>
          </cell>
        </row>
        <row r="407">
          <cell r="A407">
            <v>411190</v>
          </cell>
          <cell r="B407" t="str">
            <v>OTROS INTERESES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 t="str">
            <v>0.00</v>
          </cell>
          <cell r="H407">
            <v>0</v>
          </cell>
        </row>
        <row r="408">
          <cell r="A408">
            <v>4112</v>
          </cell>
          <cell r="B408" t="str">
            <v>COMISIONES PAGADAS</v>
          </cell>
          <cell r="C408">
            <v>41063.440000000002</v>
          </cell>
          <cell r="D408">
            <v>103981.52</v>
          </cell>
          <cell r="E408">
            <v>167246.46</v>
          </cell>
          <cell r="F408">
            <v>230427.59</v>
          </cell>
          <cell r="G408">
            <v>287471.49</v>
          </cell>
          <cell r="H408">
            <v>345553.3</v>
          </cell>
        </row>
        <row r="409">
          <cell r="A409">
            <v>411230</v>
          </cell>
          <cell r="B409" t="str">
            <v>CUSTODIA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 t="str">
            <v>0.00</v>
          </cell>
          <cell r="H409">
            <v>0</v>
          </cell>
        </row>
        <row r="410">
          <cell r="A410">
            <v>411290</v>
          </cell>
          <cell r="B410" t="str">
            <v>OTRAS COMISIONES</v>
          </cell>
          <cell r="C410">
            <v>41063.440000000002</v>
          </cell>
          <cell r="D410">
            <v>103981.52</v>
          </cell>
          <cell r="E410">
            <v>167246.46</v>
          </cell>
          <cell r="F410">
            <v>230427.59</v>
          </cell>
          <cell r="G410">
            <v>287471.49</v>
          </cell>
          <cell r="H410">
            <v>345553.3</v>
          </cell>
        </row>
        <row r="411">
          <cell r="A411">
            <v>4113</v>
          </cell>
          <cell r="B411" t="str">
            <v>PÉRDIDA EN VALORES MOBILIARIOS</v>
          </cell>
          <cell r="C411">
            <v>1041.71</v>
          </cell>
          <cell r="D411">
            <v>1041.71</v>
          </cell>
          <cell r="E411">
            <v>1068.3800000000001</v>
          </cell>
          <cell r="F411">
            <v>1068.3800000000001</v>
          </cell>
          <cell r="G411">
            <v>1068.3800000000001</v>
          </cell>
          <cell r="H411">
            <v>6368.01</v>
          </cell>
        </row>
        <row r="412">
          <cell r="A412">
            <v>411305</v>
          </cell>
          <cell r="B412" t="str">
            <v>PÉRDIDA INVERSIÓN R.I.</v>
          </cell>
          <cell r="C412">
            <v>1041.71</v>
          </cell>
          <cell r="D412">
            <v>1041.71</v>
          </cell>
          <cell r="E412">
            <v>1068.3800000000001</v>
          </cell>
          <cell r="F412">
            <v>1068.3800000000001</v>
          </cell>
          <cell r="G412">
            <v>1068.3800000000001</v>
          </cell>
          <cell r="H412">
            <v>6368.01</v>
          </cell>
        </row>
        <row r="413">
          <cell r="A413">
            <v>411310</v>
          </cell>
          <cell r="B413" t="str">
            <v>PÉRDIDA INVERSIONES PAÍS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 t="str">
            <v>0.00</v>
          </cell>
          <cell r="H413">
            <v>0</v>
          </cell>
        </row>
        <row r="414">
          <cell r="A414">
            <v>4119</v>
          </cell>
          <cell r="B414" t="str">
            <v>OTROS GASTOS FINANCIEROS</v>
          </cell>
          <cell r="C414">
            <v>4000.65</v>
          </cell>
          <cell r="D414">
            <v>9863.2000000000007</v>
          </cell>
          <cell r="E414">
            <v>16699.52</v>
          </cell>
          <cell r="F414">
            <v>24627.19</v>
          </cell>
          <cell r="G414">
            <v>40260.35</v>
          </cell>
          <cell r="H414">
            <v>44543.16</v>
          </cell>
        </row>
        <row r="415">
          <cell r="A415">
            <v>412</v>
          </cell>
          <cell r="B415" t="str">
            <v>GASTOS ADMINISTRATIVOS</v>
          </cell>
          <cell r="C415">
            <v>4748929.93</v>
          </cell>
          <cell r="D415">
            <v>7036331.4900000002</v>
          </cell>
          <cell r="E415">
            <v>9797901.4399999995</v>
          </cell>
          <cell r="F415">
            <v>12247616.16</v>
          </cell>
          <cell r="G415">
            <v>14810385.16</v>
          </cell>
          <cell r="H415">
            <v>17429808.27</v>
          </cell>
        </row>
        <row r="416">
          <cell r="A416">
            <v>4121</v>
          </cell>
          <cell r="B416" t="str">
            <v>GASTOS DE PERSONAL</v>
          </cell>
          <cell r="C416">
            <v>1725551.92</v>
          </cell>
          <cell r="D416">
            <v>3457477.33</v>
          </cell>
          <cell r="E416">
            <v>5239211.5599999996</v>
          </cell>
          <cell r="F416">
            <v>6998928.29</v>
          </cell>
          <cell r="G416">
            <v>8752155.7200000007</v>
          </cell>
          <cell r="H416">
            <v>10620859.51</v>
          </cell>
        </row>
        <row r="417">
          <cell r="A417">
            <v>412105</v>
          </cell>
          <cell r="B417" t="str">
            <v>MASA SALARIAL</v>
          </cell>
          <cell r="C417">
            <v>1725396.9</v>
          </cell>
          <cell r="D417">
            <v>3449777.83</v>
          </cell>
          <cell r="E417">
            <v>5171365.13</v>
          </cell>
          <cell r="F417">
            <v>6895968.1600000001</v>
          </cell>
          <cell r="G417">
            <v>8605903.7799999993</v>
          </cell>
          <cell r="H417">
            <v>10360586.83</v>
          </cell>
        </row>
        <row r="418">
          <cell r="A418">
            <v>412190</v>
          </cell>
          <cell r="B418" t="str">
            <v>OTROS GASTOS DE PERSONAL</v>
          </cell>
          <cell r="C418">
            <v>155.02000000000001</v>
          </cell>
          <cell r="D418">
            <v>7699.5</v>
          </cell>
          <cell r="E418">
            <v>67846.429999999993</v>
          </cell>
          <cell r="F418">
            <v>102960.13</v>
          </cell>
          <cell r="G418">
            <v>146251.94</v>
          </cell>
          <cell r="H418">
            <v>260272.68</v>
          </cell>
        </row>
        <row r="419">
          <cell r="A419">
            <v>4122</v>
          </cell>
          <cell r="B419" t="str">
            <v>GASTOS DE OPERACIÓN</v>
          </cell>
          <cell r="C419">
            <v>140795.53</v>
          </cell>
          <cell r="D419">
            <v>620749.66</v>
          </cell>
          <cell r="E419">
            <v>1431621.63</v>
          </cell>
          <cell r="F419">
            <v>2025169.16</v>
          </cell>
          <cell r="G419">
            <v>2722153.76</v>
          </cell>
          <cell r="H419">
            <v>3335150.72</v>
          </cell>
        </row>
        <row r="420">
          <cell r="A420">
            <v>412205</v>
          </cell>
          <cell r="B420" t="str">
            <v>SERVICIOS</v>
          </cell>
          <cell r="C420">
            <v>70450.45</v>
          </cell>
          <cell r="D420">
            <v>473236.12</v>
          </cell>
          <cell r="E420">
            <v>1109050.55</v>
          </cell>
          <cell r="F420">
            <v>1607027.9</v>
          </cell>
          <cell r="G420">
            <v>2111266.8199999998</v>
          </cell>
          <cell r="H420">
            <v>2568404.6</v>
          </cell>
        </row>
        <row r="421">
          <cell r="A421">
            <v>412210</v>
          </cell>
          <cell r="B421" t="str">
            <v>MANTENIMIENTO</v>
          </cell>
          <cell r="C421">
            <v>9533.11</v>
          </cell>
          <cell r="D421">
            <v>38485.040000000001</v>
          </cell>
          <cell r="E421">
            <v>113389.44</v>
          </cell>
          <cell r="F421">
            <v>157391.73000000001</v>
          </cell>
          <cell r="G421">
            <v>274486.28999999998</v>
          </cell>
          <cell r="H421">
            <v>375484.69</v>
          </cell>
        </row>
        <row r="422">
          <cell r="A422">
            <v>412215</v>
          </cell>
          <cell r="B422" t="str">
            <v>SUMINISTROS Y MATERIALES</v>
          </cell>
          <cell r="C422">
            <v>54708.43</v>
          </cell>
          <cell r="D422">
            <v>61158.42</v>
          </cell>
          <cell r="E422">
            <v>114483.39</v>
          </cell>
          <cell r="F422">
            <v>121555.18</v>
          </cell>
          <cell r="G422">
            <v>153244.01999999999</v>
          </cell>
          <cell r="H422">
            <v>162641.17000000001</v>
          </cell>
        </row>
        <row r="423">
          <cell r="A423">
            <v>412220</v>
          </cell>
          <cell r="B423" t="str">
            <v>ARRIENDOS</v>
          </cell>
          <cell r="C423">
            <v>1325.84</v>
          </cell>
          <cell r="D423">
            <v>43092.38</v>
          </cell>
          <cell r="E423">
            <v>89920.55</v>
          </cell>
          <cell r="F423">
            <v>134416.65</v>
          </cell>
          <cell r="G423">
            <v>178378.93</v>
          </cell>
          <cell r="H423">
            <v>223489.76</v>
          </cell>
        </row>
        <row r="424">
          <cell r="A424">
            <v>412225</v>
          </cell>
          <cell r="B424" t="str">
            <v>EDICIÓN Y PRENSA</v>
          </cell>
          <cell r="C424">
            <v>4777.7</v>
          </cell>
          <cell r="D424">
            <v>4777.7</v>
          </cell>
          <cell r="E424">
            <v>4777.7</v>
          </cell>
          <cell r="F424">
            <v>4777.7</v>
          </cell>
          <cell r="G424">
            <v>4777.7</v>
          </cell>
          <cell r="H424">
            <v>5130.5</v>
          </cell>
        </row>
        <row r="425">
          <cell r="A425">
            <v>4123</v>
          </cell>
          <cell r="B425" t="str">
            <v>IMPUESTOS Y CONTRIBUCIONES</v>
          </cell>
          <cell r="C425">
            <v>2813410.48</v>
          </cell>
          <cell r="D425">
            <v>2813410.48</v>
          </cell>
          <cell r="E425">
            <v>2866619.09</v>
          </cell>
          <cell r="F425">
            <v>2883574.41</v>
          </cell>
          <cell r="G425">
            <v>2887574.41</v>
          </cell>
          <cell r="H425">
            <v>2908464.27</v>
          </cell>
        </row>
        <row r="426">
          <cell r="A426">
            <v>412305</v>
          </cell>
          <cell r="B426" t="str">
            <v>REGISTRO MERCADO DE VALORES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 t="str">
            <v>0.00</v>
          </cell>
          <cell r="H426">
            <v>18140</v>
          </cell>
        </row>
        <row r="427">
          <cell r="A427">
            <v>412310</v>
          </cell>
          <cell r="B427" t="str">
            <v>SUPERINTENDENCIA DE BANCOS DEL ECUADOR</v>
          </cell>
          <cell r="C427">
            <v>2813410.48</v>
          </cell>
          <cell r="D427">
            <v>2813410.48</v>
          </cell>
          <cell r="E427">
            <v>2813410.48</v>
          </cell>
          <cell r="F427">
            <v>2813410.48</v>
          </cell>
          <cell r="G427">
            <v>2813410.48</v>
          </cell>
          <cell r="H427">
            <v>2813410.48</v>
          </cell>
        </row>
        <row r="428">
          <cell r="A428">
            <v>412315</v>
          </cell>
          <cell r="B428" t="str">
            <v>CEMLA</v>
          </cell>
          <cell r="C428">
            <v>0</v>
          </cell>
          <cell r="D428">
            <v>0</v>
          </cell>
          <cell r="E428">
            <v>46035</v>
          </cell>
          <cell r="F428">
            <v>46035</v>
          </cell>
          <cell r="G428">
            <v>46035</v>
          </cell>
          <cell r="H428">
            <v>46035</v>
          </cell>
        </row>
        <row r="429">
          <cell r="A429">
            <v>412390</v>
          </cell>
          <cell r="B429" t="str">
            <v>OTROS</v>
          </cell>
          <cell r="C429">
            <v>0</v>
          </cell>
          <cell r="D429">
            <v>0</v>
          </cell>
          <cell r="E429">
            <v>7173.61</v>
          </cell>
          <cell r="F429">
            <v>24128.93</v>
          </cell>
          <cell r="G429">
            <v>28128.93</v>
          </cell>
          <cell r="H429">
            <v>30878.79</v>
          </cell>
        </row>
        <row r="430">
          <cell r="A430">
            <v>4124</v>
          </cell>
          <cell r="B430" t="str">
            <v>PROGRAMAS ESPECIALES</v>
          </cell>
          <cell r="C430">
            <v>69172</v>
          </cell>
          <cell r="D430">
            <v>144694.01999999999</v>
          </cell>
          <cell r="E430">
            <v>260449.16</v>
          </cell>
          <cell r="F430">
            <v>339944.3</v>
          </cell>
          <cell r="G430">
            <v>446910.31</v>
          </cell>
          <cell r="H430">
            <v>559791.71</v>
          </cell>
        </row>
        <row r="431">
          <cell r="A431">
            <v>412405</v>
          </cell>
          <cell r="B431" t="str">
            <v>INVESTIGACIONES ECONÓMICAS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1470.87</v>
          </cell>
          <cell r="H431">
            <v>1470.87</v>
          </cell>
        </row>
        <row r="432">
          <cell r="A432">
            <v>412410</v>
          </cell>
          <cell r="B432" t="str">
            <v>PROGRAMAS NUMISMÁTICOS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26000</v>
          </cell>
          <cell r="H432">
            <v>26000</v>
          </cell>
        </row>
        <row r="433">
          <cell r="A433">
            <v>412420</v>
          </cell>
          <cell r="B433" t="str">
            <v>PROYECTOS ESPECIALES</v>
          </cell>
          <cell r="C433">
            <v>69172</v>
          </cell>
          <cell r="D433">
            <v>144694.01999999999</v>
          </cell>
          <cell r="E433">
            <v>260449.16</v>
          </cell>
          <cell r="F433">
            <v>339944.3</v>
          </cell>
          <cell r="G433">
            <v>419439.44</v>
          </cell>
          <cell r="H433">
            <v>532320.84</v>
          </cell>
        </row>
        <row r="434">
          <cell r="A434">
            <v>4125</v>
          </cell>
          <cell r="B434" t="str">
            <v>INVERSIÓN PROPIEDAD, PLANTA Y EQUIPO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1590.96</v>
          </cell>
          <cell r="H434">
            <v>5542.06</v>
          </cell>
        </row>
        <row r="435">
          <cell r="A435">
            <v>419</v>
          </cell>
          <cell r="B435" t="str">
            <v>OTROS GASTOS ORDINARIOS</v>
          </cell>
          <cell r="C435">
            <v>0</v>
          </cell>
          <cell r="D435">
            <v>0</v>
          </cell>
          <cell r="E435">
            <v>84.39</v>
          </cell>
          <cell r="F435">
            <v>596574.39</v>
          </cell>
          <cell r="G435">
            <v>596574.39</v>
          </cell>
          <cell r="H435">
            <v>596574.39</v>
          </cell>
        </row>
        <row r="436">
          <cell r="A436">
            <v>42</v>
          </cell>
          <cell r="B436" t="str">
            <v>GASTOS EXTRAORDINARIOS</v>
          </cell>
          <cell r="C436">
            <v>0.62</v>
          </cell>
          <cell r="D436">
            <v>431766.44</v>
          </cell>
          <cell r="E436">
            <v>606929.37</v>
          </cell>
          <cell r="F436">
            <v>1790902.95</v>
          </cell>
          <cell r="G436">
            <v>1791202.95</v>
          </cell>
          <cell r="H436">
            <v>2457601.61</v>
          </cell>
        </row>
        <row r="437">
          <cell r="A437">
            <v>421</v>
          </cell>
          <cell r="B437" t="str">
            <v>LIQUIDACIÓN DEL PRESUPUESTO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 t="str">
            <v>0.00</v>
          </cell>
          <cell r="H437">
            <v>0</v>
          </cell>
        </row>
        <row r="438">
          <cell r="A438">
            <v>423</v>
          </cell>
          <cell r="B438" t="str">
            <v>PÉRDIDA EN VENTA DE ACTIVOS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 t="str">
            <v>0.00</v>
          </cell>
          <cell r="H438">
            <v>0</v>
          </cell>
        </row>
        <row r="439">
          <cell r="A439">
            <v>4231</v>
          </cell>
          <cell r="B439" t="str">
            <v>TÍTULOS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 t="str">
            <v>0.00</v>
          </cell>
          <cell r="H439">
            <v>0</v>
          </cell>
        </row>
        <row r="440">
          <cell r="A440">
            <v>4232</v>
          </cell>
          <cell r="B440" t="str">
            <v>PROPIEDAD, PLANTA Y EQUIPO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 t="str">
            <v>0.00</v>
          </cell>
          <cell r="H440">
            <v>0</v>
          </cell>
        </row>
        <row r="441">
          <cell r="A441">
            <v>4233</v>
          </cell>
          <cell r="B441" t="str">
            <v>BIENES EN DACIÓN EN PAGO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 t="str">
            <v>0.00</v>
          </cell>
          <cell r="H441">
            <v>0</v>
          </cell>
        </row>
        <row r="442">
          <cell r="A442">
            <v>4239</v>
          </cell>
          <cell r="B442" t="str">
            <v>OTROS ACTIVOS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 t="str">
            <v>0.00</v>
          </cell>
          <cell r="H442">
            <v>0</v>
          </cell>
        </row>
        <row r="443">
          <cell r="A443">
            <v>424</v>
          </cell>
          <cell r="B443" t="str">
            <v>PÉRDIDAS DEL EJERCICIO</v>
          </cell>
          <cell r="C443">
            <v>0.62</v>
          </cell>
          <cell r="D443">
            <v>431766.44</v>
          </cell>
          <cell r="E443">
            <v>606115.42000000004</v>
          </cell>
          <cell r="F443">
            <v>1790089</v>
          </cell>
          <cell r="G443">
            <v>1790089</v>
          </cell>
          <cell r="H443">
            <v>2456187.66</v>
          </cell>
        </row>
        <row r="444">
          <cell r="A444">
            <v>425</v>
          </cell>
          <cell r="B444" t="str">
            <v>PÉRDIDAS EN EJERCICIOS ANTERIORES</v>
          </cell>
          <cell r="C444">
            <v>0</v>
          </cell>
          <cell r="D444">
            <v>0</v>
          </cell>
          <cell r="E444">
            <v>813.95</v>
          </cell>
          <cell r="F444">
            <v>813.95</v>
          </cell>
          <cell r="G444" t="str">
            <v>813.95</v>
          </cell>
          <cell r="H444">
            <v>813.95</v>
          </cell>
        </row>
        <row r="445">
          <cell r="A445">
            <v>426</v>
          </cell>
          <cell r="B445" t="str">
            <v>PROYECTOS ESPECIALES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 t="str">
            <v>0.00</v>
          </cell>
          <cell r="H445">
            <v>0</v>
          </cell>
        </row>
        <row r="446">
          <cell r="A446">
            <v>429</v>
          </cell>
          <cell r="B446" t="str">
            <v>OTROS GASTOS EXTRAORDINARIOS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 t="str">
            <v>300.00</v>
          </cell>
          <cell r="H446">
            <v>600</v>
          </cell>
        </row>
        <row r="447">
          <cell r="A447">
            <v>4291</v>
          </cell>
          <cell r="B447" t="str">
            <v>INDEMNIZACIÓN POR DESVINCULACIÓN DEL PERSONAL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 t="str">
            <v>0.00</v>
          </cell>
          <cell r="H447">
            <v>0</v>
          </cell>
        </row>
        <row r="448">
          <cell r="A448">
            <v>4299</v>
          </cell>
          <cell r="B448" t="str">
            <v>OTROS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 t="str">
            <v>300.00</v>
          </cell>
          <cell r="H448">
            <v>600</v>
          </cell>
        </row>
        <row r="449">
          <cell r="A449">
            <v>43</v>
          </cell>
          <cell r="B449" t="str">
            <v>GASTOS DE POLÍTICA MONETARIA</v>
          </cell>
          <cell r="C449">
            <v>1568</v>
          </cell>
          <cell r="D449">
            <v>8637.4699999999993</v>
          </cell>
          <cell r="E449">
            <v>202874.06</v>
          </cell>
          <cell r="F449">
            <v>347718.02</v>
          </cell>
          <cell r="G449">
            <v>480459.23</v>
          </cell>
          <cell r="H449">
            <v>614116.68999999994</v>
          </cell>
        </row>
        <row r="450">
          <cell r="A450">
            <v>45</v>
          </cell>
          <cell r="B450" t="str">
            <v>DEPRECIACIONES, AMORTIZACIONES Y PROVISIONES</v>
          </cell>
          <cell r="C450">
            <v>13.75</v>
          </cell>
          <cell r="D450">
            <v>5130026.1500000004</v>
          </cell>
          <cell r="E450">
            <v>5130039.72</v>
          </cell>
          <cell r="F450">
            <v>5130043.67</v>
          </cell>
          <cell r="G450">
            <v>5130046.75</v>
          </cell>
          <cell r="H450">
            <v>5130049.71</v>
          </cell>
        </row>
        <row r="451">
          <cell r="A451">
            <v>451</v>
          </cell>
          <cell r="B451" t="str">
            <v>DEPRECIACIONES</v>
          </cell>
          <cell r="C451">
            <v>13.75</v>
          </cell>
          <cell r="D451">
            <v>26.15</v>
          </cell>
          <cell r="E451">
            <v>39.72</v>
          </cell>
          <cell r="F451">
            <v>43.67</v>
          </cell>
          <cell r="G451" t="str">
            <v>46.75</v>
          </cell>
          <cell r="H451">
            <v>49.71</v>
          </cell>
        </row>
        <row r="452">
          <cell r="A452">
            <v>4511</v>
          </cell>
          <cell r="B452" t="str">
            <v>DEPRECIACIÓN DE EDIFICIOS Y OTROS LOCALES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 t="str">
            <v>0.00</v>
          </cell>
          <cell r="H452">
            <v>0</v>
          </cell>
        </row>
        <row r="453">
          <cell r="A453">
            <v>4512</v>
          </cell>
          <cell r="B453" t="str">
            <v>DEPRECIACIÓN DE MOBILIARIO, EQUIPO Y VEHÍCULOS</v>
          </cell>
          <cell r="C453">
            <v>13.75</v>
          </cell>
          <cell r="D453">
            <v>26.15</v>
          </cell>
          <cell r="E453">
            <v>39.72</v>
          </cell>
          <cell r="F453">
            <v>43.67</v>
          </cell>
          <cell r="G453" t="str">
            <v>46.75</v>
          </cell>
          <cell r="H453">
            <v>49.71</v>
          </cell>
        </row>
        <row r="454">
          <cell r="A454">
            <v>452</v>
          </cell>
          <cell r="B454" t="str">
            <v>AMORTIZACIONES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 t="str">
            <v>0.00</v>
          </cell>
          <cell r="H454">
            <v>0</v>
          </cell>
        </row>
        <row r="455">
          <cell r="A455">
            <v>4521</v>
          </cell>
          <cell r="B455" t="str">
            <v>AMORTIZACIÓN DE ACTIVOS INTANGIBLES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 t="str">
            <v>0.00</v>
          </cell>
          <cell r="H455">
            <v>0</v>
          </cell>
        </row>
        <row r="456">
          <cell r="A456">
            <v>453</v>
          </cell>
          <cell r="B456" t="str">
            <v>PROVISIONES</v>
          </cell>
          <cell r="C456">
            <v>0</v>
          </cell>
          <cell r="D456">
            <v>5130000</v>
          </cell>
          <cell r="E456">
            <v>5130000</v>
          </cell>
          <cell r="F456">
            <v>5130000</v>
          </cell>
          <cell r="G456">
            <v>5130000</v>
          </cell>
          <cell r="H456">
            <v>5130000</v>
          </cell>
        </row>
        <row r="457">
          <cell r="A457">
            <v>4532</v>
          </cell>
          <cell r="B457" t="str">
            <v>CUENTAS INCOBRABLES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 t="str">
            <v>0.00</v>
          </cell>
          <cell r="H457">
            <v>0</v>
          </cell>
        </row>
        <row r="458">
          <cell r="A458">
            <v>4533</v>
          </cell>
          <cell r="B458" t="str">
            <v>BIENES ADJUDICADOS POR DACIÓN EN PAGO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 t="str">
            <v>0.00</v>
          </cell>
          <cell r="H458">
            <v>0</v>
          </cell>
        </row>
        <row r="459">
          <cell r="A459">
            <v>4534</v>
          </cell>
          <cell r="B459" t="str">
            <v>APORTES EN ORGANISMOS FINANCIEROS INTERNACIONALES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 t="str">
            <v>0.00</v>
          </cell>
          <cell r="H459">
            <v>0</v>
          </cell>
        </row>
        <row r="460">
          <cell r="A460">
            <v>4538</v>
          </cell>
          <cell r="B460" t="str">
            <v>OTRAS CUENTAS DEL ACTIVO</v>
          </cell>
          <cell r="C460">
            <v>0</v>
          </cell>
          <cell r="D460">
            <v>5130000</v>
          </cell>
          <cell r="E460">
            <v>5130000</v>
          </cell>
          <cell r="F460">
            <v>5130000</v>
          </cell>
          <cell r="G460">
            <v>5130000</v>
          </cell>
          <cell r="H460">
            <v>5130000</v>
          </cell>
        </row>
        <row r="461">
          <cell r="A461">
            <v>46</v>
          </cell>
          <cell r="B461" t="str">
            <v>RESULTADOS NO OPERATIVOS DEUDORES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 t="str">
            <v>0.00</v>
          </cell>
          <cell r="H461">
            <v>0</v>
          </cell>
        </row>
        <row r="462">
          <cell r="A462">
            <v>462</v>
          </cell>
          <cell r="B462" t="str">
            <v>PÉRDIDAS POR VALUACIÓN DE MONEDA EXTRANJERA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 t="str">
            <v>0.00</v>
          </cell>
          <cell r="H462">
            <v>0</v>
          </cell>
        </row>
        <row r="463">
          <cell r="A463">
            <v>463</v>
          </cell>
          <cell r="B463" t="str">
            <v>PÉRDIDAS POR REAJUSTES PACTADOS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 t="str">
            <v>0.00</v>
          </cell>
          <cell r="H463">
            <v>0</v>
          </cell>
        </row>
        <row r="464">
          <cell r="A464">
            <v>464</v>
          </cell>
          <cell r="B464" t="str">
            <v>PÉRDIDAS POR VALUACIÓN ORO Y PLATA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 t="str">
            <v>0.00</v>
          </cell>
          <cell r="H464">
            <v>0</v>
          </cell>
        </row>
        <row r="465">
          <cell r="A465">
            <v>49</v>
          </cell>
          <cell r="B465" t="str">
            <v>PÉRDIDAS Y GANANCIAS - PÉRDIDAS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 t="str">
            <v>0.00</v>
          </cell>
          <cell r="H465">
            <v>0</v>
          </cell>
        </row>
        <row r="466">
          <cell r="A466">
            <v>5</v>
          </cell>
          <cell r="B466" t="str">
            <v>INGRESOS</v>
          </cell>
          <cell r="C466">
            <v>18710815.190000001</v>
          </cell>
          <cell r="D466">
            <v>37777224.960000001</v>
          </cell>
          <cell r="E466">
            <v>60330529.140000001</v>
          </cell>
          <cell r="F466">
            <v>81079987.640000001</v>
          </cell>
          <cell r="G466">
            <v>112949201.83</v>
          </cell>
          <cell r="H466">
            <v>138701608.09999999</v>
          </cell>
        </row>
        <row r="467">
          <cell r="A467">
            <v>51</v>
          </cell>
          <cell r="B467" t="str">
            <v>INGRESOS ORDINARIOS</v>
          </cell>
          <cell r="C467">
            <v>7630965.3099999996</v>
          </cell>
          <cell r="D467">
            <v>15317147.630000001</v>
          </cell>
          <cell r="E467">
            <v>26053991.920000002</v>
          </cell>
          <cell r="F467">
            <v>35073587.670000002</v>
          </cell>
          <cell r="G467">
            <v>56401489.950000003</v>
          </cell>
          <cell r="H467">
            <v>64824008.32</v>
          </cell>
        </row>
        <row r="468">
          <cell r="A468">
            <v>511</v>
          </cell>
          <cell r="B468" t="str">
            <v>INGRESOS FINANCIEROS</v>
          </cell>
          <cell r="C468">
            <v>7629538.2400000002</v>
          </cell>
          <cell r="D468">
            <v>15141966.43</v>
          </cell>
          <cell r="E468">
            <v>25730805.449999999</v>
          </cell>
          <cell r="F468">
            <v>34658393.439999998</v>
          </cell>
          <cell r="G468">
            <v>55865570.920000002</v>
          </cell>
          <cell r="H468">
            <v>64217636.240000002</v>
          </cell>
        </row>
        <row r="469">
          <cell r="A469">
            <v>5111</v>
          </cell>
          <cell r="B469" t="str">
            <v>INTERESES GANADOS</v>
          </cell>
          <cell r="C469">
            <v>5771522.4699999997</v>
          </cell>
          <cell r="D469">
            <v>11346846.32</v>
          </cell>
          <cell r="E469">
            <v>16777548.469999999</v>
          </cell>
          <cell r="F469">
            <v>22249851.07</v>
          </cell>
          <cell r="G469">
            <v>27837330.870000001</v>
          </cell>
          <cell r="H469">
            <v>33315645.16</v>
          </cell>
        </row>
        <row r="470">
          <cell r="A470">
            <v>511105</v>
          </cell>
          <cell r="B470" t="str">
            <v>INVERSIONES</v>
          </cell>
          <cell r="C470">
            <v>5746816.4699999997</v>
          </cell>
          <cell r="D470">
            <v>8792701.6600000001</v>
          </cell>
          <cell r="E470">
            <v>16655168.41</v>
          </cell>
          <cell r="F470">
            <v>22088132.359999999</v>
          </cell>
          <cell r="G470">
            <v>27630080.620000001</v>
          </cell>
          <cell r="H470">
            <v>33064265.780000001</v>
          </cell>
        </row>
        <row r="471">
          <cell r="A471">
            <v>511110</v>
          </cell>
          <cell r="B471" t="str">
            <v>ACUERDOS DE PAGO Y CRÉDITOS RECÍPROCOS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0.00</v>
          </cell>
          <cell r="H471">
            <v>0</v>
          </cell>
        </row>
        <row r="472">
          <cell r="A472">
            <v>511115</v>
          </cell>
          <cell r="B472" t="str">
            <v>CARTERA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 t="str">
            <v>0.00</v>
          </cell>
          <cell r="H472">
            <v>0</v>
          </cell>
        </row>
        <row r="473">
          <cell r="A473">
            <v>511120</v>
          </cell>
          <cell r="B473" t="str">
            <v>TÍTULOS NO RECOMPRADOS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 t="str">
            <v>0.00</v>
          </cell>
          <cell r="H473">
            <v>0</v>
          </cell>
        </row>
        <row r="474">
          <cell r="A474">
            <v>511130</v>
          </cell>
          <cell r="B474" t="str">
            <v>TÍTULOS RECIBIDOS EN DACIÓN EN PAGO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 t="str">
            <v>0.00</v>
          </cell>
          <cell r="H474">
            <v>0</v>
          </cell>
        </row>
        <row r="475">
          <cell r="A475">
            <v>511135</v>
          </cell>
          <cell r="B475" t="str">
            <v>ORGANISMOS INTERNACIONALES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 t="str">
            <v>0.00</v>
          </cell>
          <cell r="H475">
            <v>0</v>
          </cell>
        </row>
        <row r="476">
          <cell r="A476">
            <v>511190</v>
          </cell>
          <cell r="B476" t="str">
            <v>OTROS INTERESES</v>
          </cell>
          <cell r="C476">
            <v>24706</v>
          </cell>
          <cell r="D476">
            <v>2554144.66</v>
          </cell>
          <cell r="E476">
            <v>122380.06</v>
          </cell>
          <cell r="F476">
            <v>161718.71</v>
          </cell>
          <cell r="G476">
            <v>207250.25</v>
          </cell>
          <cell r="H476">
            <v>251379.38</v>
          </cell>
        </row>
        <row r="477">
          <cell r="A477">
            <v>5112</v>
          </cell>
          <cell r="B477" t="str">
            <v>COMISIONES GANADAS</v>
          </cell>
          <cell r="C477">
            <v>1842980.69</v>
          </cell>
          <cell r="D477">
            <v>3751139.78</v>
          </cell>
          <cell r="E477">
            <v>7373176.2300000004</v>
          </cell>
          <cell r="F477">
            <v>10813952.32</v>
          </cell>
          <cell r="G477">
            <v>13822071.57</v>
          </cell>
          <cell r="H477">
            <v>16587591.68</v>
          </cell>
        </row>
        <row r="478">
          <cell r="A478">
            <v>511205</v>
          </cell>
          <cell r="B478" t="str">
            <v>CONVENIOS DE PAGO Y CRÉDITOS RECÍPROCOS</v>
          </cell>
          <cell r="C478">
            <v>8803.27</v>
          </cell>
          <cell r="D478">
            <v>19085.060000000001</v>
          </cell>
          <cell r="E478">
            <v>21663.97</v>
          </cell>
          <cell r="F478">
            <v>23421.07</v>
          </cell>
          <cell r="G478">
            <v>30668.05</v>
          </cell>
          <cell r="H478">
            <v>32495.31</v>
          </cell>
        </row>
        <row r="479">
          <cell r="A479">
            <v>511210</v>
          </cell>
          <cell r="B479" t="str">
            <v>REGISTRO TARDÍO PRÉSTAMOS EXTERNOS</v>
          </cell>
          <cell r="C479">
            <v>28506.99</v>
          </cell>
          <cell r="D479">
            <v>68112.41</v>
          </cell>
          <cell r="E479">
            <v>121088.19</v>
          </cell>
          <cell r="F479">
            <v>201431.13</v>
          </cell>
          <cell r="G479">
            <v>239148.9</v>
          </cell>
          <cell r="H479">
            <v>296357.03000000003</v>
          </cell>
        </row>
        <row r="480">
          <cell r="A480">
            <v>511215</v>
          </cell>
          <cell r="B480" t="str">
            <v>CARTAS CRÉDITO AL Y DEL EXTERIOR</v>
          </cell>
          <cell r="C480">
            <v>15998.13</v>
          </cell>
          <cell r="D480">
            <v>28598.75</v>
          </cell>
          <cell r="E480">
            <v>54357.79</v>
          </cell>
          <cell r="F480">
            <v>128149.61</v>
          </cell>
          <cell r="G480">
            <v>212408.54</v>
          </cell>
          <cell r="H480">
            <v>227555.78</v>
          </cell>
        </row>
        <row r="481">
          <cell r="A481">
            <v>511220</v>
          </cell>
          <cell r="B481" t="str">
            <v>TRANSFERENCIAS AL Y DEL EXTERIOR</v>
          </cell>
          <cell r="C481">
            <v>23952</v>
          </cell>
          <cell r="D481">
            <v>52152</v>
          </cell>
          <cell r="E481">
            <v>107712</v>
          </cell>
          <cell r="F481">
            <v>159960</v>
          </cell>
          <cell r="G481">
            <v>216888</v>
          </cell>
          <cell r="H481">
            <v>260976</v>
          </cell>
        </row>
        <row r="482">
          <cell r="A482">
            <v>511225</v>
          </cell>
          <cell r="B482" t="str">
            <v>FIDEICOMISOS</v>
          </cell>
          <cell r="C482">
            <v>151239.07999999999</v>
          </cell>
          <cell r="D482">
            <v>205076.43</v>
          </cell>
          <cell r="E482">
            <v>1579342.19</v>
          </cell>
          <cell r="F482">
            <v>2724200.45</v>
          </cell>
          <cell r="G482">
            <v>3494879.05</v>
          </cell>
          <cell r="H482">
            <v>4105202.06</v>
          </cell>
        </row>
        <row r="483">
          <cell r="A483">
            <v>511230</v>
          </cell>
          <cell r="B483" t="str">
            <v>CUSTODIA</v>
          </cell>
          <cell r="C483">
            <v>332523.90999999997</v>
          </cell>
          <cell r="D483">
            <v>555276.09</v>
          </cell>
          <cell r="E483">
            <v>863180.2</v>
          </cell>
          <cell r="F483">
            <v>1365570.41</v>
          </cell>
          <cell r="G483">
            <v>1740545.12</v>
          </cell>
          <cell r="H483">
            <v>2138034.5</v>
          </cell>
        </row>
        <row r="484">
          <cell r="A484">
            <v>511235</v>
          </cell>
          <cell r="B484" t="str">
            <v>FONDOS RECIBIDOS EN ADMINISTRACIÓN</v>
          </cell>
          <cell r="C484">
            <v>168399.74</v>
          </cell>
          <cell r="D484">
            <v>313582</v>
          </cell>
          <cell r="E484">
            <v>467566.91</v>
          </cell>
          <cell r="F484">
            <v>601551.51</v>
          </cell>
          <cell r="G484">
            <v>830655</v>
          </cell>
          <cell r="H484">
            <v>1039037.16</v>
          </cell>
        </row>
        <row r="485">
          <cell r="A485">
            <v>511240</v>
          </cell>
          <cell r="B485" t="str">
            <v>EMISIÓN Y SERVICIOS DE TÍTULOS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 t="str">
            <v>0.00</v>
          </cell>
          <cell r="H485">
            <v>0</v>
          </cell>
        </row>
        <row r="486">
          <cell r="A486">
            <v>511245</v>
          </cell>
          <cell r="B486" t="str">
            <v>TRANSFERENCIAS EN EL PAÍS</v>
          </cell>
          <cell r="C486">
            <v>390.24</v>
          </cell>
          <cell r="D486">
            <v>810.96</v>
          </cell>
          <cell r="E486">
            <v>1444.32</v>
          </cell>
          <cell r="F486">
            <v>1963.92</v>
          </cell>
          <cell r="G486">
            <v>3001.92</v>
          </cell>
          <cell r="H486">
            <v>3699.12</v>
          </cell>
        </row>
        <row r="487">
          <cell r="A487">
            <v>511250</v>
          </cell>
          <cell r="B487" t="str">
            <v>REMESAS EN ESPECIES MONETARIAS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 t="str">
            <v>0.00</v>
          </cell>
          <cell r="H487">
            <v>0</v>
          </cell>
        </row>
        <row r="488">
          <cell r="A488">
            <v>511255</v>
          </cell>
          <cell r="B488" t="str">
            <v>ESTADOS CUENTAS CORRIENTES</v>
          </cell>
          <cell r="C488">
            <v>57.9</v>
          </cell>
          <cell r="D488">
            <v>17684.7</v>
          </cell>
          <cell r="E488">
            <v>35450.400000000001</v>
          </cell>
          <cell r="F488">
            <v>54037.9</v>
          </cell>
          <cell r="G488">
            <v>72761.5</v>
          </cell>
          <cell r="H488">
            <v>91689.2</v>
          </cell>
        </row>
        <row r="489">
          <cell r="A489">
            <v>511275</v>
          </cell>
          <cell r="B489" t="str">
            <v>ORDENES DE PAGO</v>
          </cell>
          <cell r="C489">
            <v>1041.5999999999999</v>
          </cell>
          <cell r="D489">
            <v>1856.4</v>
          </cell>
          <cell r="E489">
            <v>3224.4</v>
          </cell>
          <cell r="F489">
            <v>4266</v>
          </cell>
          <cell r="G489">
            <v>5481.6</v>
          </cell>
          <cell r="H489">
            <v>6631.2</v>
          </cell>
        </row>
        <row r="490">
          <cell r="A490">
            <v>511280</v>
          </cell>
          <cell r="B490" t="str">
            <v>CÁMARA DE COMPENSACIÓN</v>
          </cell>
          <cell r="C490">
            <v>32197.26</v>
          </cell>
          <cell r="D490">
            <v>61201.16</v>
          </cell>
          <cell r="E490">
            <v>97088.84</v>
          </cell>
          <cell r="F490">
            <v>127321.08</v>
          </cell>
          <cell r="G490">
            <v>158857.87</v>
          </cell>
          <cell r="H490">
            <v>193069.89</v>
          </cell>
        </row>
        <row r="491">
          <cell r="A491">
            <v>511285</v>
          </cell>
          <cell r="B491" t="str">
            <v>SISTEMA NACIONAL DE PAGOS</v>
          </cell>
          <cell r="C491">
            <v>740800.09</v>
          </cell>
          <cell r="D491">
            <v>1538692.54</v>
          </cell>
          <cell r="E491">
            <v>2555682.8199999998</v>
          </cell>
          <cell r="F491">
            <v>3464609.37</v>
          </cell>
          <cell r="G491">
            <v>4427392.2699999996</v>
          </cell>
          <cell r="H491">
            <v>5366701.46</v>
          </cell>
        </row>
        <row r="492">
          <cell r="A492">
            <v>511295</v>
          </cell>
          <cell r="B492" t="str">
            <v>OTRAS COMISIONES</v>
          </cell>
          <cell r="C492">
            <v>339070.48</v>
          </cell>
          <cell r="D492">
            <v>889011.28</v>
          </cell>
          <cell r="E492">
            <v>1465374.2</v>
          </cell>
          <cell r="F492">
            <v>1957469.87</v>
          </cell>
          <cell r="G492">
            <v>2389383.75</v>
          </cell>
          <cell r="H492">
            <v>2826142.97</v>
          </cell>
        </row>
        <row r="493">
          <cell r="A493">
            <v>5113</v>
          </cell>
          <cell r="B493" t="str">
            <v>RENTA EN NEGOCIACIÓN VALORES MOBILIARIOS</v>
          </cell>
          <cell r="C493">
            <v>15035.08</v>
          </cell>
          <cell r="D493">
            <v>43980.33</v>
          </cell>
          <cell r="E493">
            <v>52757.01</v>
          </cell>
          <cell r="F493">
            <v>67266.31</v>
          </cell>
          <cell r="G493">
            <v>73441.89</v>
          </cell>
          <cell r="H493">
            <v>73868.56</v>
          </cell>
        </row>
        <row r="494">
          <cell r="A494">
            <v>511305</v>
          </cell>
          <cell r="B494" t="str">
            <v>RENDIMIENTO INVERSIONES R.I.</v>
          </cell>
          <cell r="C494">
            <v>15035.08</v>
          </cell>
          <cell r="D494">
            <v>43980.33</v>
          </cell>
          <cell r="E494">
            <v>52757.01</v>
          </cell>
          <cell r="F494">
            <v>67266.31</v>
          </cell>
          <cell r="G494">
            <v>73441.89</v>
          </cell>
          <cell r="H494">
            <v>73868.56</v>
          </cell>
        </row>
        <row r="495">
          <cell r="A495">
            <v>511310</v>
          </cell>
          <cell r="B495" t="str">
            <v>RENDIMIENTO INVERSIONES PAÍS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 t="str">
            <v>0.00</v>
          </cell>
          <cell r="H495">
            <v>0</v>
          </cell>
        </row>
        <row r="496">
          <cell r="A496">
            <v>5114</v>
          </cell>
          <cell r="B496" t="str">
            <v>DIVIDENDOS</v>
          </cell>
          <cell r="C496">
            <v>0</v>
          </cell>
          <cell r="D496">
            <v>0</v>
          </cell>
          <cell r="E496">
            <v>1527323.74</v>
          </cell>
          <cell r="F496">
            <v>1527323.74</v>
          </cell>
          <cell r="G496">
            <v>14132726.59</v>
          </cell>
          <cell r="H496">
            <v>14240530.84</v>
          </cell>
        </row>
        <row r="497">
          <cell r="A497">
            <v>511405</v>
          </cell>
          <cell r="B497" t="str">
            <v>PARTICIPACIÓN EN ORGANISMOS INTERNACIONALES</v>
          </cell>
          <cell r="C497">
            <v>0</v>
          </cell>
          <cell r="D497">
            <v>0</v>
          </cell>
          <cell r="E497">
            <v>107804.25</v>
          </cell>
          <cell r="F497">
            <v>107804.25</v>
          </cell>
          <cell r="G497">
            <v>12713207.1</v>
          </cell>
          <cell r="H497">
            <v>12821011.35</v>
          </cell>
        </row>
        <row r="498">
          <cell r="A498">
            <v>511490</v>
          </cell>
          <cell r="B498" t="str">
            <v>OTROS</v>
          </cell>
          <cell r="C498">
            <v>0</v>
          </cell>
          <cell r="D498">
            <v>0</v>
          </cell>
          <cell r="E498">
            <v>1419519.49</v>
          </cell>
          <cell r="F498">
            <v>1419519.49</v>
          </cell>
          <cell r="G498">
            <v>1419519.49</v>
          </cell>
          <cell r="H498">
            <v>1419519.49</v>
          </cell>
        </row>
        <row r="499">
          <cell r="A499">
            <v>519</v>
          </cell>
          <cell r="B499" t="str">
            <v>OTROS INGRESOS ORDINARIOS</v>
          </cell>
          <cell r="C499">
            <v>1427.07</v>
          </cell>
          <cell r="D499">
            <v>175181.2</v>
          </cell>
          <cell r="E499">
            <v>323186.46999999997</v>
          </cell>
          <cell r="F499">
            <v>415194.23</v>
          </cell>
          <cell r="G499">
            <v>535919.03</v>
          </cell>
          <cell r="H499">
            <v>606372.07999999996</v>
          </cell>
        </row>
        <row r="500">
          <cell r="A500">
            <v>5191</v>
          </cell>
          <cell r="B500" t="str">
            <v>TASAS POR SERVICIOS</v>
          </cell>
          <cell r="C500">
            <v>1427.07</v>
          </cell>
          <cell r="D500">
            <v>175181.2</v>
          </cell>
          <cell r="E500">
            <v>323186.46999999997</v>
          </cell>
          <cell r="F500">
            <v>415194.23</v>
          </cell>
          <cell r="G500">
            <v>535919.03</v>
          </cell>
          <cell r="H500">
            <v>606372.07999999996</v>
          </cell>
        </row>
        <row r="501">
          <cell r="A501">
            <v>519105</v>
          </cell>
          <cell r="B501" t="str">
            <v>BANCARIOS</v>
          </cell>
          <cell r="C501">
            <v>27</v>
          </cell>
          <cell r="D501">
            <v>163204.74</v>
          </cell>
          <cell r="E501">
            <v>243966.76</v>
          </cell>
          <cell r="F501">
            <v>326875.99</v>
          </cell>
          <cell r="G501">
            <v>395823.68</v>
          </cell>
          <cell r="H501">
            <v>464871.79</v>
          </cell>
        </row>
        <row r="502">
          <cell r="A502">
            <v>519110</v>
          </cell>
          <cell r="B502" t="str">
            <v>ADMINISTRATIVOS</v>
          </cell>
          <cell r="C502">
            <v>1400.07</v>
          </cell>
          <cell r="D502">
            <v>11976.46</v>
          </cell>
          <cell r="E502">
            <v>79219.710000000006</v>
          </cell>
          <cell r="F502">
            <v>88318.24</v>
          </cell>
          <cell r="G502">
            <v>140095.35</v>
          </cell>
          <cell r="H502">
            <v>141500.29</v>
          </cell>
        </row>
        <row r="503">
          <cell r="A503">
            <v>52</v>
          </cell>
          <cell r="B503" t="str">
            <v>INGRESOS EXTRAORDINARIOS</v>
          </cell>
          <cell r="C503">
            <v>271658.84999999998</v>
          </cell>
          <cell r="D503">
            <v>1124211.5900000001</v>
          </cell>
          <cell r="E503">
            <v>2418584.87</v>
          </cell>
          <cell r="F503">
            <v>3704594.08</v>
          </cell>
          <cell r="G503">
            <v>3802052.43</v>
          </cell>
          <cell r="H503">
            <v>10688086.779999999</v>
          </cell>
        </row>
        <row r="504">
          <cell r="A504">
            <v>521</v>
          </cell>
          <cell r="B504" t="str">
            <v>LIQUIDACIÓN DEL PRESUPUESTO</v>
          </cell>
          <cell r="C504">
            <v>0</v>
          </cell>
          <cell r="D504">
            <v>285311.84000000003</v>
          </cell>
          <cell r="E504">
            <v>934369.11</v>
          </cell>
          <cell r="F504">
            <v>921175.22</v>
          </cell>
          <cell r="G504">
            <v>921175.22</v>
          </cell>
          <cell r="H504">
            <v>921175.22</v>
          </cell>
        </row>
        <row r="505">
          <cell r="A505">
            <v>522</v>
          </cell>
          <cell r="B505" t="str">
            <v>ARRIENDOS</v>
          </cell>
          <cell r="C505">
            <v>1095.1199999999999</v>
          </cell>
          <cell r="D505">
            <v>2190.2399999999998</v>
          </cell>
          <cell r="E505">
            <v>3285.36</v>
          </cell>
          <cell r="F505">
            <v>4380.4799999999996</v>
          </cell>
          <cell r="G505">
            <v>5475.6</v>
          </cell>
          <cell r="H505">
            <v>6388.2</v>
          </cell>
        </row>
        <row r="506">
          <cell r="A506">
            <v>523</v>
          </cell>
          <cell r="B506" t="str">
            <v>UTILIDAD EN VENTA DE ACTIVOS</v>
          </cell>
          <cell r="C506">
            <v>48332.79</v>
          </cell>
          <cell r="D506">
            <v>94617.919999999998</v>
          </cell>
          <cell r="E506">
            <v>292143.90999999997</v>
          </cell>
          <cell r="F506">
            <v>382463.17</v>
          </cell>
          <cell r="G506">
            <v>439949.25</v>
          </cell>
          <cell r="H506">
            <v>470134.97</v>
          </cell>
        </row>
        <row r="507">
          <cell r="A507">
            <v>5231</v>
          </cell>
          <cell r="B507" t="str">
            <v>TÍTULOS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 t="str">
            <v>0.00</v>
          </cell>
          <cell r="H507">
            <v>0</v>
          </cell>
        </row>
        <row r="508">
          <cell r="A508">
            <v>5232</v>
          </cell>
          <cell r="B508" t="str">
            <v>PROPIEDAD, PLANTA Y EQUIPO</v>
          </cell>
          <cell r="C508">
            <v>0</v>
          </cell>
          <cell r="D508">
            <v>0</v>
          </cell>
          <cell r="E508">
            <v>111895.03999999999</v>
          </cell>
          <cell r="F508">
            <v>111895.03999999999</v>
          </cell>
          <cell r="G508">
            <v>148794.15</v>
          </cell>
          <cell r="H508">
            <v>148794.15</v>
          </cell>
        </row>
        <row r="509">
          <cell r="A509">
            <v>5233</v>
          </cell>
          <cell r="B509" t="str">
            <v>BIENES EN DACIÓN DE PAGO</v>
          </cell>
          <cell r="C509">
            <v>48332.79</v>
          </cell>
          <cell r="D509">
            <v>94617.919999999998</v>
          </cell>
          <cell r="E509">
            <v>180248.87</v>
          </cell>
          <cell r="F509">
            <v>270568.13</v>
          </cell>
          <cell r="G509">
            <v>291155.09999999998</v>
          </cell>
          <cell r="H509">
            <v>321340.82</v>
          </cell>
        </row>
        <row r="510">
          <cell r="A510">
            <v>524</v>
          </cell>
          <cell r="B510" t="str">
            <v>INGRESO DEL EJERCICIO</v>
          </cell>
          <cell r="C510">
            <v>190744.52</v>
          </cell>
          <cell r="D510">
            <v>701135.4</v>
          </cell>
          <cell r="E510">
            <v>978658.21</v>
          </cell>
          <cell r="F510">
            <v>2178275.4900000002</v>
          </cell>
          <cell r="G510">
            <v>2204471.44</v>
          </cell>
          <cell r="H510">
            <v>9050954.0600000005</v>
          </cell>
        </row>
        <row r="511">
          <cell r="A511">
            <v>525</v>
          </cell>
          <cell r="B511" t="str">
            <v>INGRESOS EJERCICIOS ANTERIORES</v>
          </cell>
          <cell r="C511">
            <v>24413.25</v>
          </cell>
          <cell r="D511">
            <v>26746.75</v>
          </cell>
          <cell r="E511">
            <v>187505.92000000001</v>
          </cell>
          <cell r="F511">
            <v>189951.4</v>
          </cell>
          <cell r="G511">
            <v>194897.62</v>
          </cell>
          <cell r="H511">
            <v>195848.64</v>
          </cell>
        </row>
        <row r="512">
          <cell r="A512">
            <v>529</v>
          </cell>
          <cell r="B512" t="str">
            <v>OTROS INGRESOS EXTRAORDINARIOS</v>
          </cell>
          <cell r="C512">
            <v>7073.17</v>
          </cell>
          <cell r="D512">
            <v>14209.44</v>
          </cell>
          <cell r="E512">
            <v>22622.36</v>
          </cell>
          <cell r="F512">
            <v>28348.32</v>
          </cell>
          <cell r="G512">
            <v>36083.300000000003</v>
          </cell>
          <cell r="H512">
            <v>43585.69</v>
          </cell>
        </row>
        <row r="513">
          <cell r="A513">
            <v>53</v>
          </cell>
          <cell r="B513" t="str">
            <v>INGRESOS DE POLÍTICA MONETARIA</v>
          </cell>
          <cell r="C513">
            <v>10808191.029999999</v>
          </cell>
          <cell r="D513">
            <v>21335865.739999998</v>
          </cell>
          <cell r="E513">
            <v>31857952.350000001</v>
          </cell>
          <cell r="F513">
            <v>42301805.890000001</v>
          </cell>
          <cell r="G513">
            <v>52745659.450000003</v>
          </cell>
          <cell r="H513">
            <v>63189513</v>
          </cell>
        </row>
        <row r="514">
          <cell r="A514">
            <v>56</v>
          </cell>
          <cell r="B514" t="str">
            <v>RESULTADOS NO OPERATIVOS ACREEDORES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 t="str">
            <v>0.00</v>
          </cell>
          <cell r="H514">
            <v>0</v>
          </cell>
        </row>
        <row r="515">
          <cell r="A515">
            <v>562</v>
          </cell>
          <cell r="B515" t="str">
            <v>UTILIDADES POR VALUACIÓN DE MONEDA EXTRANJERA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 t="str">
            <v>0.00</v>
          </cell>
          <cell r="H515">
            <v>0</v>
          </cell>
        </row>
        <row r="516">
          <cell r="A516">
            <v>563</v>
          </cell>
          <cell r="B516" t="str">
            <v>UTILIDADES POR REAJUSTES PACTADOS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0.00</v>
          </cell>
          <cell r="H516">
            <v>0</v>
          </cell>
        </row>
        <row r="517">
          <cell r="A517">
            <v>564</v>
          </cell>
          <cell r="B517" t="str">
            <v>UTILIDAD VALUACIÓN ORO Y PLATA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0.00</v>
          </cell>
          <cell r="H517">
            <v>0</v>
          </cell>
        </row>
        <row r="518">
          <cell r="A518">
            <v>59</v>
          </cell>
          <cell r="B518" t="str">
            <v>PÉRDIDAS Y GANANCIAS ¿ GANANCIAS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0.00</v>
          </cell>
          <cell r="H518">
            <v>0</v>
          </cell>
        </row>
        <row r="519">
          <cell r="A519">
            <v>6</v>
          </cell>
          <cell r="B519" t="str">
            <v>CUENTAS CONTINGENTES</v>
          </cell>
          <cell r="C519">
            <v>1451045514.78</v>
          </cell>
          <cell r="D519">
            <v>1350801705.04</v>
          </cell>
          <cell r="E519">
            <v>1437264778.5</v>
          </cell>
          <cell r="F519">
            <v>1444714125.9400001</v>
          </cell>
          <cell r="G519">
            <v>1492403409.8399999</v>
          </cell>
          <cell r="H519">
            <v>1514416739.5999999</v>
          </cell>
        </row>
        <row r="520">
          <cell r="A520">
            <v>61</v>
          </cell>
          <cell r="B520" t="str">
            <v>DEUDORAS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0.00</v>
          </cell>
          <cell r="H520">
            <v>0</v>
          </cell>
        </row>
        <row r="521">
          <cell r="A521">
            <v>62</v>
          </cell>
          <cell r="B521" t="str">
            <v>DEUDORAS POR CONTRA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 t="str">
            <v>0.00</v>
          </cell>
          <cell r="H521">
            <v>0</v>
          </cell>
        </row>
        <row r="522">
          <cell r="A522">
            <v>63</v>
          </cell>
          <cell r="B522" t="str">
            <v>ACREEDORAS</v>
          </cell>
          <cell r="C522">
            <v>725522757.38999999</v>
          </cell>
          <cell r="D522">
            <v>675400852.51999998</v>
          </cell>
          <cell r="E522">
            <v>718632389.25</v>
          </cell>
          <cell r="F522">
            <v>722357062.97000003</v>
          </cell>
          <cell r="G522">
            <v>746201704.91999996</v>
          </cell>
          <cell r="H522">
            <v>757208369.79999995</v>
          </cell>
        </row>
        <row r="523">
          <cell r="A523">
            <v>631</v>
          </cell>
          <cell r="B523" t="str">
            <v>COMPROMISOS GOBIERNO CENTRAL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 t="str">
            <v>0.00</v>
          </cell>
          <cell r="H523">
            <v>0</v>
          </cell>
        </row>
        <row r="524">
          <cell r="A524">
            <v>632</v>
          </cell>
          <cell r="B524" t="str">
            <v>COMPROMISOS CARTAS DE CRÉDITO</v>
          </cell>
          <cell r="C524">
            <v>455101327.31</v>
          </cell>
          <cell r="D524">
            <v>412138300.88</v>
          </cell>
          <cell r="E524">
            <v>455997873.31999999</v>
          </cell>
          <cell r="F524">
            <v>469250614.82999998</v>
          </cell>
          <cell r="G524">
            <v>500778866.42000002</v>
          </cell>
          <cell r="H524">
            <v>510921072.75999999</v>
          </cell>
        </row>
        <row r="525">
          <cell r="A525">
            <v>633</v>
          </cell>
          <cell r="B525" t="str">
            <v>ACUERDOS DE PAGO Y CRÉDITOS RECÍPROCOS</v>
          </cell>
          <cell r="C525">
            <v>82973530.530000001</v>
          </cell>
          <cell r="D525">
            <v>75814652.090000004</v>
          </cell>
          <cell r="E525">
            <v>75186616.379999995</v>
          </cell>
          <cell r="F525">
            <v>65658548.590000004</v>
          </cell>
          <cell r="G525">
            <v>57974938.950000003</v>
          </cell>
          <cell r="H525">
            <v>58839397.490000002</v>
          </cell>
        </row>
        <row r="526">
          <cell r="A526">
            <v>634</v>
          </cell>
          <cell r="B526" t="str">
            <v>COMPROMISOS ADQUIRIDOS NO DESEMBOLSADOS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 t="str">
            <v>0.00</v>
          </cell>
          <cell r="H526">
            <v>0</v>
          </cell>
        </row>
        <row r="527">
          <cell r="A527">
            <v>639</v>
          </cell>
          <cell r="B527" t="str">
            <v>OTRAS CUENTAS CONTINGENTES ACREEDORAS</v>
          </cell>
          <cell r="C527">
            <v>187447899.55000001</v>
          </cell>
          <cell r="D527">
            <v>187447899.55000001</v>
          </cell>
          <cell r="E527">
            <v>187447899.55000001</v>
          </cell>
          <cell r="F527">
            <v>187447899.55000001</v>
          </cell>
          <cell r="G527">
            <v>187447899.55000001</v>
          </cell>
          <cell r="H527">
            <v>187447899.55000001</v>
          </cell>
        </row>
        <row r="528">
          <cell r="A528">
            <v>64</v>
          </cell>
          <cell r="B528" t="str">
            <v>ACREEDORAS POR CONTRA</v>
          </cell>
          <cell r="C528">
            <v>725522757.38999999</v>
          </cell>
          <cell r="D528">
            <v>675400852.51999998</v>
          </cell>
          <cell r="E528">
            <v>718632389.25</v>
          </cell>
          <cell r="F528">
            <v>722357062.97000003</v>
          </cell>
          <cell r="G528">
            <v>746201704.91999996</v>
          </cell>
          <cell r="H528">
            <v>757208369.79999995</v>
          </cell>
        </row>
        <row r="529">
          <cell r="A529">
            <v>641</v>
          </cell>
          <cell r="B529" t="str">
            <v>COMPROMISOS GOBIERNO CENTRAL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 t="str">
            <v>0.00</v>
          </cell>
          <cell r="H529">
            <v>0</v>
          </cell>
        </row>
        <row r="530">
          <cell r="A530">
            <v>642</v>
          </cell>
          <cell r="B530" t="str">
            <v>COMPROMISOS CARTAS DE CRÉDITO</v>
          </cell>
          <cell r="C530">
            <v>455101327.31</v>
          </cell>
          <cell r="D530">
            <v>412138300.88</v>
          </cell>
          <cell r="E530">
            <v>455997873.31999999</v>
          </cell>
          <cell r="F530">
            <v>469250614.82999998</v>
          </cell>
          <cell r="G530">
            <v>500778866.42000002</v>
          </cell>
          <cell r="H530">
            <v>510921072.75999999</v>
          </cell>
        </row>
        <row r="531">
          <cell r="A531">
            <v>643</v>
          </cell>
          <cell r="B531" t="str">
            <v>ACUERDOS DE PAGO Y CRÉDITOS RECÍPROCOS</v>
          </cell>
          <cell r="C531">
            <v>82973530.530000001</v>
          </cell>
          <cell r="D531">
            <v>75814652.090000004</v>
          </cell>
          <cell r="E531">
            <v>75186616.379999995</v>
          </cell>
          <cell r="F531">
            <v>65658548.590000004</v>
          </cell>
          <cell r="G531">
            <v>57974938.950000003</v>
          </cell>
          <cell r="H531">
            <v>58839397.490000002</v>
          </cell>
        </row>
        <row r="532">
          <cell r="A532">
            <v>644</v>
          </cell>
          <cell r="B532" t="str">
            <v>COMPROMISOS ADQUIRIDOS NO DESEMBOLSADOS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0.00</v>
          </cell>
          <cell r="H532">
            <v>0</v>
          </cell>
        </row>
        <row r="533">
          <cell r="A533">
            <v>649</v>
          </cell>
          <cell r="B533" t="str">
            <v>OTRAS CUENTAS CONTINGENTES ACREEDORAS</v>
          </cell>
          <cell r="C533">
            <v>187447899.55000001</v>
          </cell>
          <cell r="D533">
            <v>187447899.55000001</v>
          </cell>
          <cell r="E533">
            <v>187447899.55000001</v>
          </cell>
          <cell r="F533">
            <v>187447899.55000001</v>
          </cell>
          <cell r="G533">
            <v>187447899.55000001</v>
          </cell>
          <cell r="H533">
            <v>187447899.55000001</v>
          </cell>
        </row>
        <row r="534">
          <cell r="A534">
            <v>7</v>
          </cell>
          <cell r="B534" t="str">
            <v>CUENTAS DE ORDEN</v>
          </cell>
          <cell r="C534">
            <v>63883963334.410004</v>
          </cell>
          <cell r="D534">
            <v>68589061320.650002</v>
          </cell>
          <cell r="E534">
            <v>69202893648.449997</v>
          </cell>
          <cell r="F534">
            <v>69643975942.389999</v>
          </cell>
          <cell r="G534">
            <v>69936060976.410004</v>
          </cell>
          <cell r="H534">
            <v>69100090233.479996</v>
          </cell>
        </row>
        <row r="535">
          <cell r="A535">
            <v>71</v>
          </cell>
          <cell r="B535" t="str">
            <v>DEUDORAS</v>
          </cell>
          <cell r="C535">
            <v>25202404225.41</v>
          </cell>
          <cell r="D535">
            <v>25210821262.650002</v>
          </cell>
          <cell r="E535">
            <v>25326542737.029999</v>
          </cell>
          <cell r="F535">
            <v>25376619481.689999</v>
          </cell>
          <cell r="G535">
            <v>25383124383.450001</v>
          </cell>
          <cell r="H535">
            <v>24035183923.419998</v>
          </cell>
        </row>
        <row r="536">
          <cell r="A536">
            <v>711</v>
          </cell>
          <cell r="B536" t="str">
            <v>ESPECIES MONETARIAS</v>
          </cell>
          <cell r="C536">
            <v>2214111.14</v>
          </cell>
          <cell r="D536">
            <v>2214111.14</v>
          </cell>
          <cell r="E536">
            <v>2213711.61</v>
          </cell>
          <cell r="F536">
            <v>2213711.61</v>
          </cell>
          <cell r="G536">
            <v>2213711.61</v>
          </cell>
          <cell r="H536">
            <v>2213711.61</v>
          </cell>
        </row>
        <row r="537">
          <cell r="A537">
            <v>7111</v>
          </cell>
          <cell r="B537" t="str">
            <v>BILLETES Y MONEDAS NO EMITIDOS</v>
          </cell>
          <cell r="C537">
            <v>2113.86</v>
          </cell>
          <cell r="D537">
            <v>2113.86</v>
          </cell>
          <cell r="E537">
            <v>1849.86</v>
          </cell>
          <cell r="F537">
            <v>1849.86</v>
          </cell>
          <cell r="G537">
            <v>1849.86</v>
          </cell>
          <cell r="H537">
            <v>1849.86</v>
          </cell>
        </row>
        <row r="538">
          <cell r="A538">
            <v>7112</v>
          </cell>
          <cell r="B538" t="str">
            <v>BILLETES Y MONEDAS DESMONETIZADOS</v>
          </cell>
          <cell r="C538">
            <v>29849</v>
          </cell>
          <cell r="D538">
            <v>29849</v>
          </cell>
          <cell r="E538">
            <v>29790.22</v>
          </cell>
          <cell r="F538">
            <v>29790.22</v>
          </cell>
          <cell r="G538">
            <v>29790.22</v>
          </cell>
          <cell r="H538">
            <v>29790.22</v>
          </cell>
        </row>
        <row r="539">
          <cell r="A539">
            <v>7113</v>
          </cell>
          <cell r="B539" t="str">
            <v>BILLETES Y MONEDAS EN CUSTODIA</v>
          </cell>
          <cell r="C539">
            <v>2182148.2799999998</v>
          </cell>
          <cell r="D539">
            <v>2182148.2799999998</v>
          </cell>
          <cell r="E539">
            <v>2182071.5299999998</v>
          </cell>
          <cell r="F539">
            <v>2182071.5299999998</v>
          </cell>
          <cell r="G539">
            <v>2182071.5299999998</v>
          </cell>
          <cell r="H539">
            <v>2182071.5299999998</v>
          </cell>
        </row>
        <row r="540">
          <cell r="A540">
            <v>712</v>
          </cell>
          <cell r="B540" t="str">
            <v>TÍTULOS Y FORMULARIOS</v>
          </cell>
          <cell r="C540">
            <v>8913323622.7000008</v>
          </cell>
          <cell r="D540">
            <v>8904355852.0900002</v>
          </cell>
          <cell r="E540">
            <v>9000832682.3899994</v>
          </cell>
          <cell r="F540">
            <v>9043852536.2399998</v>
          </cell>
          <cell r="G540">
            <v>9049828775.7199993</v>
          </cell>
          <cell r="H540">
            <v>7699619948.6999998</v>
          </cell>
        </row>
        <row r="541">
          <cell r="A541">
            <v>7121</v>
          </cell>
          <cell r="B541" t="str">
            <v>TÍTULOS</v>
          </cell>
          <cell r="C541">
            <v>8913323622.7000008</v>
          </cell>
          <cell r="D541">
            <v>8904355852.0900002</v>
          </cell>
          <cell r="E541">
            <v>9000832682.3899994</v>
          </cell>
          <cell r="F541">
            <v>9043852536.2399998</v>
          </cell>
          <cell r="G541">
            <v>9049828775.7199993</v>
          </cell>
          <cell r="H541">
            <v>7699619948.6999998</v>
          </cell>
        </row>
        <row r="542">
          <cell r="A542">
            <v>712101</v>
          </cell>
          <cell r="B542" t="str">
            <v>TÍTULOS PROPIOS REDIMIDOS POR INCINERAR</v>
          </cell>
          <cell r="C542">
            <v>75.36</v>
          </cell>
          <cell r="D542">
            <v>75.36</v>
          </cell>
          <cell r="E542">
            <v>75.36</v>
          </cell>
          <cell r="F542">
            <v>75.36</v>
          </cell>
          <cell r="G542" t="str">
            <v>75.36</v>
          </cell>
          <cell r="H542">
            <v>75.36</v>
          </cell>
        </row>
        <row r="543">
          <cell r="A543">
            <v>712102</v>
          </cell>
          <cell r="B543" t="str">
            <v>TÍTULOS EN CUSTODIA</v>
          </cell>
          <cell r="C543">
            <v>8913323547.3400002</v>
          </cell>
          <cell r="D543">
            <v>8904355776.7299995</v>
          </cell>
          <cell r="E543">
            <v>9000832607.0300007</v>
          </cell>
          <cell r="F543">
            <v>9043852460.8799992</v>
          </cell>
          <cell r="G543">
            <v>9049828700.3600006</v>
          </cell>
          <cell r="H543">
            <v>7699619873.3400002</v>
          </cell>
        </row>
        <row r="544">
          <cell r="A544">
            <v>712103</v>
          </cell>
          <cell r="B544" t="str">
            <v>TÍTULOS EMITIDOS NO VENDIDOS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 t="str">
            <v>0.00</v>
          </cell>
          <cell r="H544">
            <v>0</v>
          </cell>
        </row>
        <row r="545">
          <cell r="A545">
            <v>712105</v>
          </cell>
          <cell r="B545" t="str">
            <v>TÍTULOS EMITIDOS RECOMPRADOS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 t="str">
            <v>0.00</v>
          </cell>
          <cell r="H545">
            <v>0</v>
          </cell>
        </row>
        <row r="546">
          <cell r="A546">
            <v>7122</v>
          </cell>
          <cell r="B546" t="str">
            <v>FORMULARIOS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 t="str">
            <v>0.00</v>
          </cell>
          <cell r="H546">
            <v>0</v>
          </cell>
        </row>
        <row r="547">
          <cell r="A547">
            <v>712201</v>
          </cell>
          <cell r="B547" t="str">
            <v>FORMULARIOS DE TÍTULOS PROPIOS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 t="str">
            <v>0.00</v>
          </cell>
          <cell r="H547">
            <v>0</v>
          </cell>
        </row>
        <row r="548">
          <cell r="A548">
            <v>713</v>
          </cell>
          <cell r="B548" t="str">
            <v>BIENES Y VALORES ENTREGADOS</v>
          </cell>
          <cell r="C548">
            <v>97436551.670000002</v>
          </cell>
          <cell r="D548">
            <v>114908842.01000001</v>
          </cell>
          <cell r="E548">
            <v>134080961.52</v>
          </cell>
          <cell r="F548">
            <v>140863299.56</v>
          </cell>
          <cell r="G548">
            <v>141443790.00999999</v>
          </cell>
          <cell r="H548">
            <v>143945333.63999999</v>
          </cell>
        </row>
        <row r="549">
          <cell r="A549">
            <v>7131</v>
          </cell>
          <cell r="B549" t="str">
            <v>EN ADMINISTRACIÓN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 t="str">
            <v>0.00</v>
          </cell>
          <cell r="H549">
            <v>0</v>
          </cell>
        </row>
        <row r="550">
          <cell r="A550">
            <v>713105</v>
          </cell>
          <cell r="B550" t="str">
            <v>EN EL PAÍS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 t="str">
            <v>0.00</v>
          </cell>
          <cell r="H550">
            <v>0</v>
          </cell>
        </row>
        <row r="551">
          <cell r="A551">
            <v>713110</v>
          </cell>
          <cell r="B551" t="str">
            <v>EN EL EXTERIOR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 t="str">
            <v>0.00</v>
          </cell>
          <cell r="H551">
            <v>0</v>
          </cell>
        </row>
        <row r="552">
          <cell r="A552">
            <v>7132</v>
          </cell>
          <cell r="B552" t="str">
            <v>EN COMODATO</v>
          </cell>
          <cell r="C552">
            <v>14830340.16</v>
          </cell>
          <cell r="D552">
            <v>14830160.74</v>
          </cell>
          <cell r="E552">
            <v>14834511.390000001</v>
          </cell>
          <cell r="F552">
            <v>16377776.24</v>
          </cell>
          <cell r="G552">
            <v>13177810.24</v>
          </cell>
          <cell r="H552">
            <v>13174255.91</v>
          </cell>
        </row>
        <row r="553">
          <cell r="A553">
            <v>713205</v>
          </cell>
          <cell r="B553" t="str">
            <v>EN EL PAÍS</v>
          </cell>
          <cell r="C553">
            <v>14830340.16</v>
          </cell>
          <cell r="D553">
            <v>14830160.74</v>
          </cell>
          <cell r="E553">
            <v>14834511.390000001</v>
          </cell>
          <cell r="F553">
            <v>16377776.24</v>
          </cell>
          <cell r="G553">
            <v>13177810.24</v>
          </cell>
          <cell r="H553">
            <v>13174255.91</v>
          </cell>
        </row>
        <row r="554">
          <cell r="A554">
            <v>713210</v>
          </cell>
          <cell r="B554" t="str">
            <v>EN EL EXTERIOR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 t="str">
            <v>0.00</v>
          </cell>
          <cell r="H554">
            <v>0</v>
          </cell>
        </row>
        <row r="555">
          <cell r="A555">
            <v>7133</v>
          </cell>
          <cell r="B555" t="str">
            <v>EN GARANTÍA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 t="str">
            <v>0.00</v>
          </cell>
          <cell r="H555">
            <v>0</v>
          </cell>
        </row>
        <row r="556">
          <cell r="A556">
            <v>713305</v>
          </cell>
          <cell r="B556" t="str">
            <v>EN EL PAÍS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 t="str">
            <v>0.00</v>
          </cell>
          <cell r="H556">
            <v>0</v>
          </cell>
        </row>
        <row r="557">
          <cell r="A557">
            <v>713310</v>
          </cell>
          <cell r="B557" t="str">
            <v>EN EL EXTERIOR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 t="str">
            <v>0.00</v>
          </cell>
          <cell r="H557">
            <v>0</v>
          </cell>
        </row>
        <row r="558">
          <cell r="A558">
            <v>7134</v>
          </cell>
          <cell r="B558" t="str">
            <v>EN CUSTODIA</v>
          </cell>
          <cell r="C558">
            <v>82606211.510000005</v>
          </cell>
          <cell r="D558">
            <v>100078681.27</v>
          </cell>
          <cell r="E558">
            <v>119246450.13</v>
          </cell>
          <cell r="F558">
            <v>124485523.31999999</v>
          </cell>
          <cell r="G558">
            <v>128265979.77</v>
          </cell>
          <cell r="H558">
            <v>130771077.73</v>
          </cell>
        </row>
        <row r="559">
          <cell r="A559">
            <v>713405</v>
          </cell>
          <cell r="B559" t="str">
            <v>EN EL PAÍS</v>
          </cell>
          <cell r="C559">
            <v>82606211.510000005</v>
          </cell>
          <cell r="D559">
            <v>100078681.27</v>
          </cell>
          <cell r="E559">
            <v>119246450.13</v>
          </cell>
          <cell r="F559">
            <v>124485523.31999999</v>
          </cell>
          <cell r="G559">
            <v>128265979.77</v>
          </cell>
          <cell r="H559">
            <v>130771077.73</v>
          </cell>
        </row>
        <row r="560">
          <cell r="A560">
            <v>713410</v>
          </cell>
          <cell r="B560" t="str">
            <v>EN EL EXTERIOR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 t="str">
            <v>0.00</v>
          </cell>
          <cell r="H560">
            <v>0</v>
          </cell>
        </row>
        <row r="561">
          <cell r="A561">
            <v>7136</v>
          </cell>
          <cell r="B561" t="str">
            <v>EN ARRENDAMIENTO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 t="str">
            <v>0.00</v>
          </cell>
          <cell r="H561">
            <v>0</v>
          </cell>
        </row>
        <row r="562">
          <cell r="A562">
            <v>714</v>
          </cell>
          <cell r="B562" t="str">
            <v>INTERESES POR COBRAR EN SUSPENSO</v>
          </cell>
          <cell r="C562">
            <v>46593348.549999997</v>
          </cell>
          <cell r="D562">
            <v>46586083.670000002</v>
          </cell>
          <cell r="E562">
            <v>46587578.030000001</v>
          </cell>
          <cell r="F562">
            <v>46588875.670000002</v>
          </cell>
          <cell r="G562">
            <v>46589914.109999999</v>
          </cell>
          <cell r="H562">
            <v>46589655.829999998</v>
          </cell>
        </row>
        <row r="563">
          <cell r="A563">
            <v>7141</v>
          </cell>
          <cell r="B563" t="str">
            <v>INTERESES POR VENCER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 t="str">
            <v>0.00</v>
          </cell>
          <cell r="H563">
            <v>0</v>
          </cell>
        </row>
        <row r="564">
          <cell r="A564">
            <v>7142</v>
          </cell>
          <cell r="B564" t="str">
            <v>INTERESES VENCIDOS</v>
          </cell>
          <cell r="C564">
            <v>13925500.560000001</v>
          </cell>
          <cell r="D564">
            <v>13927232.210000001</v>
          </cell>
          <cell r="E564">
            <v>13928726.57</v>
          </cell>
          <cell r="F564">
            <v>13930024.210000001</v>
          </cell>
          <cell r="G564">
            <v>13931062.65</v>
          </cell>
          <cell r="H564">
            <v>13930804.369999999</v>
          </cell>
        </row>
        <row r="565">
          <cell r="A565">
            <v>7143</v>
          </cell>
          <cell r="B565" t="str">
            <v>INTERESES EN MORA</v>
          </cell>
          <cell r="C565">
            <v>32667847.989999998</v>
          </cell>
          <cell r="D565">
            <v>32658851.460000001</v>
          </cell>
          <cell r="E565">
            <v>32658851.460000001</v>
          </cell>
          <cell r="F565">
            <v>32658851.460000001</v>
          </cell>
          <cell r="G565">
            <v>32658851.460000001</v>
          </cell>
          <cell r="H565">
            <v>32658851.460000001</v>
          </cell>
        </row>
        <row r="566">
          <cell r="A566">
            <v>715</v>
          </cell>
          <cell r="B566" t="str">
            <v>ACTIVOS CASTIGADOS</v>
          </cell>
          <cell r="C566">
            <v>72327894.849999994</v>
          </cell>
          <cell r="D566">
            <v>71795030.689999998</v>
          </cell>
          <cell r="E566">
            <v>71795030.689999998</v>
          </cell>
          <cell r="F566">
            <v>71795030.689999998</v>
          </cell>
          <cell r="G566">
            <v>71795030.689999998</v>
          </cell>
          <cell r="H566">
            <v>71795030.689999998</v>
          </cell>
        </row>
        <row r="567">
          <cell r="A567">
            <v>7151</v>
          </cell>
          <cell r="B567" t="str">
            <v>OPERACIONES DE CRÉDITO</v>
          </cell>
          <cell r="C567">
            <v>13239108.439999999</v>
          </cell>
          <cell r="D567">
            <v>12710481.380000001</v>
          </cell>
          <cell r="E567">
            <v>12710481.380000001</v>
          </cell>
          <cell r="F567">
            <v>12710481.380000001</v>
          </cell>
          <cell r="G567">
            <v>12710481.380000001</v>
          </cell>
          <cell r="H567">
            <v>12710481.380000001</v>
          </cell>
        </row>
        <row r="568">
          <cell r="A568">
            <v>7152</v>
          </cell>
          <cell r="B568" t="str">
            <v>CUENTAS POR COBRAR</v>
          </cell>
          <cell r="C568">
            <v>59088786.409999996</v>
          </cell>
          <cell r="D568">
            <v>59084549.310000002</v>
          </cell>
          <cell r="E568">
            <v>59084549.310000002</v>
          </cell>
          <cell r="F568">
            <v>59084549.310000002</v>
          </cell>
          <cell r="G568">
            <v>59084549.310000002</v>
          </cell>
          <cell r="H568">
            <v>59084549.310000002</v>
          </cell>
        </row>
        <row r="569">
          <cell r="A569">
            <v>716</v>
          </cell>
          <cell r="B569" t="str">
            <v>COBRANZAS</v>
          </cell>
          <cell r="C569">
            <v>8968.3700000000008</v>
          </cell>
          <cell r="D569">
            <v>8968.3700000000008</v>
          </cell>
          <cell r="E569">
            <v>8968.3700000000008</v>
          </cell>
          <cell r="F569">
            <v>8968.3700000000008</v>
          </cell>
          <cell r="G569">
            <v>8968.3700000000008</v>
          </cell>
          <cell r="H569">
            <v>8968.3700000000008</v>
          </cell>
        </row>
        <row r="570">
          <cell r="A570">
            <v>7161</v>
          </cell>
          <cell r="B570" t="str">
            <v>COBRANZAS AL EXTERIOR</v>
          </cell>
          <cell r="C570">
            <v>8968.3700000000008</v>
          </cell>
          <cell r="D570">
            <v>8968.3700000000008</v>
          </cell>
          <cell r="E570">
            <v>8968.3700000000008</v>
          </cell>
          <cell r="F570">
            <v>8968.3700000000008</v>
          </cell>
          <cell r="G570">
            <v>8968.3700000000008</v>
          </cell>
          <cell r="H570">
            <v>8968.3700000000008</v>
          </cell>
        </row>
        <row r="571">
          <cell r="A571">
            <v>717</v>
          </cell>
          <cell r="B571" t="str">
            <v>ACTIVOS TRANSFERIDOS CASTIGADOS BANCA CERRADA</v>
          </cell>
          <cell r="C571">
            <v>2371129.98</v>
          </cell>
          <cell r="D571">
            <v>2371129.98</v>
          </cell>
          <cell r="E571">
            <v>2371129.98</v>
          </cell>
          <cell r="F571">
            <v>2371129.98</v>
          </cell>
          <cell r="G571">
            <v>2371129.98</v>
          </cell>
          <cell r="H571">
            <v>2371129.98</v>
          </cell>
        </row>
        <row r="572">
          <cell r="A572">
            <v>7171</v>
          </cell>
          <cell r="B572" t="str">
            <v>INVERSIONES CASTIGADAS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 t="str">
            <v>0.00</v>
          </cell>
          <cell r="H572">
            <v>0</v>
          </cell>
        </row>
        <row r="573">
          <cell r="A573">
            <v>7172</v>
          </cell>
          <cell r="B573" t="str">
            <v>CARTERA DE CRÉDITO CASTIGADA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 t="str">
            <v>0.00</v>
          </cell>
          <cell r="H573">
            <v>0</v>
          </cell>
        </row>
        <row r="574">
          <cell r="A574">
            <v>7173</v>
          </cell>
          <cell r="B574" t="str">
            <v xml:space="preserve">CUENTAS POR COBRAR CASTIGADAS </v>
          </cell>
          <cell r="C574">
            <v>2371129.98</v>
          </cell>
          <cell r="D574">
            <v>2371129.98</v>
          </cell>
          <cell r="E574">
            <v>2371129.98</v>
          </cell>
          <cell r="F574">
            <v>2371129.98</v>
          </cell>
          <cell r="G574">
            <v>2371129.98</v>
          </cell>
          <cell r="H574">
            <v>2371129.98</v>
          </cell>
        </row>
        <row r="575">
          <cell r="A575">
            <v>7176</v>
          </cell>
          <cell r="B575" t="str">
            <v>INVERSIONES CASTIGADAS EX UGEDEP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0.00</v>
          </cell>
          <cell r="H575">
            <v>0</v>
          </cell>
        </row>
        <row r="576">
          <cell r="A576">
            <v>7177</v>
          </cell>
          <cell r="B576" t="str">
            <v>CUENTAS POR COBRAR CASTIGADAS  EX UGEDEP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0.00</v>
          </cell>
          <cell r="H576">
            <v>0</v>
          </cell>
        </row>
        <row r="577">
          <cell r="A577">
            <v>7178</v>
          </cell>
          <cell r="B577" t="str">
            <v>OTROS ACTIVOS CASTIGADOS  EX UGEDEP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0.00</v>
          </cell>
          <cell r="H577">
            <v>0</v>
          </cell>
        </row>
        <row r="578">
          <cell r="A578">
            <v>7179</v>
          </cell>
          <cell r="B578" t="str">
            <v>OTROS ACTIVOS CASTIGADOS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0.00</v>
          </cell>
          <cell r="H578">
            <v>0</v>
          </cell>
        </row>
        <row r="579">
          <cell r="A579">
            <v>718</v>
          </cell>
          <cell r="B579" t="str">
            <v>JUICIOS COACTIVOS ACTIVOS BANCA CERRADA</v>
          </cell>
          <cell r="C579">
            <v>5027920880.8500004</v>
          </cell>
          <cell r="D579">
            <v>5027920880.8500004</v>
          </cell>
          <cell r="E579">
            <v>5027920880.8500004</v>
          </cell>
          <cell r="F579">
            <v>5027920880.8500004</v>
          </cell>
          <cell r="G579">
            <v>5027920880.8500004</v>
          </cell>
          <cell r="H579">
            <v>5027920880.8500004</v>
          </cell>
        </row>
        <row r="580">
          <cell r="A580">
            <v>7181</v>
          </cell>
          <cell r="B580" t="str">
            <v>TRANSFERIDOS DE LAS IFIS CERRADAS</v>
          </cell>
          <cell r="C580">
            <v>209238550.09</v>
          </cell>
          <cell r="D580">
            <v>209238550.09</v>
          </cell>
          <cell r="E580">
            <v>209238550.09</v>
          </cell>
          <cell r="F580">
            <v>209238550.09</v>
          </cell>
          <cell r="G580">
            <v>209238550.09</v>
          </cell>
          <cell r="H580">
            <v>209238550.09</v>
          </cell>
        </row>
        <row r="581">
          <cell r="A581">
            <v>7182</v>
          </cell>
          <cell r="B581" t="str">
            <v>INICIADOS POR EL BANCO CENTRAL DEL ECUADOR IFIS CERRADAS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 t="str">
            <v>0.00</v>
          </cell>
          <cell r="H581">
            <v>0</v>
          </cell>
        </row>
        <row r="582">
          <cell r="A582">
            <v>7186</v>
          </cell>
          <cell r="B582" t="str">
            <v>TRANSFERIDOS DE LA EX UGEDEP</v>
          </cell>
          <cell r="C582">
            <v>4818682330.7600002</v>
          </cell>
          <cell r="D582">
            <v>4818682330.7600002</v>
          </cell>
          <cell r="E582">
            <v>4818682330.7600002</v>
          </cell>
          <cell r="F582">
            <v>4818682330.7600002</v>
          </cell>
          <cell r="G582">
            <v>4818682330.7600002</v>
          </cell>
          <cell r="H582">
            <v>4818682330.7600002</v>
          </cell>
        </row>
        <row r="583">
          <cell r="A583">
            <v>7187</v>
          </cell>
          <cell r="B583" t="str">
            <v>INICIADOS POR EL BANCO CENTRAL DEL ECUADOR  EX UGEDEP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 t="str">
            <v>0.00</v>
          </cell>
          <cell r="H583">
            <v>0</v>
          </cell>
        </row>
        <row r="584">
          <cell r="A584">
            <v>719</v>
          </cell>
          <cell r="B584" t="str">
            <v>OTRAS CUENTAS DEUDORAS</v>
          </cell>
          <cell r="C584">
            <v>11040207717.299999</v>
          </cell>
          <cell r="D584">
            <v>11040660363.85</v>
          </cell>
          <cell r="E584">
            <v>11040731793.59</v>
          </cell>
          <cell r="F584">
            <v>11041005048.719999</v>
          </cell>
          <cell r="G584">
            <v>11040952182.110001</v>
          </cell>
          <cell r="H584">
            <v>11040719263.75</v>
          </cell>
        </row>
        <row r="585">
          <cell r="A585">
            <v>7191</v>
          </cell>
          <cell r="B585" t="str">
            <v>CONTRATOS SUSCRITOS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 t="str">
            <v>0.00</v>
          </cell>
          <cell r="H585">
            <v>0</v>
          </cell>
        </row>
        <row r="586">
          <cell r="A586">
            <v>7192</v>
          </cell>
          <cell r="B586" t="str">
            <v>DÉFICIT PATRIMONIAL ENTIDADES CERRADAS</v>
          </cell>
          <cell r="C586">
            <v>460041235.13999999</v>
          </cell>
          <cell r="D586">
            <v>460030014.33999997</v>
          </cell>
          <cell r="E586">
            <v>460018972.70999998</v>
          </cell>
          <cell r="F586">
            <v>460025853.27999997</v>
          </cell>
          <cell r="G586">
            <v>459750189.99000001</v>
          </cell>
          <cell r="H586">
            <v>459755187.97000003</v>
          </cell>
        </row>
        <row r="587">
          <cell r="A587">
            <v>7193</v>
          </cell>
          <cell r="B587" t="str">
            <v>OTRAS CUENTAS DE ORDEN BANCA CERRADA</v>
          </cell>
          <cell r="C587">
            <v>10382559941.549999</v>
          </cell>
          <cell r="D587">
            <v>10382901974.690001</v>
          </cell>
          <cell r="E587">
            <v>10382901974.690001</v>
          </cell>
          <cell r="F587">
            <v>10383260509.700001</v>
          </cell>
          <cell r="G587">
            <v>10383260509.700001</v>
          </cell>
          <cell r="H587">
            <v>10383201351.09</v>
          </cell>
        </row>
        <row r="588">
          <cell r="A588">
            <v>719305</v>
          </cell>
          <cell r="B588" t="str">
            <v>OTRAS CUENTAS DE ORDEN IFIS CERRADAS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 t="str">
            <v>0.00</v>
          </cell>
          <cell r="H588">
            <v>0</v>
          </cell>
        </row>
        <row r="589">
          <cell r="A589">
            <v>719310</v>
          </cell>
          <cell r="B589" t="str">
            <v>OTRAS CUENTAS DE ORDEN EX UGEDEP</v>
          </cell>
          <cell r="C589">
            <v>10382559941.549999</v>
          </cell>
          <cell r="D589">
            <v>10382901974.690001</v>
          </cell>
          <cell r="E589">
            <v>10382901974.690001</v>
          </cell>
          <cell r="F589">
            <v>10383260509.700001</v>
          </cell>
          <cell r="G589">
            <v>10383260509.700001</v>
          </cell>
          <cell r="H589">
            <v>10383201351.09</v>
          </cell>
        </row>
        <row r="590">
          <cell r="A590">
            <v>7198</v>
          </cell>
          <cell r="B590" t="str">
            <v>VARIAS</v>
          </cell>
          <cell r="C590">
            <v>197606540.61000001</v>
          </cell>
          <cell r="D590">
            <v>197728374.81999999</v>
          </cell>
          <cell r="E590">
            <v>197810846.19</v>
          </cell>
          <cell r="F590">
            <v>197718685.74000001</v>
          </cell>
          <cell r="G590">
            <v>197941482.41999999</v>
          </cell>
          <cell r="H590">
            <v>197762724.69</v>
          </cell>
        </row>
        <row r="591">
          <cell r="A591">
            <v>72</v>
          </cell>
          <cell r="B591" t="str">
            <v>DEUDORAS POR CONTRA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</row>
        <row r="592">
          <cell r="A592">
            <v>721</v>
          </cell>
          <cell r="B592" t="str">
            <v>ESPECIES MONETARIAS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</row>
        <row r="593">
          <cell r="A593">
            <v>7211</v>
          </cell>
          <cell r="B593" t="str">
            <v>BILLETES Y MONEDAS NO EMITIDOS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</row>
        <row r="594">
          <cell r="A594">
            <v>7212</v>
          </cell>
          <cell r="B594" t="str">
            <v>BILLETES Y MONEDAS DESMONETIZADOS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</row>
        <row r="595">
          <cell r="A595">
            <v>7213</v>
          </cell>
          <cell r="B595" t="str">
            <v>BILLETES Y MONEDAS EN CUSTODIA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</row>
        <row r="596">
          <cell r="A596">
            <v>722</v>
          </cell>
          <cell r="B596" t="str">
            <v>TÍTULOS Y FORMULARIOS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</row>
        <row r="597">
          <cell r="A597">
            <v>7221</v>
          </cell>
          <cell r="B597" t="str">
            <v>TÍTULOS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</row>
        <row r="598">
          <cell r="A598">
            <v>722101</v>
          </cell>
          <cell r="B598" t="str">
            <v>TÍTULOS PROPIOS REDIMIDOS POR INCINERAR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</row>
        <row r="599">
          <cell r="A599">
            <v>722102</v>
          </cell>
          <cell r="B599" t="str">
            <v>TÍTULOS EN CUSTODIA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</row>
        <row r="600">
          <cell r="A600">
            <v>722103</v>
          </cell>
          <cell r="B600" t="str">
            <v>TÍTULOS EMITIDOS NO VENDIDOS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</row>
        <row r="601">
          <cell r="A601">
            <v>722105</v>
          </cell>
          <cell r="B601" t="str">
            <v>TÍTULOS EMITIDOS RECOMPRADOS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</row>
        <row r="602">
          <cell r="A602">
            <v>7222</v>
          </cell>
          <cell r="B602" t="str">
            <v>FORMULARIOS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</row>
        <row r="603">
          <cell r="A603">
            <v>722201</v>
          </cell>
          <cell r="B603" t="str">
            <v>FORMULARIOS DE TÍTULOS PROPIOS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</row>
        <row r="604">
          <cell r="A604">
            <v>723</v>
          </cell>
          <cell r="B604" t="str">
            <v>BIENES Y VALORES ENTREGADOS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</row>
        <row r="605">
          <cell r="A605">
            <v>7231</v>
          </cell>
          <cell r="B605" t="str">
            <v>EN ADMINISTRACIÓN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</row>
        <row r="606">
          <cell r="A606">
            <v>723105</v>
          </cell>
          <cell r="B606" t="str">
            <v>EN EL PAÍS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</row>
        <row r="607">
          <cell r="A607">
            <v>723110</v>
          </cell>
          <cell r="B607" t="str">
            <v>EN EL EXTERIOR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</row>
        <row r="608">
          <cell r="A608">
            <v>7232</v>
          </cell>
          <cell r="B608" t="str">
            <v>EN COMODATO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</row>
        <row r="609">
          <cell r="A609">
            <v>723205</v>
          </cell>
          <cell r="B609" t="str">
            <v>EN EL PAÍS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</row>
        <row r="610">
          <cell r="A610">
            <v>723210</v>
          </cell>
          <cell r="B610" t="str">
            <v>EN EL EXTERIOR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</row>
        <row r="611">
          <cell r="A611">
            <v>7233</v>
          </cell>
          <cell r="B611" t="str">
            <v>EN GARANTÍA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</row>
        <row r="612">
          <cell r="A612">
            <v>723305</v>
          </cell>
          <cell r="B612" t="str">
            <v>EN EL PAÍS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</row>
        <row r="613">
          <cell r="A613">
            <v>723310</v>
          </cell>
          <cell r="B613" t="str">
            <v>EN EL EXTERIOR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</row>
        <row r="614">
          <cell r="A614">
            <v>7234</v>
          </cell>
          <cell r="B614" t="str">
            <v>EN CUSTODIA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</row>
        <row r="615">
          <cell r="A615">
            <v>723405</v>
          </cell>
          <cell r="B615" t="str">
            <v>EN EL PAÍS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</row>
        <row r="616">
          <cell r="A616">
            <v>723410</v>
          </cell>
          <cell r="B616" t="str">
            <v>EN EL EXTERIOR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</row>
        <row r="617">
          <cell r="A617">
            <v>7236</v>
          </cell>
          <cell r="B617" t="str">
            <v>EN ARRENDAMIENTO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</row>
        <row r="618">
          <cell r="A618">
            <v>724</v>
          </cell>
          <cell r="B618" t="str">
            <v>INTERESES POR COBRAR EN SUSPENSO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</row>
        <row r="619">
          <cell r="A619">
            <v>7241</v>
          </cell>
          <cell r="B619" t="str">
            <v>INTERESES POR VENCER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</row>
        <row r="620">
          <cell r="A620">
            <v>7242</v>
          </cell>
          <cell r="B620" t="str">
            <v>INTERESES VENCIDOS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</row>
        <row r="621">
          <cell r="A621">
            <v>7243</v>
          </cell>
          <cell r="B621" t="str">
            <v>INTERESES EN MORA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</row>
        <row r="622">
          <cell r="A622">
            <v>725</v>
          </cell>
          <cell r="B622" t="str">
            <v>ACTIVOS CASTIGADOS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</row>
        <row r="623">
          <cell r="A623">
            <v>7251</v>
          </cell>
          <cell r="B623" t="str">
            <v>OPERACIONES DE CRÉDITO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</row>
        <row r="624">
          <cell r="A624">
            <v>7252</v>
          </cell>
          <cell r="B624" t="str">
            <v>CUENTAS POR COBRAR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</row>
        <row r="625">
          <cell r="A625">
            <v>726</v>
          </cell>
          <cell r="B625" t="str">
            <v>COBRANZAS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</row>
        <row r="626">
          <cell r="A626">
            <v>7261</v>
          </cell>
          <cell r="B626" t="str">
            <v>COBRANZAS AL EXTERIOR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</row>
        <row r="627">
          <cell r="A627">
            <v>727</v>
          </cell>
          <cell r="B627" t="str">
            <v>ACTIVOS TRANSFERIDOS CASTIGADOS BANCA CERRADA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</row>
        <row r="628">
          <cell r="A628">
            <v>7271</v>
          </cell>
          <cell r="B628" t="str">
            <v>INVERSIONES CASTIGADAS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</row>
        <row r="629">
          <cell r="A629">
            <v>7272</v>
          </cell>
          <cell r="B629" t="str">
            <v>CARTERA DE CRÉDITO CASTIGADA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</row>
        <row r="630">
          <cell r="A630">
            <v>7273</v>
          </cell>
          <cell r="B630" t="str">
            <v xml:space="preserve">CUENTAS POR COBRAR CASTIGADAS 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</row>
        <row r="631">
          <cell r="A631">
            <v>7276</v>
          </cell>
          <cell r="B631" t="str">
            <v>INVERSIONES CASTIGADAS EX UGEDEP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</row>
        <row r="632">
          <cell r="A632">
            <v>7277</v>
          </cell>
          <cell r="B632" t="str">
            <v>CUENTAS POR COBRAR CASTIGADAS EX UGEDEP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</row>
        <row r="633">
          <cell r="A633">
            <v>7278</v>
          </cell>
          <cell r="B633" t="str">
            <v>OTROS ACTIVOS CASTIGADOS  EX UGEDEP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</row>
        <row r="634">
          <cell r="A634">
            <v>7279</v>
          </cell>
          <cell r="B634" t="str">
            <v>OTROS ACTIVOS CASTIGADOS IFIS CERRADAS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</row>
        <row r="635">
          <cell r="A635">
            <v>728</v>
          </cell>
          <cell r="B635" t="str">
            <v>JUICIOS COACTIVOS ACTIVOS BANCA CERRADA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</row>
        <row r="636">
          <cell r="A636">
            <v>7281</v>
          </cell>
          <cell r="B636" t="str">
            <v>TRANSFERIDOS DE LAS IFIS CERRADAS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</row>
        <row r="637">
          <cell r="A637">
            <v>7282</v>
          </cell>
          <cell r="B637" t="str">
            <v>INICIADOS POR EL BANCO CENTRAL DEL ECUADOR IFIS CERRADAS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</row>
        <row r="638">
          <cell r="A638">
            <v>7286</v>
          </cell>
          <cell r="B638" t="str">
            <v>TRANSFERIDOS DE LA EX UGEDEP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</row>
        <row r="639">
          <cell r="A639">
            <v>7287</v>
          </cell>
          <cell r="B639" t="str">
            <v>INICIADOS POR EL BANCO CENTRAL DEL ECUADOR  EX UGEDEP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</row>
        <row r="640">
          <cell r="A640">
            <v>729</v>
          </cell>
          <cell r="B640" t="str">
            <v>OTRAS CUENTAS DEUDORAS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</row>
        <row r="641">
          <cell r="A641">
            <v>7291</v>
          </cell>
          <cell r="B641" t="str">
            <v>CONTRATOS SUSCRITOS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</row>
        <row r="642">
          <cell r="A642">
            <v>7292</v>
          </cell>
          <cell r="B642" t="str">
            <v>DÉFICIT PATRIMONIAL ENTIDADES CERRADAS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</row>
        <row r="643">
          <cell r="A643">
            <v>7293</v>
          </cell>
          <cell r="B643" t="str">
            <v>OTRAS CUENTAS DE ORDEN BANCA CERRADA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</row>
        <row r="644">
          <cell r="A644">
            <v>729305</v>
          </cell>
          <cell r="B644" t="str">
            <v>OTRAS CUENTAS DE ORDEN IFIS CERRADAS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</row>
        <row r="645">
          <cell r="A645">
            <v>729310</v>
          </cell>
          <cell r="B645" t="str">
            <v>OTRAS CUENTAS DE ORDEN EX UGEDEP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</row>
        <row r="646">
          <cell r="A646">
            <v>7298</v>
          </cell>
          <cell r="B646" t="str">
            <v>VARIAS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</row>
        <row r="647">
          <cell r="A647">
            <v>73</v>
          </cell>
          <cell r="B647" t="str">
            <v>ACREEDORAS</v>
          </cell>
          <cell r="C647">
            <v>38681559109</v>
          </cell>
          <cell r="D647">
            <v>43378240058</v>
          </cell>
          <cell r="E647">
            <v>43876350911.419998</v>
          </cell>
          <cell r="F647">
            <v>44267356460.699997</v>
          </cell>
          <cell r="G647">
            <v>44552936592.959999</v>
          </cell>
        </row>
        <row r="648">
          <cell r="A648">
            <v>731</v>
          </cell>
          <cell r="B648" t="str">
            <v>ESPECIES MONETARIAS</v>
          </cell>
          <cell r="C648">
            <v>18575.060000000001</v>
          </cell>
          <cell r="D648">
            <v>18563.68</v>
          </cell>
          <cell r="E648">
            <v>18572.32</v>
          </cell>
          <cell r="F648">
            <v>18577.37</v>
          </cell>
          <cell r="G648">
            <v>18568.93</v>
          </cell>
        </row>
        <row r="649">
          <cell r="A649">
            <v>7313</v>
          </cell>
          <cell r="B649" t="str">
            <v>BILLETES Y MONEDAS EN CUSTODIA</v>
          </cell>
          <cell r="C649">
            <v>18575.060000000001</v>
          </cell>
          <cell r="D649">
            <v>18563.68</v>
          </cell>
          <cell r="E649">
            <v>18572.32</v>
          </cell>
          <cell r="F649">
            <v>18577.37</v>
          </cell>
          <cell r="G649">
            <v>18568.93</v>
          </cell>
        </row>
        <row r="650">
          <cell r="A650">
            <v>732</v>
          </cell>
          <cell r="B650" t="str">
            <v>FORMULARIOS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 t="str">
            <v>0.00</v>
          </cell>
        </row>
        <row r="651">
          <cell r="A651">
            <v>7321</v>
          </cell>
          <cell r="B651" t="str">
            <v>FORMULARIOS DE TÍTULOS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 t="str">
            <v>0.00</v>
          </cell>
        </row>
        <row r="652">
          <cell r="A652">
            <v>733</v>
          </cell>
          <cell r="B652" t="str">
            <v>BIENES Y VALORES RECIBIDOS</v>
          </cell>
          <cell r="C652">
            <v>32923697947.25</v>
          </cell>
          <cell r="D652">
            <v>37488792872.940002</v>
          </cell>
          <cell r="E652">
            <v>37703502735</v>
          </cell>
          <cell r="F652">
            <v>38059776552.849998</v>
          </cell>
          <cell r="G652">
            <v>38332541775.18</v>
          </cell>
        </row>
        <row r="653">
          <cell r="A653">
            <v>7331</v>
          </cell>
          <cell r="B653" t="str">
            <v>EN ADMINISTRACIÓN</v>
          </cell>
          <cell r="C653">
            <v>13636786707.690001</v>
          </cell>
          <cell r="D653">
            <v>13679479845.379999</v>
          </cell>
          <cell r="E653">
            <v>13963242531.790001</v>
          </cell>
          <cell r="F653">
            <v>14099086402.389999</v>
          </cell>
          <cell r="G653">
            <v>14172254552.5</v>
          </cell>
        </row>
        <row r="654">
          <cell r="A654">
            <v>733105</v>
          </cell>
          <cell r="B654" t="str">
            <v>EN EL PAÍS</v>
          </cell>
          <cell r="C654">
            <v>7232765184.2200003</v>
          </cell>
          <cell r="D654">
            <v>7246756424.8599997</v>
          </cell>
          <cell r="E654">
            <v>7318566501.8599997</v>
          </cell>
          <cell r="F654">
            <v>7440848471.9200001</v>
          </cell>
          <cell r="G654">
            <v>7506251486.9700003</v>
          </cell>
        </row>
        <row r="655">
          <cell r="A655">
            <v>733110</v>
          </cell>
          <cell r="B655" t="str">
            <v>EN EL EXTERIOR</v>
          </cell>
          <cell r="C655">
            <v>6404021523.4700003</v>
          </cell>
          <cell r="D655">
            <v>6432723420.5200005</v>
          </cell>
          <cell r="E655">
            <v>6644676029.9300003</v>
          </cell>
          <cell r="F655">
            <v>6658237930.4700003</v>
          </cell>
          <cell r="G655">
            <v>6666003065.5299997</v>
          </cell>
        </row>
        <row r="656">
          <cell r="A656">
            <v>7332</v>
          </cell>
          <cell r="B656" t="str">
            <v>EN COMODATO</v>
          </cell>
          <cell r="C656">
            <v>8000.02</v>
          </cell>
          <cell r="D656">
            <v>8000.02</v>
          </cell>
          <cell r="E656">
            <v>8000.02</v>
          </cell>
          <cell r="F656">
            <v>8000.02</v>
          </cell>
          <cell r="G656">
            <v>8000.02</v>
          </cell>
        </row>
        <row r="657">
          <cell r="A657">
            <v>733205</v>
          </cell>
          <cell r="B657" t="str">
            <v>EN EL PAÍS</v>
          </cell>
          <cell r="C657">
            <v>8000.02</v>
          </cell>
          <cell r="D657">
            <v>8000.02</v>
          </cell>
          <cell r="E657">
            <v>8000.02</v>
          </cell>
          <cell r="F657">
            <v>8000.02</v>
          </cell>
          <cell r="G657">
            <v>8000.02</v>
          </cell>
        </row>
        <row r="658">
          <cell r="A658">
            <v>7333</v>
          </cell>
          <cell r="B658" t="str">
            <v>EN GARANTÍA</v>
          </cell>
          <cell r="C658">
            <v>498618682.91000003</v>
          </cell>
          <cell r="D658">
            <v>898647496.27999997</v>
          </cell>
          <cell r="E658">
            <v>898301468.79999995</v>
          </cell>
          <cell r="F658">
            <v>897648279.21000004</v>
          </cell>
          <cell r="G658">
            <v>897185950</v>
          </cell>
        </row>
        <row r="659">
          <cell r="A659">
            <v>733305</v>
          </cell>
          <cell r="B659" t="str">
            <v>EN EL PAÍS</v>
          </cell>
          <cell r="C659">
            <v>498618682.91000003</v>
          </cell>
          <cell r="D659">
            <v>898647496.27999997</v>
          </cell>
          <cell r="E659">
            <v>898301468.79999995</v>
          </cell>
          <cell r="F659">
            <v>897648279.21000004</v>
          </cell>
          <cell r="G659">
            <v>897185950</v>
          </cell>
        </row>
        <row r="660">
          <cell r="A660">
            <v>733310</v>
          </cell>
          <cell r="B660" t="str">
            <v>EN EL EXTERIOR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 t="str">
            <v>0.00</v>
          </cell>
        </row>
        <row r="661">
          <cell r="A661">
            <v>7334</v>
          </cell>
          <cell r="B661" t="str">
            <v>EN CUSTODIA</v>
          </cell>
          <cell r="C661">
            <v>18786552712.540001</v>
          </cell>
          <cell r="D661">
            <v>22908925687.169998</v>
          </cell>
          <cell r="E661">
            <v>22840218890.299999</v>
          </cell>
          <cell r="F661">
            <v>23061302027.139999</v>
          </cell>
          <cell r="G661">
            <v>23261361428.57</v>
          </cell>
        </row>
        <row r="662">
          <cell r="A662">
            <v>733405</v>
          </cell>
          <cell r="B662" t="str">
            <v>EN EL PAÍS</v>
          </cell>
          <cell r="C662">
            <v>18786552712.540001</v>
          </cell>
          <cell r="D662">
            <v>22908925687.169998</v>
          </cell>
          <cell r="E662">
            <v>22840218890.299999</v>
          </cell>
          <cell r="F662">
            <v>23061302027.139999</v>
          </cell>
          <cell r="G662">
            <v>23261361428.57</v>
          </cell>
        </row>
        <row r="663">
          <cell r="A663">
            <v>7335</v>
          </cell>
          <cell r="B663" t="str">
            <v>OPERACIONES DE TESORERÍA</v>
          </cell>
          <cell r="C663">
            <v>1731844.09</v>
          </cell>
          <cell r="D663">
            <v>1731844.09</v>
          </cell>
          <cell r="E663">
            <v>1731844.09</v>
          </cell>
          <cell r="F663">
            <v>1731844.09</v>
          </cell>
          <cell r="G663">
            <v>1731844.09</v>
          </cell>
        </row>
        <row r="664">
          <cell r="A664">
            <v>7336</v>
          </cell>
          <cell r="B664" t="str">
            <v>EN ARRENDAMIENTO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 t="str">
            <v>0.00</v>
          </cell>
        </row>
        <row r="665">
          <cell r="A665">
            <v>7337</v>
          </cell>
          <cell r="B665" t="str">
            <v>OPERACIONES DE POLÍTICA MONETARIA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 t="str">
            <v>0.00</v>
          </cell>
        </row>
        <row r="666">
          <cell r="A666">
            <v>733701</v>
          </cell>
          <cell r="B666" t="str">
            <v>EN FIDEICOMISOS MERCANTILES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 t="str">
            <v>0.00</v>
          </cell>
        </row>
        <row r="667">
          <cell r="A667">
            <v>733702</v>
          </cell>
          <cell r="B667" t="str">
            <v>EN OPERACIONES DIRECTAS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 t="str">
            <v>0.00</v>
          </cell>
        </row>
        <row r="668">
          <cell r="A668">
            <v>735</v>
          </cell>
          <cell r="B668" t="str">
            <v>PASIVOS BANCA CERRADA</v>
          </cell>
          <cell r="C668">
            <v>790771141.92999995</v>
          </cell>
          <cell r="D668">
            <v>790771141.92999995</v>
          </cell>
          <cell r="E668">
            <v>790761647.38999999</v>
          </cell>
          <cell r="F668">
            <v>790756152.21000004</v>
          </cell>
          <cell r="G668">
            <v>790483747.12</v>
          </cell>
        </row>
        <row r="669">
          <cell r="A669">
            <v>7351</v>
          </cell>
          <cell r="B669" t="str">
            <v>PASIVOS IFIS CERRADAS</v>
          </cell>
          <cell r="C669">
            <v>528269214.99000001</v>
          </cell>
          <cell r="D669">
            <v>528269214.99000001</v>
          </cell>
          <cell r="E669">
            <v>528259720.44999999</v>
          </cell>
          <cell r="F669">
            <v>528254225.26999998</v>
          </cell>
          <cell r="G669">
            <v>527981820.18000001</v>
          </cell>
        </row>
        <row r="670">
          <cell r="A670">
            <v>7356</v>
          </cell>
          <cell r="B670" t="str">
            <v>PASIVOS EX UGEDEP</v>
          </cell>
          <cell r="C670">
            <v>262501926.94</v>
          </cell>
          <cell r="D670">
            <v>262501926.94</v>
          </cell>
          <cell r="E670">
            <v>262501926.94</v>
          </cell>
          <cell r="F670">
            <v>262501926.94</v>
          </cell>
          <cell r="G670">
            <v>262501926.94</v>
          </cell>
        </row>
        <row r="671">
          <cell r="A671">
            <v>736</v>
          </cell>
          <cell r="B671" t="str">
            <v>COBRANZAS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 t="str">
            <v>0.00</v>
          </cell>
        </row>
        <row r="672">
          <cell r="A672">
            <v>7361</v>
          </cell>
          <cell r="B672" t="str">
            <v>COBRANZAS DEL EXTERIOR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 t="str">
            <v>0.00</v>
          </cell>
        </row>
        <row r="673">
          <cell r="A673">
            <v>737</v>
          </cell>
          <cell r="B673" t="str">
            <v>CRÉDITOS DEL EXTERIOR</v>
          </cell>
          <cell r="C673">
            <v>654.32000000000005</v>
          </cell>
          <cell r="D673">
            <v>651.86</v>
          </cell>
          <cell r="E673">
            <v>632.74</v>
          </cell>
          <cell r="F673">
            <v>653.99</v>
          </cell>
          <cell r="G673" t="str">
            <v>659.58</v>
          </cell>
        </row>
        <row r="674">
          <cell r="A674">
            <v>7371</v>
          </cell>
          <cell r="B674" t="str">
            <v>CRÉDITOS DE GOBIERNOS EXTRANJEROS POR UTILIZAR</v>
          </cell>
          <cell r="C674">
            <v>654.32000000000005</v>
          </cell>
          <cell r="D674">
            <v>651.86</v>
          </cell>
          <cell r="E674">
            <v>632.74</v>
          </cell>
          <cell r="F674">
            <v>653.99</v>
          </cell>
          <cell r="G674" t="str">
            <v>659.58</v>
          </cell>
        </row>
        <row r="675">
          <cell r="A675">
            <v>7372</v>
          </cell>
          <cell r="B675" t="str">
            <v>CRÉDITOS DE GOBIERNOS EXTRANJEROS POR PAGAR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 t="str">
            <v>0.00</v>
          </cell>
        </row>
        <row r="676">
          <cell r="A676">
            <v>7378</v>
          </cell>
          <cell r="B676" t="str">
            <v>OTROS CRÉDITOS OTORGADOS DEL EXTERIOR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 t="str">
            <v>0.00</v>
          </cell>
        </row>
        <row r="677">
          <cell r="A677">
            <v>738</v>
          </cell>
          <cell r="B677" t="str">
            <v>CRÉDITOS ESPECIALES</v>
          </cell>
          <cell r="C677">
            <v>102003.98</v>
          </cell>
          <cell r="D677">
            <v>102003.98</v>
          </cell>
          <cell r="E677">
            <v>102003.98</v>
          </cell>
          <cell r="F677">
            <v>102003.98</v>
          </cell>
          <cell r="G677">
            <v>102003.98</v>
          </cell>
        </row>
        <row r="678">
          <cell r="A678">
            <v>7381</v>
          </cell>
          <cell r="B678" t="str">
            <v>CRÉDITOS OTORGADOS CON FONDOS AJENOS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 t="str">
            <v>0.00</v>
          </cell>
        </row>
        <row r="679">
          <cell r="A679">
            <v>7382</v>
          </cell>
          <cell r="B679" t="str">
            <v>LÍNEAS DE CRÉDITO POR AMORTIZAR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 t="str">
            <v>0.00</v>
          </cell>
        </row>
        <row r="680">
          <cell r="A680">
            <v>7383</v>
          </cell>
          <cell r="B680" t="str">
            <v>DOCUMENTOS EN GARANTÍA FONDOS AJENOS</v>
          </cell>
          <cell r="C680">
            <v>102003.98</v>
          </cell>
          <cell r="D680">
            <v>102003.98</v>
          </cell>
          <cell r="E680">
            <v>102003.98</v>
          </cell>
          <cell r="F680">
            <v>102003.98</v>
          </cell>
          <cell r="G680">
            <v>102003.98</v>
          </cell>
        </row>
        <row r="681">
          <cell r="A681">
            <v>739</v>
          </cell>
          <cell r="B681" t="str">
            <v>OTRAS CUENTAS ACREEDORAS</v>
          </cell>
          <cell r="C681">
            <v>4966968786.46</v>
          </cell>
          <cell r="D681">
            <v>5098554823.6099997</v>
          </cell>
          <cell r="E681">
            <v>5381965319.9899998</v>
          </cell>
          <cell r="F681">
            <v>5416702520.3000002</v>
          </cell>
          <cell r="G681">
            <v>5429789838.1700001</v>
          </cell>
        </row>
        <row r="682">
          <cell r="A682">
            <v>7391</v>
          </cell>
          <cell r="B682" t="str">
            <v>CARTAS DE CRÉDITO</v>
          </cell>
          <cell r="C682">
            <v>512042039.56</v>
          </cell>
          <cell r="D682">
            <v>643603326.28999996</v>
          </cell>
          <cell r="E682">
            <v>932663343.34000003</v>
          </cell>
          <cell r="F682">
            <v>961164556.23000002</v>
          </cell>
          <cell r="G682">
            <v>932980596.71000004</v>
          </cell>
        </row>
        <row r="683">
          <cell r="A683">
            <v>7392</v>
          </cell>
          <cell r="B683" t="str">
            <v>SUPERÁVIT PATRIMONIAL BANCA CERRADA</v>
          </cell>
          <cell r="C683">
            <v>4043064828.8899999</v>
          </cell>
          <cell r="D683">
            <v>4043480385.9299998</v>
          </cell>
          <cell r="E683">
            <v>4043465632.5500002</v>
          </cell>
          <cell r="F683">
            <v>4044457659.29</v>
          </cell>
          <cell r="G683">
            <v>4081986226.04</v>
          </cell>
        </row>
        <row r="684">
          <cell r="A684">
            <v>739205</v>
          </cell>
          <cell r="B684" t="str">
            <v>SUPERÁVIT PATRIMONIAL IFIS CERRADAS</v>
          </cell>
          <cell r="C684">
            <v>397225.43</v>
          </cell>
          <cell r="D684">
            <v>397225.43</v>
          </cell>
          <cell r="E684">
            <v>397225.43</v>
          </cell>
          <cell r="F684">
            <v>397225.43</v>
          </cell>
          <cell r="G684">
            <v>397225.43</v>
          </cell>
        </row>
        <row r="685">
          <cell r="A685">
            <v>739210</v>
          </cell>
          <cell r="B685" t="str">
            <v>SUPERÁVIT PATRIMONIAL EX UGEDEP</v>
          </cell>
          <cell r="C685">
            <v>4042667603.46</v>
          </cell>
          <cell r="D685">
            <v>4043083160.5</v>
          </cell>
          <cell r="E685">
            <v>4043068407.1199999</v>
          </cell>
          <cell r="F685">
            <v>4044060433.8600001</v>
          </cell>
          <cell r="G685">
            <v>4081589000.6100001</v>
          </cell>
        </row>
        <row r="686">
          <cell r="A686">
            <v>7398</v>
          </cell>
          <cell r="B686" t="str">
            <v>VARIAS</v>
          </cell>
          <cell r="C686">
            <v>411861918.00999999</v>
          </cell>
          <cell r="D686">
            <v>411471111.38999999</v>
          </cell>
          <cell r="E686">
            <v>405836344.10000002</v>
          </cell>
          <cell r="F686">
            <v>411080304.77999997</v>
          </cell>
          <cell r="G686">
            <v>414823015.42000002</v>
          </cell>
        </row>
        <row r="687">
          <cell r="A687">
            <v>74</v>
          </cell>
          <cell r="B687" t="str">
            <v>ACREEDORAS POR CONTRA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</row>
        <row r="688">
          <cell r="A688">
            <v>741</v>
          </cell>
          <cell r="B688" t="str">
            <v>ESPECIES MONETARIAS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</row>
        <row r="689">
          <cell r="A689">
            <v>7413</v>
          </cell>
          <cell r="B689" t="str">
            <v>BILLETES Y MONEDAS EN CUSTODIA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</row>
        <row r="690">
          <cell r="A690">
            <v>742</v>
          </cell>
          <cell r="B690" t="str">
            <v>FORMULARIOS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</row>
        <row r="691">
          <cell r="A691">
            <v>7421</v>
          </cell>
          <cell r="B691" t="str">
            <v>FORMULARIOS DE TÍTULOS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</row>
        <row r="692">
          <cell r="A692">
            <v>743</v>
          </cell>
          <cell r="B692" t="str">
            <v>BIENES Y VALORES RECIBIDOS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</row>
        <row r="693">
          <cell r="A693">
            <v>7431</v>
          </cell>
          <cell r="B693" t="str">
            <v>EN ADMINISTRACIÓN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</row>
        <row r="694">
          <cell r="A694">
            <v>743105</v>
          </cell>
          <cell r="B694" t="str">
            <v>EN EL PAÍS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</row>
        <row r="695">
          <cell r="A695">
            <v>743110</v>
          </cell>
          <cell r="B695" t="str">
            <v>EN EL EXTERIOR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</row>
        <row r="696">
          <cell r="A696">
            <v>7432</v>
          </cell>
          <cell r="B696" t="str">
            <v>EN COMODATO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</row>
        <row r="697">
          <cell r="A697">
            <v>743205</v>
          </cell>
          <cell r="B697" t="str">
            <v>EN EL PAÍS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</row>
        <row r="698">
          <cell r="A698">
            <v>7433</v>
          </cell>
          <cell r="B698" t="str">
            <v>EN GARANTÍA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</row>
        <row r="699">
          <cell r="A699">
            <v>743305</v>
          </cell>
          <cell r="B699" t="str">
            <v>EN EL PAÍS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</row>
        <row r="700">
          <cell r="A700">
            <v>743310</v>
          </cell>
          <cell r="B700" t="str">
            <v>EN EL EXTERIOR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</row>
        <row r="701">
          <cell r="A701">
            <v>7434</v>
          </cell>
          <cell r="B701" t="str">
            <v>EN CUSTODIA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</row>
        <row r="702">
          <cell r="A702">
            <v>743405</v>
          </cell>
          <cell r="B702" t="str">
            <v>EN EL PAÍS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</row>
        <row r="703">
          <cell r="A703">
            <v>7435</v>
          </cell>
          <cell r="B703" t="str">
            <v>OPERACIONES DE TESORERÍA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</row>
        <row r="704">
          <cell r="A704">
            <v>7436</v>
          </cell>
          <cell r="B704" t="str">
            <v>EN ARRENDAMIENTO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</row>
        <row r="705">
          <cell r="A705">
            <v>7437</v>
          </cell>
          <cell r="B705" t="str">
            <v>OPERACIONES DE POLÍTICA MONETARIA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</row>
        <row r="706">
          <cell r="A706">
            <v>743701</v>
          </cell>
          <cell r="B706" t="str">
            <v>EN FIDEICOMISOS MERCANTILES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</row>
        <row r="707">
          <cell r="A707">
            <v>743702</v>
          </cell>
          <cell r="B707" t="str">
            <v>EN OPERACIONES DIRECTAS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</row>
        <row r="708">
          <cell r="A708">
            <v>745</v>
          </cell>
          <cell r="B708" t="str">
            <v>PASIVOS BANCA CERRADA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</row>
        <row r="709">
          <cell r="A709">
            <v>7451</v>
          </cell>
          <cell r="B709" t="str">
            <v>PASIVOS IFIS CERRADAS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</row>
        <row r="710">
          <cell r="A710">
            <v>7456</v>
          </cell>
          <cell r="B710" t="str">
            <v>PASIVOS EX UGEDEP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</row>
        <row r="711">
          <cell r="A711">
            <v>746</v>
          </cell>
          <cell r="B711" t="str">
            <v>COBRANZAS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</row>
        <row r="712">
          <cell r="A712">
            <v>7461</v>
          </cell>
          <cell r="B712" t="str">
            <v>COBRANZAS DEL EXTERIOR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</row>
        <row r="713">
          <cell r="A713">
            <v>747</v>
          </cell>
          <cell r="B713" t="str">
            <v>CRÉDITOS DEL EXTERIOR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</row>
        <row r="714">
          <cell r="A714">
            <v>7471</v>
          </cell>
          <cell r="B714" t="str">
            <v>CRÉDITOS DE GOBIERNOS EXTRANJEROS POR UTILIZAR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</row>
        <row r="715">
          <cell r="A715">
            <v>7472</v>
          </cell>
          <cell r="B715" t="str">
            <v>CRÉDITOS DE GOBIERNOS EXTRANJEROS POR PAGAR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</row>
        <row r="716">
          <cell r="A716">
            <v>7478</v>
          </cell>
          <cell r="B716" t="str">
            <v>OTROS CRÉDITOS OTORGADOS DEL EXTERIOR.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</row>
        <row r="717">
          <cell r="A717">
            <v>748</v>
          </cell>
          <cell r="B717" t="str">
            <v>CRÉDITOS ESPECIALES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</row>
        <row r="718">
          <cell r="A718">
            <v>7481</v>
          </cell>
          <cell r="B718" t="str">
            <v>CRÉDITOS OTORGADOS CON FONDOS AJENOS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</row>
        <row r="719">
          <cell r="A719">
            <v>7482</v>
          </cell>
          <cell r="B719" t="str">
            <v>LÍNEAS DE CRÉDITO POR AMORTIZAR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</row>
        <row r="720">
          <cell r="A720">
            <v>7483</v>
          </cell>
          <cell r="B720" t="str">
            <v>DOCUMENTOS EN GARANTÍA FONDOS AJENOS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</row>
        <row r="721">
          <cell r="A721">
            <v>749</v>
          </cell>
          <cell r="B721" t="str">
            <v>OTRAS CUENTAS ACREEDORAS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</row>
        <row r="722">
          <cell r="A722">
            <v>7491</v>
          </cell>
          <cell r="B722" t="str">
            <v>CARTAS DE CRÉDITO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</row>
        <row r="723">
          <cell r="A723">
            <v>7492</v>
          </cell>
          <cell r="B723" t="str">
            <v>SUPERÁVIT PATRIMONIAL BANCA CERRADA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</row>
        <row r="724">
          <cell r="A724">
            <v>749205</v>
          </cell>
          <cell r="B724" t="str">
            <v>SUPERÁVIT PATRIMONIAL IFIS CERRADAS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</row>
        <row r="725">
          <cell r="A725">
            <v>749210</v>
          </cell>
          <cell r="B725" t="str">
            <v>SUPERÁVIT PATRIMONIAL EX UGEDEP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</row>
        <row r="726">
          <cell r="A726">
            <v>7498</v>
          </cell>
          <cell r="B726" t="str">
            <v>VARIAS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</row>
        <row r="727">
          <cell r="A727">
            <v>7136</v>
          </cell>
          <cell r="B727" t="str">
            <v>EN ARRENDAMIENTO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 t="str">
            <v>0.00</v>
          </cell>
        </row>
        <row r="728">
          <cell r="A728">
            <v>714</v>
          </cell>
          <cell r="B728" t="str">
            <v>INTERESES POR COBRAR EN SUSPENSO</v>
          </cell>
          <cell r="C728">
            <v>46593348.549999997</v>
          </cell>
          <cell r="D728">
            <v>46586083.670000002</v>
          </cell>
          <cell r="E728">
            <v>46587578.030000001</v>
          </cell>
          <cell r="F728">
            <v>46588875.670000002</v>
          </cell>
          <cell r="G728">
            <v>46589914.109999999</v>
          </cell>
        </row>
        <row r="729">
          <cell r="A729">
            <v>7141</v>
          </cell>
          <cell r="B729" t="str">
            <v>INTERESES POR VENCER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 t="str">
            <v>0.00</v>
          </cell>
        </row>
        <row r="730">
          <cell r="A730">
            <v>7142</v>
          </cell>
          <cell r="B730" t="str">
            <v>INTERESES VENCIDOS</v>
          </cell>
          <cell r="C730">
            <v>13925500.560000001</v>
          </cell>
          <cell r="D730">
            <v>13927232.210000001</v>
          </cell>
          <cell r="E730">
            <v>13928726.57</v>
          </cell>
          <cell r="F730">
            <v>13930024.210000001</v>
          </cell>
          <cell r="G730">
            <v>13931062.65</v>
          </cell>
        </row>
        <row r="731">
          <cell r="A731">
            <v>7143</v>
          </cell>
          <cell r="B731" t="str">
            <v>INTERESES EN MORA</v>
          </cell>
          <cell r="C731">
            <v>32667847.989999998</v>
          </cell>
          <cell r="D731">
            <v>32658851.460000001</v>
          </cell>
          <cell r="E731">
            <v>32658851.460000001</v>
          </cell>
          <cell r="F731">
            <v>32658851.460000001</v>
          </cell>
          <cell r="G731">
            <v>32658851.460000001</v>
          </cell>
        </row>
        <row r="732">
          <cell r="A732">
            <v>715</v>
          </cell>
          <cell r="B732" t="str">
            <v>ACTIVOS CASTIGADOS</v>
          </cell>
          <cell r="C732">
            <v>72327894.849999994</v>
          </cell>
          <cell r="D732">
            <v>71795030.689999998</v>
          </cell>
          <cell r="E732">
            <v>71795030.689999998</v>
          </cell>
          <cell r="F732">
            <v>71795030.689999998</v>
          </cell>
          <cell r="G732">
            <v>71795030.689999998</v>
          </cell>
        </row>
        <row r="733">
          <cell r="A733">
            <v>7151</v>
          </cell>
          <cell r="B733" t="str">
            <v>OPERACIONES DE CRÉDITO</v>
          </cell>
          <cell r="C733">
            <v>13239108.439999999</v>
          </cell>
          <cell r="D733">
            <v>12710481.380000001</v>
          </cell>
          <cell r="E733">
            <v>12710481.380000001</v>
          </cell>
          <cell r="F733">
            <v>12710481.380000001</v>
          </cell>
          <cell r="G733">
            <v>12710481.380000001</v>
          </cell>
        </row>
        <row r="734">
          <cell r="A734">
            <v>7152</v>
          </cell>
          <cell r="B734" t="str">
            <v>CUENTAS POR COBRAR</v>
          </cell>
          <cell r="C734">
            <v>59088786.409999996</v>
          </cell>
          <cell r="D734">
            <v>59084549.310000002</v>
          </cell>
          <cell r="E734">
            <v>59084549.310000002</v>
          </cell>
          <cell r="F734">
            <v>59084549.310000002</v>
          </cell>
          <cell r="G734">
            <v>59084549.310000002</v>
          </cell>
        </row>
        <row r="735">
          <cell r="A735">
            <v>716</v>
          </cell>
          <cell r="B735" t="str">
            <v>COBRANZAS</v>
          </cell>
          <cell r="C735">
            <v>8968.3700000000008</v>
          </cell>
          <cell r="D735">
            <v>8968.3700000000008</v>
          </cell>
          <cell r="E735">
            <v>8968.3700000000008</v>
          </cell>
          <cell r="F735">
            <v>8968.3700000000008</v>
          </cell>
          <cell r="G735">
            <v>8968.3700000000008</v>
          </cell>
        </row>
        <row r="736">
          <cell r="A736">
            <v>7161</v>
          </cell>
          <cell r="B736" t="str">
            <v>COBRANZAS AL EXTERIOR</v>
          </cell>
          <cell r="C736">
            <v>8968.3700000000008</v>
          </cell>
          <cell r="D736">
            <v>8968.3700000000008</v>
          </cell>
          <cell r="E736">
            <v>8968.3700000000008</v>
          </cell>
          <cell r="F736">
            <v>8968.3700000000008</v>
          </cell>
          <cell r="G736">
            <v>8968.3700000000008</v>
          </cell>
        </row>
        <row r="737">
          <cell r="A737">
            <v>717</v>
          </cell>
          <cell r="B737" t="str">
            <v>ACTIVOS TRANSFERIDOS CASTIGADOS BANCA CERRADA</v>
          </cell>
          <cell r="C737">
            <v>2371129.98</v>
          </cell>
          <cell r="D737">
            <v>2371129.98</v>
          </cell>
          <cell r="E737">
            <v>2371129.98</v>
          </cell>
          <cell r="F737">
            <v>2371129.98</v>
          </cell>
          <cell r="G737">
            <v>2371129.98</v>
          </cell>
        </row>
        <row r="738">
          <cell r="A738">
            <v>7171</v>
          </cell>
          <cell r="B738" t="str">
            <v>INVERSIONES CASTIGADAS IFIS CERRADAS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 t="str">
            <v>0.00</v>
          </cell>
        </row>
        <row r="739">
          <cell r="A739">
            <v>7172</v>
          </cell>
          <cell r="B739" t="str">
            <v>CARTERA DE CRÉDITO CASTIGADA IFIS CERRADAS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 t="str">
            <v>0.00</v>
          </cell>
        </row>
        <row r="740">
          <cell r="A740">
            <v>7173</v>
          </cell>
          <cell r="B740" t="str">
            <v>CUENTAS POR COBRAR CASTIGADAS IFIS CERRADAS</v>
          </cell>
          <cell r="C740">
            <v>2371129.98</v>
          </cell>
          <cell r="D740">
            <v>2371129.98</v>
          </cell>
          <cell r="E740">
            <v>2371129.98</v>
          </cell>
          <cell r="F740">
            <v>2371129.98</v>
          </cell>
          <cell r="G740">
            <v>2371129.98</v>
          </cell>
        </row>
        <row r="741">
          <cell r="A741">
            <v>7176</v>
          </cell>
          <cell r="B741" t="str">
            <v>INVERSIONES CASTIGADAS EX UGEDEP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 t="str">
            <v>0.00</v>
          </cell>
        </row>
        <row r="742">
          <cell r="A742">
            <v>7177</v>
          </cell>
          <cell r="B742" t="str">
            <v>CUENTAS POR COBRAR CASTIGADAS  EX UGEDEP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 t="str">
            <v>0.00</v>
          </cell>
        </row>
        <row r="743">
          <cell r="A743">
            <v>7178</v>
          </cell>
          <cell r="B743" t="str">
            <v>OTROS ACTIVOS CASTIGADOS  EX UGEDEP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 t="str">
            <v>0.00</v>
          </cell>
        </row>
        <row r="744">
          <cell r="A744">
            <v>7179</v>
          </cell>
          <cell r="B744" t="str">
            <v>OTROS ACTIVOS CASTIGADOS IFIS CERRADAS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 t="str">
            <v>0.00</v>
          </cell>
        </row>
        <row r="745">
          <cell r="A745">
            <v>718</v>
          </cell>
          <cell r="B745" t="str">
            <v>JUICIOS COACTIVOS ACTIVOS BANCA CERRADA</v>
          </cell>
          <cell r="C745">
            <v>5027920880.8500004</v>
          </cell>
          <cell r="D745">
            <v>5027920880.8500004</v>
          </cell>
          <cell r="E745">
            <v>5027920880.8500004</v>
          </cell>
          <cell r="F745">
            <v>5027920880.8500004</v>
          </cell>
          <cell r="G745">
            <v>5027920880.8500004</v>
          </cell>
        </row>
        <row r="746">
          <cell r="A746">
            <v>7181</v>
          </cell>
          <cell r="B746" t="str">
            <v>TRANSFERIDOS DE LAS IFIS CERRADAS</v>
          </cell>
          <cell r="C746">
            <v>209238550.09</v>
          </cell>
          <cell r="D746">
            <v>209238550.09</v>
          </cell>
          <cell r="E746">
            <v>209238550.09</v>
          </cell>
          <cell r="F746">
            <v>209238550.09</v>
          </cell>
          <cell r="G746">
            <v>209238550.09</v>
          </cell>
        </row>
        <row r="747">
          <cell r="A747">
            <v>7182</v>
          </cell>
          <cell r="B747" t="str">
            <v>INICIADOS POR EL BANCO CENTRAL DEL ECUADOR IFIS CERRADAS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 t="str">
            <v>0.00</v>
          </cell>
        </row>
        <row r="748">
          <cell r="A748">
            <v>7186</v>
          </cell>
          <cell r="B748" t="str">
            <v>TRANSFERIDOS DE LA EX UGEDEP</v>
          </cell>
          <cell r="C748">
            <v>4818682330.7600002</v>
          </cell>
          <cell r="D748">
            <v>4818682330.7600002</v>
          </cell>
          <cell r="E748">
            <v>4818682330.7600002</v>
          </cell>
          <cell r="F748">
            <v>4818682330.7600002</v>
          </cell>
          <cell r="G748">
            <v>4818682330.7600002</v>
          </cell>
        </row>
        <row r="749">
          <cell r="A749">
            <v>7187</v>
          </cell>
          <cell r="B749" t="str">
            <v>INICIADOS POR EL BANCO CENTRAL DEL ECUADOR  EX UGEDEP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 t="str">
            <v>0.00</v>
          </cell>
        </row>
        <row r="750">
          <cell r="A750">
            <v>719</v>
          </cell>
          <cell r="B750" t="str">
            <v>OTRAS CUENTAS DEUDORAS</v>
          </cell>
          <cell r="C750">
            <v>11040207717.299999</v>
          </cell>
          <cell r="D750">
            <v>11040660363.85</v>
          </cell>
          <cell r="E750">
            <v>11040731793.59</v>
          </cell>
          <cell r="F750">
            <v>11041005048.719999</v>
          </cell>
          <cell r="G750">
            <v>11040952182.110001</v>
          </cell>
        </row>
        <row r="751">
          <cell r="A751">
            <v>7191</v>
          </cell>
          <cell r="B751" t="str">
            <v>CONTRATOS SUSCRITOS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 t="str">
            <v>0.00</v>
          </cell>
        </row>
        <row r="752">
          <cell r="A752">
            <v>7192</v>
          </cell>
          <cell r="B752" t="str">
            <v>DÉFICIT PATRIMONIAL ENTIDADES CERRADAS</v>
          </cell>
          <cell r="C752">
            <v>460041235.13999999</v>
          </cell>
          <cell r="D752">
            <v>460030014.33999997</v>
          </cell>
          <cell r="E752">
            <v>460018972.70999998</v>
          </cell>
          <cell r="F752">
            <v>460025853.27999997</v>
          </cell>
          <cell r="G752">
            <v>459750189.99000001</v>
          </cell>
        </row>
        <row r="753">
          <cell r="A753">
            <v>7193</v>
          </cell>
          <cell r="B753" t="str">
            <v>OTRAS CUENTAS DE ORDEN BANCA CERRADA</v>
          </cell>
          <cell r="C753">
            <v>10382559941.549999</v>
          </cell>
          <cell r="D753">
            <v>10382901974.690001</v>
          </cell>
          <cell r="E753">
            <v>10382901974.690001</v>
          </cell>
          <cell r="F753">
            <v>10383260509.700001</v>
          </cell>
          <cell r="G753">
            <v>10383260509.700001</v>
          </cell>
        </row>
        <row r="754">
          <cell r="A754">
            <v>719305</v>
          </cell>
          <cell r="B754" t="str">
            <v>OTRAS CUENTAS DE ORDEN IFIS CERRADAS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 t="str">
            <v>0.00</v>
          </cell>
        </row>
        <row r="755">
          <cell r="A755">
            <v>719310</v>
          </cell>
          <cell r="B755" t="str">
            <v>OTRAS CUENTAS DE ORDEN EX UGEDEP</v>
          </cell>
          <cell r="C755">
            <v>10382559941.549999</v>
          </cell>
          <cell r="D755">
            <v>10382901974.690001</v>
          </cell>
          <cell r="E755">
            <v>10382901974.690001</v>
          </cell>
          <cell r="F755">
            <v>10383260509.700001</v>
          </cell>
          <cell r="G755">
            <v>10383260509.700001</v>
          </cell>
        </row>
        <row r="756">
          <cell r="A756">
            <v>7198</v>
          </cell>
          <cell r="B756" t="str">
            <v>VARIAS</v>
          </cell>
          <cell r="C756">
            <v>197606540.61000001</v>
          </cell>
          <cell r="D756">
            <v>197728374.81999999</v>
          </cell>
          <cell r="E756">
            <v>197810846.19</v>
          </cell>
          <cell r="F756">
            <v>197718685.74000001</v>
          </cell>
          <cell r="G756">
            <v>197941482.41999999</v>
          </cell>
        </row>
        <row r="757">
          <cell r="A757">
            <v>72</v>
          </cell>
          <cell r="B757" t="str">
            <v>DEUDORAS POR CONTRA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</row>
        <row r="758">
          <cell r="A758">
            <v>721</v>
          </cell>
          <cell r="B758" t="str">
            <v>ESPECIES MONETARIAS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</row>
        <row r="759">
          <cell r="A759">
            <v>7211</v>
          </cell>
          <cell r="B759" t="str">
            <v>BILLETES Y MONEDAS NO EMITIDOS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</row>
        <row r="760">
          <cell r="A760">
            <v>7212</v>
          </cell>
          <cell r="B760" t="str">
            <v>BILLETES Y MONEDAS DESMONETIZADOS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</row>
        <row r="761">
          <cell r="A761">
            <v>7213</v>
          </cell>
          <cell r="B761" t="str">
            <v>BILLETES Y MONEDAS EN CUSTODIA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</row>
        <row r="762">
          <cell r="A762">
            <v>722</v>
          </cell>
          <cell r="B762" t="str">
            <v>TÍTULOS Y FORMULARIOS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</row>
        <row r="763">
          <cell r="A763">
            <v>7221</v>
          </cell>
          <cell r="B763" t="str">
            <v>TÍTULOS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</row>
        <row r="764">
          <cell r="A764">
            <v>722101</v>
          </cell>
          <cell r="B764" t="str">
            <v>TÍTULOS PROPIOS REDIMIDOS POR INCINERAR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</row>
        <row r="765">
          <cell r="A765">
            <v>722102</v>
          </cell>
          <cell r="B765" t="str">
            <v>TÍTULOS EN CUSTODIA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</row>
        <row r="766">
          <cell r="A766">
            <v>722103</v>
          </cell>
          <cell r="B766" t="str">
            <v>TÍTULOS EMITIDOS NO VENDIDOS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</row>
        <row r="767">
          <cell r="A767">
            <v>722105</v>
          </cell>
          <cell r="B767" t="str">
            <v>TÍTULOS EMITIDOS RECOMPRADOS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</row>
        <row r="768">
          <cell r="A768">
            <v>7222</v>
          </cell>
          <cell r="B768" t="str">
            <v>FORMULARIOS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</row>
        <row r="769">
          <cell r="A769">
            <v>722201</v>
          </cell>
          <cell r="B769" t="str">
            <v>FORMULARIOS DE TÍTULOS PROPIOS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</row>
        <row r="770">
          <cell r="A770">
            <v>723</v>
          </cell>
          <cell r="B770" t="str">
            <v>BIENES Y VALORES ENTREGADOS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</row>
        <row r="771">
          <cell r="A771">
            <v>7231</v>
          </cell>
          <cell r="B771" t="str">
            <v>EN ADMINISTRACIÓN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</row>
        <row r="772">
          <cell r="A772">
            <v>723105</v>
          </cell>
          <cell r="B772" t="str">
            <v>EN EL PAÍS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</row>
        <row r="773">
          <cell r="A773">
            <v>723110</v>
          </cell>
          <cell r="B773" t="str">
            <v>EN EL EXTERIOR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</row>
        <row r="774">
          <cell r="A774">
            <v>7232</v>
          </cell>
          <cell r="B774" t="str">
            <v>EN COMODATO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</row>
        <row r="775">
          <cell r="A775">
            <v>723205</v>
          </cell>
          <cell r="B775" t="str">
            <v>EN EL PAÍS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</row>
        <row r="776">
          <cell r="A776">
            <v>723210</v>
          </cell>
          <cell r="B776" t="str">
            <v>EN EL EXTERIOR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</row>
        <row r="777">
          <cell r="A777">
            <v>7233</v>
          </cell>
          <cell r="B777" t="str">
            <v>EN GARANTÍA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</row>
        <row r="778">
          <cell r="A778">
            <v>723305</v>
          </cell>
          <cell r="B778" t="str">
            <v>EN EL PAÍS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</row>
        <row r="779">
          <cell r="A779">
            <v>723310</v>
          </cell>
          <cell r="B779" t="str">
            <v>EN EL EXTERIOR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</row>
        <row r="780">
          <cell r="A780">
            <v>7234</v>
          </cell>
          <cell r="B780" t="str">
            <v>EN CUSTODIA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</row>
        <row r="781">
          <cell r="A781">
            <v>723405</v>
          </cell>
          <cell r="B781" t="str">
            <v>EN EL PAÍS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</row>
        <row r="782">
          <cell r="A782">
            <v>723410</v>
          </cell>
          <cell r="B782" t="str">
            <v>EN EL EXTERIOR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</row>
        <row r="783">
          <cell r="A783">
            <v>7236</v>
          </cell>
          <cell r="B783" t="str">
            <v>EN ARRENDAMIENTO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</row>
        <row r="784">
          <cell r="A784">
            <v>724</v>
          </cell>
          <cell r="B784" t="str">
            <v>INTERESES POR COBRAR EN SUSPENSO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</row>
        <row r="785">
          <cell r="A785">
            <v>7241</v>
          </cell>
          <cell r="B785" t="str">
            <v>INTERESES POR VENCER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</row>
        <row r="786">
          <cell r="A786">
            <v>7242</v>
          </cell>
          <cell r="B786" t="str">
            <v>INTERESES VENCIDOS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</row>
        <row r="787">
          <cell r="A787">
            <v>7243</v>
          </cell>
          <cell r="B787" t="str">
            <v>INTERESES EN MORA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</row>
        <row r="788">
          <cell r="A788">
            <v>725</v>
          </cell>
          <cell r="B788" t="str">
            <v>ACTIVOS CASTIGADOS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</row>
        <row r="789">
          <cell r="A789">
            <v>7251</v>
          </cell>
          <cell r="B789" t="str">
            <v>OPERACIONES DE CRÉDITO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</row>
        <row r="790">
          <cell r="A790">
            <v>7252</v>
          </cell>
          <cell r="B790" t="str">
            <v>CUENTAS POR COBRAR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</row>
        <row r="791">
          <cell r="A791">
            <v>726</v>
          </cell>
          <cell r="B791" t="str">
            <v>COBRANZAS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</row>
        <row r="792">
          <cell r="A792">
            <v>7261</v>
          </cell>
          <cell r="B792" t="str">
            <v>COBRANZAS AL EXTERIOR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</row>
        <row r="793">
          <cell r="A793">
            <v>727</v>
          </cell>
          <cell r="B793" t="str">
            <v>ACTIVOS TRANSFERIDOS CASTIGADOS BANCA CERRADA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</row>
        <row r="794">
          <cell r="A794">
            <v>7271</v>
          </cell>
          <cell r="B794" t="str">
            <v>INVERSIONES CASTIGADAS IFIS CERRADAS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</row>
        <row r="795">
          <cell r="A795">
            <v>7272</v>
          </cell>
          <cell r="B795" t="str">
            <v>CARTERA DE CRÉDITO CASTIGADA IFIS CERRADAS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</row>
        <row r="796">
          <cell r="A796">
            <v>7273</v>
          </cell>
          <cell r="B796" t="str">
            <v>CUENTAS POR COBRAR CASTIGADAS IFIS CERRADAS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</row>
        <row r="797">
          <cell r="A797">
            <v>7276</v>
          </cell>
          <cell r="B797" t="str">
            <v>INVERSIONES CASTIGADAS EX UGEDEP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</row>
        <row r="798">
          <cell r="A798">
            <v>7277</v>
          </cell>
          <cell r="B798" t="str">
            <v>CUENTAS POR COBRAR CASTIGADAS EX UGEDEP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</row>
        <row r="799">
          <cell r="A799">
            <v>7278</v>
          </cell>
          <cell r="B799" t="str">
            <v>OTROS ACTIVOS CASTIGADOS  EX UGEDEP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</row>
        <row r="800">
          <cell r="A800">
            <v>7279</v>
          </cell>
          <cell r="B800" t="str">
            <v>OTROS ACTIVOS CASTIGADOS IFIS CERRADAS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</row>
        <row r="801">
          <cell r="A801">
            <v>728</v>
          </cell>
          <cell r="B801" t="str">
            <v>JUICIOS COACTIVOS ACTIVOS BANCA CERRADA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</row>
        <row r="802">
          <cell r="A802">
            <v>7281</v>
          </cell>
          <cell r="B802" t="str">
            <v>TRANSFERIDOS DE LAS IFIS CERRADAS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</row>
        <row r="803">
          <cell r="A803">
            <v>7282</v>
          </cell>
          <cell r="B803" t="str">
            <v>INICIADOS POR EL BANCO CENTRAL DEL ECUADOR IFIS CERRADAS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</row>
        <row r="804">
          <cell r="A804">
            <v>7286</v>
          </cell>
          <cell r="B804" t="str">
            <v>TRANSFERIDOS DE LA EX UGEDEP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</row>
        <row r="805">
          <cell r="A805">
            <v>7287</v>
          </cell>
          <cell r="B805" t="str">
            <v>INICIADOS POR EL BANCO CENTRAL DEL ECUADOR  EX UGEDEP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</row>
        <row r="806">
          <cell r="A806">
            <v>729</v>
          </cell>
          <cell r="B806" t="str">
            <v>OTRAS CUENTAS DEUDORAS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</row>
        <row r="807">
          <cell r="A807">
            <v>7291</v>
          </cell>
          <cell r="B807" t="str">
            <v>CONTRATOS SUSCRITOS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</row>
        <row r="808">
          <cell r="A808">
            <v>7292</v>
          </cell>
          <cell r="B808" t="str">
            <v>DÉFICIT PATRIMONIAL ENTIDADES CERRADAS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</row>
        <row r="809">
          <cell r="A809">
            <v>7293</v>
          </cell>
          <cell r="B809" t="str">
            <v>OTRAS CUENTAS DE ORDEN BANCA CERRADA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</row>
        <row r="810">
          <cell r="A810">
            <v>729305</v>
          </cell>
          <cell r="B810" t="str">
            <v>OTRAS CUENTAS DE ORDEN IFIS CERRADAS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</row>
        <row r="811">
          <cell r="A811">
            <v>729310</v>
          </cell>
          <cell r="B811" t="str">
            <v>OTRAS CUENTAS DE ORDEN EX UGEDEP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</row>
        <row r="812">
          <cell r="A812">
            <v>7298</v>
          </cell>
          <cell r="B812" t="str">
            <v>VARIAS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</row>
        <row r="813">
          <cell r="A813">
            <v>73</v>
          </cell>
          <cell r="B813" t="str">
            <v>ACREEDORAS</v>
          </cell>
          <cell r="C813">
            <v>38681559109</v>
          </cell>
          <cell r="D813">
            <v>43378240058</v>
          </cell>
          <cell r="E813">
            <v>43876350911.419998</v>
          </cell>
          <cell r="F813">
            <v>44267356460.699997</v>
          </cell>
          <cell r="G813">
            <v>44552936592.959999</v>
          </cell>
        </row>
        <row r="814">
          <cell r="A814">
            <v>731</v>
          </cell>
          <cell r="B814" t="str">
            <v>ESPECIES MONETARIAS</v>
          </cell>
          <cell r="C814">
            <v>18575.060000000001</v>
          </cell>
          <cell r="D814">
            <v>18563.68</v>
          </cell>
          <cell r="E814">
            <v>18572.32</v>
          </cell>
          <cell r="F814">
            <v>18577.37</v>
          </cell>
          <cell r="G814">
            <v>18568.93</v>
          </cell>
        </row>
        <row r="815">
          <cell r="A815">
            <v>7313</v>
          </cell>
          <cell r="B815" t="str">
            <v>BILLETES Y MONEDAS EN CUSTODIA</v>
          </cell>
          <cell r="C815">
            <v>18575.060000000001</v>
          </cell>
          <cell r="D815">
            <v>18563.68</v>
          </cell>
          <cell r="E815">
            <v>18572.32</v>
          </cell>
          <cell r="F815">
            <v>18577.37</v>
          </cell>
          <cell r="G815">
            <v>18568.93</v>
          </cell>
        </row>
        <row r="816">
          <cell r="A816">
            <v>732</v>
          </cell>
          <cell r="B816" t="str">
            <v>FORMULARIOS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 t="str">
            <v>0.00</v>
          </cell>
        </row>
        <row r="817">
          <cell r="A817">
            <v>7321</v>
          </cell>
          <cell r="B817" t="str">
            <v>FORMULARIOS DE TÍTULOS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 t="str">
            <v>0.00</v>
          </cell>
        </row>
        <row r="818">
          <cell r="A818">
            <v>733</v>
          </cell>
          <cell r="B818" t="str">
            <v>BIENES Y VALORES RECIBIDOS</v>
          </cell>
          <cell r="C818">
            <v>32923697947.25</v>
          </cell>
          <cell r="D818">
            <v>37488792872.940002</v>
          </cell>
          <cell r="E818">
            <v>37703502735</v>
          </cell>
          <cell r="F818">
            <v>38059776552.849998</v>
          </cell>
          <cell r="G818">
            <v>38332541775.18</v>
          </cell>
        </row>
        <row r="819">
          <cell r="A819">
            <v>7331</v>
          </cell>
          <cell r="B819" t="str">
            <v>EN ADMINISTRACIÓN</v>
          </cell>
          <cell r="C819">
            <v>13636786707.690001</v>
          </cell>
          <cell r="D819">
            <v>13679479845.379999</v>
          </cell>
          <cell r="E819">
            <v>13963242531.790001</v>
          </cell>
          <cell r="F819">
            <v>14099086402.389999</v>
          </cell>
          <cell r="G819">
            <v>14172254552.5</v>
          </cell>
        </row>
        <row r="820">
          <cell r="A820">
            <v>733105</v>
          </cell>
          <cell r="B820" t="str">
            <v>EN EL PAÍS</v>
          </cell>
          <cell r="C820">
            <v>7232765184.2200003</v>
          </cell>
          <cell r="D820">
            <v>7246756424.8599997</v>
          </cell>
          <cell r="E820">
            <v>7318566501.8599997</v>
          </cell>
          <cell r="F820">
            <v>7440848471.9200001</v>
          </cell>
          <cell r="G820">
            <v>7506251486.9700003</v>
          </cell>
        </row>
        <row r="821">
          <cell r="A821">
            <v>733110</v>
          </cell>
          <cell r="B821" t="str">
            <v>EN EL EXTERIOR</v>
          </cell>
          <cell r="C821">
            <v>6404021523.4700003</v>
          </cell>
          <cell r="D821">
            <v>6432723420.5200005</v>
          </cell>
          <cell r="E821">
            <v>6644676029.9300003</v>
          </cell>
          <cell r="F821">
            <v>6658237930.4700003</v>
          </cell>
          <cell r="G821">
            <v>6666003065.5299997</v>
          </cell>
        </row>
        <row r="822">
          <cell r="A822">
            <v>7332</v>
          </cell>
          <cell r="B822" t="str">
            <v>EN COMODATO</v>
          </cell>
          <cell r="C822">
            <v>8000.02</v>
          </cell>
          <cell r="D822">
            <v>8000.02</v>
          </cell>
          <cell r="E822">
            <v>8000.02</v>
          </cell>
          <cell r="F822">
            <v>8000.02</v>
          </cell>
          <cell r="G822">
            <v>8000.02</v>
          </cell>
        </row>
        <row r="823">
          <cell r="A823">
            <v>733205</v>
          </cell>
          <cell r="B823" t="str">
            <v>EN EL PAÍS</v>
          </cell>
          <cell r="C823">
            <v>8000.02</v>
          </cell>
          <cell r="D823">
            <v>8000.02</v>
          </cell>
          <cell r="E823">
            <v>8000.02</v>
          </cell>
          <cell r="F823">
            <v>8000.02</v>
          </cell>
          <cell r="G823">
            <v>8000.02</v>
          </cell>
        </row>
        <row r="824">
          <cell r="A824">
            <v>7333</v>
          </cell>
          <cell r="B824" t="str">
            <v>EN GARANTÍA</v>
          </cell>
          <cell r="C824">
            <v>498618682.91000003</v>
          </cell>
          <cell r="D824">
            <v>898647496.27999997</v>
          </cell>
          <cell r="E824">
            <v>898301468.79999995</v>
          </cell>
          <cell r="F824">
            <v>897648279.21000004</v>
          </cell>
          <cell r="G824">
            <v>897185950</v>
          </cell>
        </row>
        <row r="825">
          <cell r="A825">
            <v>733305</v>
          </cell>
          <cell r="B825" t="str">
            <v>EN EL PAÍS</v>
          </cell>
          <cell r="C825">
            <v>498618682.91000003</v>
          </cell>
          <cell r="D825">
            <v>898647496.27999997</v>
          </cell>
          <cell r="E825">
            <v>898301468.79999995</v>
          </cell>
          <cell r="F825">
            <v>897648279.21000004</v>
          </cell>
          <cell r="G825">
            <v>897185950</v>
          </cell>
        </row>
        <row r="826">
          <cell r="A826">
            <v>733310</v>
          </cell>
          <cell r="B826" t="str">
            <v>EN EL EXTERIOR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 t="str">
            <v>0.00</v>
          </cell>
        </row>
        <row r="827">
          <cell r="A827">
            <v>7334</v>
          </cell>
          <cell r="B827" t="str">
            <v>EN CUSTODIA</v>
          </cell>
          <cell r="C827">
            <v>18786552712.540001</v>
          </cell>
          <cell r="D827">
            <v>22908925687.169998</v>
          </cell>
          <cell r="E827">
            <v>22840218890.299999</v>
          </cell>
          <cell r="F827">
            <v>23061302027.139999</v>
          </cell>
          <cell r="G827">
            <v>23261361428.57</v>
          </cell>
        </row>
        <row r="828">
          <cell r="A828">
            <v>733405</v>
          </cell>
          <cell r="B828" t="str">
            <v>EN EL PAÍS</v>
          </cell>
          <cell r="C828">
            <v>18786552712.540001</v>
          </cell>
          <cell r="D828">
            <v>22908925687.169998</v>
          </cell>
          <cell r="E828">
            <v>22840218890.299999</v>
          </cell>
          <cell r="F828">
            <v>23061302027.139999</v>
          </cell>
          <cell r="G828">
            <v>23261361428.57</v>
          </cell>
        </row>
        <row r="829">
          <cell r="A829">
            <v>7335</v>
          </cell>
          <cell r="B829" t="str">
            <v>OPERACIONES DE TESORERÍA</v>
          </cell>
          <cell r="C829">
            <v>1731844.09</v>
          </cell>
          <cell r="D829">
            <v>1731844.09</v>
          </cell>
          <cell r="E829">
            <v>1731844.09</v>
          </cell>
          <cell r="F829">
            <v>1731844.09</v>
          </cell>
          <cell r="G829">
            <v>1731844.09</v>
          </cell>
        </row>
        <row r="830">
          <cell r="A830">
            <v>7336</v>
          </cell>
          <cell r="B830" t="str">
            <v>EN ARRENDAMIENTO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 t="str">
            <v>0.00</v>
          </cell>
        </row>
        <row r="831">
          <cell r="A831">
            <v>7337</v>
          </cell>
          <cell r="B831" t="str">
            <v>OPERACIONES DE POLÍTICA MONETARIA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 t="str">
            <v>0.00</v>
          </cell>
        </row>
        <row r="832">
          <cell r="A832">
            <v>733701</v>
          </cell>
          <cell r="B832" t="str">
            <v>EN FIDEICOMISOS MERCANTILES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 t="str">
            <v>0.00</v>
          </cell>
        </row>
        <row r="833">
          <cell r="A833">
            <v>733702</v>
          </cell>
          <cell r="B833" t="str">
            <v>EN OPERACIONES DIRECTAS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 t="str">
            <v>0.00</v>
          </cell>
        </row>
        <row r="834">
          <cell r="A834">
            <v>735</v>
          </cell>
          <cell r="B834" t="str">
            <v>PASIVOS BANCA CERRADA</v>
          </cell>
          <cell r="C834">
            <v>790771141.92999995</v>
          </cell>
          <cell r="D834">
            <v>790771141.92999995</v>
          </cell>
          <cell r="E834">
            <v>790761647.38999999</v>
          </cell>
          <cell r="F834">
            <v>790756152.21000004</v>
          </cell>
          <cell r="G834">
            <v>790483747.12</v>
          </cell>
        </row>
        <row r="835">
          <cell r="A835">
            <v>7351</v>
          </cell>
          <cell r="B835" t="str">
            <v>PASIVOS IFIS CERRADAS</v>
          </cell>
          <cell r="C835">
            <v>528269214.99000001</v>
          </cell>
          <cell r="D835">
            <v>528269214.99000001</v>
          </cell>
          <cell r="E835">
            <v>528259720.44999999</v>
          </cell>
          <cell r="F835">
            <v>528254225.26999998</v>
          </cell>
          <cell r="G835">
            <v>527981820.18000001</v>
          </cell>
        </row>
        <row r="836">
          <cell r="A836">
            <v>7356</v>
          </cell>
          <cell r="B836" t="str">
            <v>PASIVOS EX UGEDEP</v>
          </cell>
          <cell r="C836">
            <v>262501926.94</v>
          </cell>
          <cell r="D836">
            <v>262501926.94</v>
          </cell>
          <cell r="E836">
            <v>262501926.94</v>
          </cell>
          <cell r="F836">
            <v>262501926.94</v>
          </cell>
          <cell r="G836">
            <v>262501926.94</v>
          </cell>
        </row>
        <row r="837">
          <cell r="A837">
            <v>736</v>
          </cell>
          <cell r="B837" t="str">
            <v>COBRANZAS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 t="str">
            <v>0.00</v>
          </cell>
        </row>
        <row r="838">
          <cell r="A838">
            <v>7361</v>
          </cell>
          <cell r="B838" t="str">
            <v>COBRANZAS DEL EXTERIOR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 t="str">
            <v>0.00</v>
          </cell>
        </row>
        <row r="839">
          <cell r="A839">
            <v>737</v>
          </cell>
          <cell r="B839" t="str">
            <v>CRÉDITOS DEL EXTERIOR</v>
          </cell>
          <cell r="C839">
            <v>654.32000000000005</v>
          </cell>
          <cell r="D839">
            <v>651.86</v>
          </cell>
          <cell r="E839">
            <v>632.74</v>
          </cell>
          <cell r="F839">
            <v>653.99</v>
          </cell>
          <cell r="G839" t="str">
            <v>659.58</v>
          </cell>
        </row>
        <row r="840">
          <cell r="A840">
            <v>7371</v>
          </cell>
          <cell r="B840" t="str">
            <v>CRÉDITOS DE GOBIERNOS EXTRANJEROS POR UTILIZAR</v>
          </cell>
          <cell r="C840">
            <v>654.32000000000005</v>
          </cell>
          <cell r="D840">
            <v>651.86</v>
          </cell>
          <cell r="E840">
            <v>632.74</v>
          </cell>
          <cell r="F840">
            <v>653.99</v>
          </cell>
          <cell r="G840" t="str">
            <v>659.58</v>
          </cell>
        </row>
        <row r="841">
          <cell r="A841">
            <v>7372</v>
          </cell>
          <cell r="B841" t="str">
            <v>CRÉDITOS DE GOBIERNOS EXTRANJEROS POR PAGAR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 t="str">
            <v>0.00</v>
          </cell>
        </row>
        <row r="842">
          <cell r="A842">
            <v>7378</v>
          </cell>
          <cell r="B842" t="str">
            <v>OTROS CRÉDITOS OTORGADOS DEL EXTERIOR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 t="str">
            <v>0.00</v>
          </cell>
        </row>
        <row r="843">
          <cell r="A843">
            <v>738</v>
          </cell>
          <cell r="B843" t="str">
            <v>CRÉDITOS ESPECIALES</v>
          </cell>
          <cell r="C843">
            <v>102003.98</v>
          </cell>
          <cell r="D843">
            <v>102003.98</v>
          </cell>
          <cell r="E843">
            <v>102003.98</v>
          </cell>
          <cell r="F843">
            <v>102003.98</v>
          </cell>
          <cell r="G843">
            <v>102003.98</v>
          </cell>
        </row>
        <row r="844">
          <cell r="A844">
            <v>7381</v>
          </cell>
          <cell r="B844" t="str">
            <v>CRÉDITOS OTORGADOS CON FONDOS AJENOS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 t="str">
            <v>0.00</v>
          </cell>
        </row>
        <row r="845">
          <cell r="A845">
            <v>7382</v>
          </cell>
          <cell r="B845" t="str">
            <v>LÍNEAS DE CRÉDITO POR AMORTIZAR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 t="str">
            <v>0.00</v>
          </cell>
        </row>
        <row r="846">
          <cell r="A846">
            <v>7383</v>
          </cell>
          <cell r="B846" t="str">
            <v>DOCUMENTOS EN GARANTÍA FONDOS AJENOS</v>
          </cell>
          <cell r="C846">
            <v>102003.98</v>
          </cell>
          <cell r="D846">
            <v>102003.98</v>
          </cell>
          <cell r="E846">
            <v>102003.98</v>
          </cell>
          <cell r="F846">
            <v>102003.98</v>
          </cell>
          <cell r="G846">
            <v>102003.98</v>
          </cell>
        </row>
        <row r="847">
          <cell r="A847">
            <v>739</v>
          </cell>
          <cell r="B847" t="str">
            <v>OTRAS CUENTAS ACREEDORAS</v>
          </cell>
          <cell r="C847">
            <v>4966968786.46</v>
          </cell>
          <cell r="D847">
            <v>5098554823.6099997</v>
          </cell>
          <cell r="E847">
            <v>5381965319.9899998</v>
          </cell>
          <cell r="F847">
            <v>5416702520.3000002</v>
          </cell>
          <cell r="G847">
            <v>5429789838.1700001</v>
          </cell>
        </row>
        <row r="848">
          <cell r="A848">
            <v>7391</v>
          </cell>
          <cell r="B848" t="str">
            <v>CARTAS DE CRÉDITO</v>
          </cell>
          <cell r="C848">
            <v>512042039.56</v>
          </cell>
          <cell r="D848">
            <v>643603326.28999996</v>
          </cell>
          <cell r="E848">
            <v>932663343.34000003</v>
          </cell>
          <cell r="F848">
            <v>961164556.23000002</v>
          </cell>
          <cell r="G848">
            <v>932980596.71000004</v>
          </cell>
        </row>
        <row r="849">
          <cell r="A849">
            <v>7392</v>
          </cell>
          <cell r="B849" t="str">
            <v>SUPERÁVIT PATRIMONIAL BANCA CERRADA</v>
          </cell>
          <cell r="C849">
            <v>4043064828.8899999</v>
          </cell>
          <cell r="D849">
            <v>4043480385.9299998</v>
          </cell>
          <cell r="E849">
            <v>4043465632.5500002</v>
          </cell>
          <cell r="F849">
            <v>4044457659.29</v>
          </cell>
          <cell r="G849">
            <v>4081986226.04</v>
          </cell>
        </row>
        <row r="850">
          <cell r="A850">
            <v>739205</v>
          </cell>
          <cell r="B850" t="str">
            <v>SUPERÁVIT PATRIMONIAL IFIS CERRADAS</v>
          </cell>
          <cell r="C850">
            <v>397225.43</v>
          </cell>
          <cell r="D850">
            <v>397225.43</v>
          </cell>
          <cell r="E850">
            <v>397225.43</v>
          </cell>
          <cell r="F850">
            <v>397225.43</v>
          </cell>
          <cell r="G850">
            <v>397225.43</v>
          </cell>
        </row>
        <row r="851">
          <cell r="A851">
            <v>739210</v>
          </cell>
          <cell r="B851" t="str">
            <v>SUPERÁVIT PATRIMONIAL EX UGEDEP</v>
          </cell>
          <cell r="C851">
            <v>4042667603.46</v>
          </cell>
          <cell r="D851">
            <v>4043083160.5</v>
          </cell>
          <cell r="E851">
            <v>4043068407.1199999</v>
          </cell>
          <cell r="F851">
            <v>4044060433.8600001</v>
          </cell>
          <cell r="G851">
            <v>4081589000.6100001</v>
          </cell>
        </row>
        <row r="852">
          <cell r="A852">
            <v>7398</v>
          </cell>
          <cell r="B852" t="str">
            <v>VARIAS</v>
          </cell>
          <cell r="C852">
            <v>411861918.00999999</v>
          </cell>
          <cell r="D852">
            <v>411471111.38999999</v>
          </cell>
          <cell r="E852">
            <v>405836344.10000002</v>
          </cell>
          <cell r="F852">
            <v>411080304.77999997</v>
          </cell>
          <cell r="G852">
            <v>414823015.42000002</v>
          </cell>
        </row>
        <row r="853">
          <cell r="A853">
            <v>74</v>
          </cell>
          <cell r="B853" t="str">
            <v>ACREEDORAS POR CONTRA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</row>
        <row r="854">
          <cell r="A854">
            <v>741</v>
          </cell>
          <cell r="B854" t="str">
            <v>ESPECIES MONETARIAS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</row>
        <row r="855">
          <cell r="A855">
            <v>7413</v>
          </cell>
          <cell r="B855" t="str">
            <v>BILLETES Y MONEDAS EN CUSTODIA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</row>
        <row r="856">
          <cell r="A856">
            <v>742</v>
          </cell>
          <cell r="B856" t="str">
            <v>FORMULARIOS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</row>
        <row r="857">
          <cell r="A857">
            <v>7421</v>
          </cell>
          <cell r="B857" t="str">
            <v>FORMULARIOS DE TÍTULOS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</row>
        <row r="858">
          <cell r="A858">
            <v>743</v>
          </cell>
          <cell r="B858" t="str">
            <v>BIENES Y VALORES RECIBIDOS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</row>
        <row r="859">
          <cell r="A859">
            <v>7431</v>
          </cell>
          <cell r="B859" t="str">
            <v>EN ADMINISTRACIÓN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</row>
        <row r="860">
          <cell r="A860">
            <v>743105</v>
          </cell>
          <cell r="B860" t="str">
            <v>EN EL PAÍS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</row>
        <row r="861">
          <cell r="A861">
            <v>743110</v>
          </cell>
          <cell r="B861" t="str">
            <v>EN EL EXTERIOR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</row>
        <row r="862">
          <cell r="A862">
            <v>7432</v>
          </cell>
          <cell r="B862" t="str">
            <v>EN COMODATO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</row>
        <row r="863">
          <cell r="A863">
            <v>743205</v>
          </cell>
          <cell r="B863" t="str">
            <v>EN EL PAÍS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</row>
        <row r="864">
          <cell r="A864">
            <v>7433</v>
          </cell>
          <cell r="B864" t="str">
            <v>EN GARANTÍA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</row>
        <row r="865">
          <cell r="A865">
            <v>743305</v>
          </cell>
          <cell r="B865" t="str">
            <v>EN EL PAÍS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</row>
        <row r="866">
          <cell r="A866">
            <v>743310</v>
          </cell>
          <cell r="B866" t="str">
            <v>EN EL EXTERIOR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</row>
        <row r="867">
          <cell r="A867">
            <v>7434</v>
          </cell>
          <cell r="B867" t="str">
            <v>EN CUSTODIA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</row>
        <row r="868">
          <cell r="A868">
            <v>743405</v>
          </cell>
          <cell r="B868" t="str">
            <v>EN EL PAÍS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</row>
        <row r="869">
          <cell r="A869">
            <v>7435</v>
          </cell>
          <cell r="B869" t="str">
            <v>OPERACIONES DE TESORERÍA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</row>
        <row r="870">
          <cell r="A870">
            <v>7436</v>
          </cell>
          <cell r="B870" t="str">
            <v>EN ARRENDAMIENTO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</row>
        <row r="871">
          <cell r="A871">
            <v>7437</v>
          </cell>
          <cell r="B871" t="str">
            <v>OPERACIONES DE POLÍTICA MONETARIA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</row>
        <row r="872">
          <cell r="A872">
            <v>743701</v>
          </cell>
          <cell r="B872" t="str">
            <v>EN FIDEICOMISOS MERCANTILES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</row>
        <row r="873">
          <cell r="A873">
            <v>743702</v>
          </cell>
          <cell r="B873" t="str">
            <v>EN OPERACIONES DIRECTAS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</row>
        <row r="874">
          <cell r="A874">
            <v>745</v>
          </cell>
          <cell r="B874" t="str">
            <v>PASIVOS BANCA CERRADA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</row>
        <row r="875">
          <cell r="A875">
            <v>7451</v>
          </cell>
          <cell r="B875" t="str">
            <v>PASIVOS IFIS CERRADAS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</row>
        <row r="876">
          <cell r="A876">
            <v>7456</v>
          </cell>
          <cell r="B876" t="str">
            <v>PASIVOS EX UGEDEP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</row>
        <row r="877">
          <cell r="A877">
            <v>746</v>
          </cell>
          <cell r="B877" t="str">
            <v>COBRANZAS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</row>
        <row r="878">
          <cell r="A878">
            <v>7461</v>
          </cell>
          <cell r="B878" t="str">
            <v>COBRANZAS DEL EXTERIOR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</row>
        <row r="879">
          <cell r="A879">
            <v>747</v>
          </cell>
          <cell r="B879" t="str">
            <v>CRÉDITOS DEL EXTERIOR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</row>
        <row r="880">
          <cell r="A880">
            <v>7471</v>
          </cell>
          <cell r="B880" t="str">
            <v>CRÉDITOS DE GOBIERNOS EXTRANJEROS POR UTILIZAR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</row>
        <row r="881">
          <cell r="A881">
            <v>7472</v>
          </cell>
          <cell r="B881" t="str">
            <v>CRÉDITOS DE GOBIERNOS EXTRANJEROS POR PAGAR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</row>
        <row r="882">
          <cell r="A882">
            <v>7478</v>
          </cell>
          <cell r="B882" t="str">
            <v>OTROS CRÉDITOS OTORGADOS DEL EXTERIOR.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</row>
        <row r="883">
          <cell r="A883">
            <v>748</v>
          </cell>
          <cell r="B883" t="str">
            <v>CRÉDITOS ESPECIALES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</row>
        <row r="884">
          <cell r="A884">
            <v>7481</v>
          </cell>
          <cell r="B884" t="str">
            <v>CRÉDITOS OTORGADOS CON FONDOS AJENOS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</row>
        <row r="885">
          <cell r="A885">
            <v>7482</v>
          </cell>
          <cell r="B885" t="str">
            <v>LÍNEAS DE CRÉDITO POR AMORTIZAR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</row>
        <row r="886">
          <cell r="A886">
            <v>7483</v>
          </cell>
          <cell r="B886" t="str">
            <v>DOCUMENTOS EN GARANTÍA FONDOS AJENOS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</row>
        <row r="887">
          <cell r="A887">
            <v>749</v>
          </cell>
          <cell r="B887" t="str">
            <v>OTRAS CUENTAS ACREEDORAS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</row>
        <row r="888">
          <cell r="A888">
            <v>7491</v>
          </cell>
          <cell r="B888" t="str">
            <v>CARTAS DE CRÉDITO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</row>
        <row r="889">
          <cell r="A889">
            <v>7492</v>
          </cell>
          <cell r="B889" t="str">
            <v>SUPERÁVIT PATRIMONIAL BANCA CERRADA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</row>
        <row r="890">
          <cell r="A890">
            <v>749205</v>
          </cell>
          <cell r="B890" t="str">
            <v>SUPERÁVIT PATRIMONIAL IFIS CERRADAS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</row>
        <row r="891">
          <cell r="A891">
            <v>749210</v>
          </cell>
          <cell r="B891" t="str">
            <v>SUPERÁVIT PATRIMONIAL EX UGEDEP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</row>
        <row r="892">
          <cell r="A892">
            <v>7498</v>
          </cell>
          <cell r="B892" t="str">
            <v>VARIAS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</row>
        <row r="893">
          <cell r="F893" t="e">
            <v>#N/A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jimenez@superbancos.gob.ec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Y427"/>
  <sheetViews>
    <sheetView tabSelected="1" zoomScale="90" zoomScaleNormal="90" workbookViewId="0">
      <pane xSplit="3" ySplit="6" topLeftCell="BK7" activePane="bottomRight" state="frozen"/>
      <selection activeCell="B11" sqref="B11"/>
      <selection pane="topRight" activeCell="B11" sqref="B11"/>
      <selection pane="bottomLeft" activeCell="B11" sqref="B11"/>
      <selection pane="bottomRight" activeCell="BP2" sqref="BP2"/>
    </sheetView>
  </sheetViews>
  <sheetFormatPr baseColWidth="10" defaultColWidth="6.42578125" defaultRowHeight="11.25" x14ac:dyDescent="0.2"/>
  <cols>
    <col min="1" max="1" width="9.7109375" style="59" customWidth="1"/>
    <col min="2" max="2" width="68" style="59" bestFit="1" customWidth="1"/>
    <col min="3" max="10" width="9.140625" style="59" hidden="1" customWidth="1"/>
    <col min="11" max="13" width="13.140625" style="59" hidden="1" customWidth="1"/>
    <col min="14" max="14" width="13.85546875" style="59" hidden="1" customWidth="1"/>
    <col min="15" max="16" width="17.42578125" style="59" bestFit="1" customWidth="1"/>
    <col min="17" max="17" width="17.28515625" style="59" customWidth="1"/>
    <col min="18" max="18" width="17.42578125" style="59" bestFit="1" customWidth="1"/>
    <col min="19" max="19" width="18.5703125" style="59" customWidth="1"/>
    <col min="20" max="20" width="19.28515625" style="59" customWidth="1"/>
    <col min="21" max="61" width="17.42578125" style="59" bestFit="1" customWidth="1"/>
    <col min="62" max="62" width="17.28515625" style="59" customWidth="1"/>
    <col min="63" max="68" width="14.28515625" style="59" customWidth="1"/>
    <col min="69" max="69" width="10.7109375" style="60" customWidth="1"/>
    <col min="70" max="71" width="9.7109375" style="34" customWidth="1"/>
    <col min="72" max="16384" width="6.42578125" style="1"/>
  </cols>
  <sheetData>
    <row r="1" spans="1:129" s="4" customForma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>
        <f t="shared" ref="K1:AE1" si="0">IF(K4=12,K9-K68-K115,K9-K68-K115+K133-K158)</f>
        <v>-3.7252902984619141E-9</v>
      </c>
      <c r="L1" s="2">
        <f t="shared" si="0"/>
        <v>0</v>
      </c>
      <c r="M1" s="2">
        <f t="shared" si="0"/>
        <v>1.862645149230957E-9</v>
      </c>
      <c r="N1" s="2">
        <f t="shared" si="0"/>
        <v>1.5133991837501526E-9</v>
      </c>
      <c r="O1" s="2">
        <f t="shared" si="0"/>
        <v>3.637978807091713E-12</v>
      </c>
      <c r="P1" s="2">
        <f t="shared" si="0"/>
        <v>-3.2741809263825417E-10</v>
      </c>
      <c r="Q1" s="2">
        <f t="shared" si="0"/>
        <v>-3.637978807091713E-11</v>
      </c>
      <c r="R1" s="2">
        <f t="shared" si="0"/>
        <v>-1.4551915228366852E-9</v>
      </c>
      <c r="S1" s="2">
        <f t="shared" si="0"/>
        <v>-2.5902409106492996E-9</v>
      </c>
      <c r="T1" s="2">
        <f t="shared" si="0"/>
        <v>7.5669959187507629E-10</v>
      </c>
      <c r="U1" s="2">
        <f t="shared" si="0"/>
        <v>7.8580342233181E-10</v>
      </c>
      <c r="V1" s="2">
        <f t="shared" si="0"/>
        <v>1.862645149230957E-9</v>
      </c>
      <c r="W1" s="2">
        <f t="shared" si="0"/>
        <v>1.7462298274040222E-10</v>
      </c>
      <c r="X1" s="2">
        <f t="shared" si="0"/>
        <v>9.6042640507221222E-10</v>
      </c>
      <c r="Y1" s="2">
        <f t="shared" si="0"/>
        <v>2.1536834537982941E-9</v>
      </c>
      <c r="Z1" s="2">
        <f t="shared" si="0"/>
        <v>4.6566128730773926E-10</v>
      </c>
      <c r="AA1" s="2">
        <f t="shared" si="0"/>
        <v>1.7462298274040222E-10</v>
      </c>
      <c r="AB1" s="2">
        <f t="shared" si="0"/>
        <v>1.1641532182693481E-9</v>
      </c>
      <c r="AC1" s="2">
        <f t="shared" si="0"/>
        <v>0</v>
      </c>
      <c r="AD1" s="2">
        <f t="shared" si="0"/>
        <v>2.3283064365386963E-9</v>
      </c>
      <c r="AE1" s="2">
        <f t="shared" si="0"/>
        <v>2.0954757928848267E-9</v>
      </c>
      <c r="AF1" s="2">
        <f>IF(AF2=12,AF9-AF68-AF115,AF9-AF68-AF115+AF133-AF158)</f>
        <v>-1.1641532182693481E-9</v>
      </c>
      <c r="AG1" s="2">
        <f t="shared" ref="AG1:BP1" si="1">IF(AG4=12,AG9-AG68-AG115,AG9-AG68-AG115+AG133-AG158)</f>
        <v>-9.3132257461547852E-10</v>
      </c>
      <c r="AH1" s="2">
        <f t="shared" si="1"/>
        <v>-6.9849193096160889E-10</v>
      </c>
      <c r="AI1" s="2">
        <f t="shared" si="1"/>
        <v>-6.9849193096160889E-10</v>
      </c>
      <c r="AJ1" s="2">
        <f t="shared" si="1"/>
        <v>-6.9849193096160889E-10</v>
      </c>
      <c r="AK1" s="2">
        <f t="shared" si="1"/>
        <v>-2.3283064365386963E-10</v>
      </c>
      <c r="AL1" s="2">
        <f t="shared" si="1"/>
        <v>-2.0954757928848267E-9</v>
      </c>
      <c r="AM1" s="2">
        <f t="shared" si="1"/>
        <v>6.6938810050487518E-10</v>
      </c>
      <c r="AN1" s="2">
        <f t="shared" si="1"/>
        <v>-1.4406396076083183E-9</v>
      </c>
      <c r="AO1" s="2">
        <f t="shared" si="1"/>
        <v>-2.0227162167429924E-9</v>
      </c>
      <c r="AP1" s="2">
        <f t="shared" si="1"/>
        <v>-1.4115357771515846E-9</v>
      </c>
      <c r="AQ1" s="2">
        <f t="shared" si="1"/>
        <v>-1.0477378964424133E-9</v>
      </c>
      <c r="AR1" s="2">
        <f t="shared" si="1"/>
        <v>-1.6880221664905548E-9</v>
      </c>
      <c r="AS1" s="2">
        <f t="shared" si="1"/>
        <v>3.4924596548080444E-10</v>
      </c>
      <c r="AT1" s="2">
        <f t="shared" si="1"/>
        <v>-5.2386894822120667E-10</v>
      </c>
      <c r="AU1" s="2">
        <f t="shared" si="1"/>
        <v>2.6193447411060333E-10</v>
      </c>
      <c r="AV1" s="2">
        <f t="shared" si="1"/>
        <v>9.8953023552894592E-10</v>
      </c>
      <c r="AW1" s="2">
        <f t="shared" si="1"/>
        <v>-1.57160684466362E-9</v>
      </c>
      <c r="AX1" s="2">
        <f t="shared" si="1"/>
        <v>-2.3283064365386963E-10</v>
      </c>
      <c r="AY1" s="2">
        <f t="shared" si="1"/>
        <v>2.5138433557003736E-9</v>
      </c>
      <c r="AZ1" s="2">
        <f t="shared" si="1"/>
        <v>5.9662852436304092E-10</v>
      </c>
      <c r="BA1" s="2">
        <f t="shared" si="1"/>
        <v>2.7066562324762344E-9</v>
      </c>
      <c r="BB1" s="2">
        <f t="shared" si="1"/>
        <v>-7.1304384618997574E-10</v>
      </c>
      <c r="BC1" s="2">
        <f t="shared" si="1"/>
        <v>7.5669959187507629E-10</v>
      </c>
      <c r="BD1" s="2">
        <f t="shared" si="1"/>
        <v>1.1059455573558807E-9</v>
      </c>
      <c r="BE1" s="2">
        <f t="shared" si="1"/>
        <v>2.0372681319713593E-10</v>
      </c>
      <c r="BF1" s="2">
        <f t="shared" si="1"/>
        <v>5.5297277867794037E-10</v>
      </c>
      <c r="BG1" s="2">
        <f t="shared" si="1"/>
        <v>3.4924596548080444E-10</v>
      </c>
      <c r="BH1" s="2">
        <f t="shared" si="1"/>
        <v>1.1641532182693481E-10</v>
      </c>
      <c r="BI1" s="2">
        <f t="shared" si="1"/>
        <v>-2.3283064365386963E-10</v>
      </c>
      <c r="BJ1" s="2">
        <f t="shared" si="1"/>
        <v>2.0954757928848267E-9</v>
      </c>
      <c r="BK1" s="2">
        <f t="shared" si="1"/>
        <v>-7.5669959187507629E-10</v>
      </c>
      <c r="BL1" s="2">
        <f t="shared" si="1"/>
        <v>-1.673470251262188E-9</v>
      </c>
      <c r="BM1" s="2">
        <f t="shared" si="1"/>
        <v>2.6193447411060333E-10</v>
      </c>
      <c r="BN1" s="2">
        <f t="shared" si="1"/>
        <v>8.440110832452774E-10</v>
      </c>
      <c r="BO1" s="2">
        <f t="shared" si="1"/>
        <v>7.2759576141834259E-10</v>
      </c>
      <c r="BP1" s="2">
        <f t="shared" si="1"/>
        <v>-3.2014213502407074E-10</v>
      </c>
      <c r="BQ1" s="2"/>
      <c r="BR1" s="3"/>
      <c r="BS1" s="3"/>
    </row>
    <row r="2" spans="1:129" s="9" customFormat="1" ht="15" customHeight="1" x14ac:dyDescent="0.2">
      <c r="A2" s="5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6"/>
      <c r="AG2" s="6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7"/>
      <c r="AX2" s="7">
        <f>+'[1]BCE DIC 2019 DIC 2020'!C6/1000-AX9</f>
        <v>0</v>
      </c>
      <c r="AY2" s="7">
        <f>+'[1]BCE DIC 2019 DIC 2020'!D6/1000-AY9</f>
        <v>0</v>
      </c>
      <c r="AZ2" s="7">
        <f>+'[1]BCE DIC 2019 DIC 2020'!E6/1000-AZ9</f>
        <v>0</v>
      </c>
      <c r="BA2" s="7">
        <f>+'[1]BCE DIC 2019 DIC 2020'!F6/1000-BA9</f>
        <v>0</v>
      </c>
      <c r="BB2" s="7">
        <f>+'[1]BCE DIC 2019 DIC 2020'!G6/1000-BB9</f>
        <v>0</v>
      </c>
      <c r="BC2" s="7">
        <f>+'[1]BCE DIC 2019 DIC 2020'!H6/1000-BC9</f>
        <v>0</v>
      </c>
      <c r="BD2" s="7">
        <f>+'[1]BCE DIC 2019 DIC 2020'!I6/1000-BD9</f>
        <v>0</v>
      </c>
      <c r="BE2" s="7">
        <f>+'[1]BCE DIC 2019 DIC 2020'!J6/1000-BE9</f>
        <v>0</v>
      </c>
      <c r="BF2" s="7">
        <f>+'[1]BCE DIC 2019 DIC 2020'!K6/1000-BF9</f>
        <v>0</v>
      </c>
      <c r="BG2" s="7">
        <f>+'[1]BCE DIC 2019 DIC 2020'!L6/1000-BG9</f>
        <v>0</v>
      </c>
      <c r="BH2" s="7">
        <f>+'[1]BCE DIC 2019 DIC 2020'!M6/1000-BH9</f>
        <v>0</v>
      </c>
      <c r="BI2" s="7">
        <f>+'[1]BCE DIC 2019 DIC 2020'!N6/1000-BI9</f>
        <v>0</v>
      </c>
      <c r="BJ2" s="7">
        <f>+'[1]BCE DIC 2019 DIC 2020'!O6/1000-BJ9</f>
        <v>0</v>
      </c>
      <c r="BK2" s="7">
        <f>+'[2]BCE ABR 2020 ABR 2021'!L$6/1000-BK9</f>
        <v>0</v>
      </c>
      <c r="BL2" s="7">
        <f>+'[2]BCE ABR 2020 ABR 2021'!M$6/1000-BL9</f>
        <v>0</v>
      </c>
      <c r="BM2" s="7">
        <f>+'[2]BCE ABR 2020 ABR 2021'!N$6/1000-BM9</f>
        <v>0</v>
      </c>
      <c r="BN2" s="7">
        <f>+'[2]BCE ABR 2020 ABR 2021'!O$6/1000-BN9</f>
        <v>0</v>
      </c>
      <c r="BO2" s="7">
        <f>+'[3]BCE JUN 2020 JUN 2021'!N6/1000-BO9</f>
        <v>0</v>
      </c>
      <c r="BP2" s="7">
        <f>+'[3]BCE JUN 2020 JUN 2021'!O6/1000-BP9</f>
        <v>0</v>
      </c>
      <c r="BQ2" s="7"/>
      <c r="BR2" s="8"/>
      <c r="BS2" s="8"/>
    </row>
    <row r="3" spans="1:129" s="9" customFormat="1" ht="15" customHeight="1" x14ac:dyDescent="0.2">
      <c r="A3" s="5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1"/>
      <c r="BR3" s="8"/>
      <c r="BS3" s="8"/>
    </row>
    <row r="4" spans="1:129" s="12" customFormat="1" ht="15" customHeight="1" thickBot="1" x14ac:dyDescent="0.25">
      <c r="K4" s="13">
        <f>MONTH(K5)</f>
        <v>9</v>
      </c>
      <c r="L4" s="13">
        <f t="shared" ref="L4:BP4" si="2">MONTH(L5)</f>
        <v>10</v>
      </c>
      <c r="M4" s="13">
        <f t="shared" si="2"/>
        <v>11</v>
      </c>
      <c r="N4" s="13">
        <f t="shared" si="2"/>
        <v>12</v>
      </c>
      <c r="O4" s="13">
        <f t="shared" si="2"/>
        <v>1</v>
      </c>
      <c r="P4" s="13">
        <f t="shared" si="2"/>
        <v>2</v>
      </c>
      <c r="Q4" s="13">
        <f t="shared" si="2"/>
        <v>3</v>
      </c>
      <c r="R4" s="13">
        <f t="shared" si="2"/>
        <v>4</v>
      </c>
      <c r="S4" s="13">
        <f t="shared" si="2"/>
        <v>5</v>
      </c>
      <c r="T4" s="13">
        <f t="shared" si="2"/>
        <v>6</v>
      </c>
      <c r="U4" s="13">
        <f t="shared" si="2"/>
        <v>7</v>
      </c>
      <c r="V4" s="13">
        <f t="shared" si="2"/>
        <v>8</v>
      </c>
      <c r="W4" s="13">
        <f t="shared" si="2"/>
        <v>9</v>
      </c>
      <c r="X4" s="13">
        <f t="shared" si="2"/>
        <v>10</v>
      </c>
      <c r="Y4" s="13">
        <f t="shared" si="2"/>
        <v>11</v>
      </c>
      <c r="Z4" s="13">
        <f t="shared" si="2"/>
        <v>12</v>
      </c>
      <c r="AA4" s="13">
        <f t="shared" si="2"/>
        <v>1</v>
      </c>
      <c r="AB4" s="13">
        <f t="shared" si="2"/>
        <v>2</v>
      </c>
      <c r="AC4" s="13">
        <f t="shared" si="2"/>
        <v>3</v>
      </c>
      <c r="AD4" s="13">
        <f t="shared" si="2"/>
        <v>4</v>
      </c>
      <c r="AE4" s="13">
        <f t="shared" si="2"/>
        <v>5</v>
      </c>
      <c r="AF4" s="13">
        <f t="shared" si="2"/>
        <v>6</v>
      </c>
      <c r="AG4" s="13">
        <f t="shared" si="2"/>
        <v>7</v>
      </c>
      <c r="AH4" s="13">
        <f t="shared" si="2"/>
        <v>8</v>
      </c>
      <c r="AI4" s="13">
        <f t="shared" si="2"/>
        <v>9</v>
      </c>
      <c r="AJ4" s="13">
        <f t="shared" si="2"/>
        <v>10</v>
      </c>
      <c r="AK4" s="13">
        <f t="shared" si="2"/>
        <v>11</v>
      </c>
      <c r="AL4" s="13">
        <f t="shared" si="2"/>
        <v>12</v>
      </c>
      <c r="AM4" s="13">
        <f t="shared" si="2"/>
        <v>1</v>
      </c>
      <c r="AN4" s="13">
        <f t="shared" si="2"/>
        <v>2</v>
      </c>
      <c r="AO4" s="13">
        <f t="shared" si="2"/>
        <v>3</v>
      </c>
      <c r="AP4" s="13">
        <f t="shared" si="2"/>
        <v>4</v>
      </c>
      <c r="AQ4" s="13">
        <f t="shared" si="2"/>
        <v>5</v>
      </c>
      <c r="AR4" s="13">
        <f t="shared" si="2"/>
        <v>6</v>
      </c>
      <c r="AS4" s="13">
        <f t="shared" si="2"/>
        <v>7</v>
      </c>
      <c r="AT4" s="13">
        <f t="shared" si="2"/>
        <v>8</v>
      </c>
      <c r="AU4" s="13">
        <f t="shared" si="2"/>
        <v>9</v>
      </c>
      <c r="AV4" s="13">
        <f t="shared" si="2"/>
        <v>10</v>
      </c>
      <c r="AW4" s="13">
        <f t="shared" si="2"/>
        <v>11</v>
      </c>
      <c r="AX4" s="13">
        <f t="shared" si="2"/>
        <v>12</v>
      </c>
      <c r="AY4" s="13">
        <f t="shared" si="2"/>
        <v>1</v>
      </c>
      <c r="AZ4" s="13">
        <f t="shared" si="2"/>
        <v>2</v>
      </c>
      <c r="BA4" s="13">
        <f t="shared" si="2"/>
        <v>3</v>
      </c>
      <c r="BB4" s="13">
        <f t="shared" si="2"/>
        <v>4</v>
      </c>
      <c r="BC4" s="13">
        <f t="shared" si="2"/>
        <v>5</v>
      </c>
      <c r="BD4" s="13">
        <f t="shared" si="2"/>
        <v>6</v>
      </c>
      <c r="BE4" s="13">
        <f t="shared" si="2"/>
        <v>7</v>
      </c>
      <c r="BF4" s="13">
        <f t="shared" si="2"/>
        <v>8</v>
      </c>
      <c r="BG4" s="13">
        <f t="shared" si="2"/>
        <v>9</v>
      </c>
      <c r="BH4" s="13">
        <f t="shared" si="2"/>
        <v>10</v>
      </c>
      <c r="BI4" s="13">
        <f t="shared" si="2"/>
        <v>11</v>
      </c>
      <c r="BJ4" s="13">
        <f t="shared" si="2"/>
        <v>12</v>
      </c>
      <c r="BK4" s="13">
        <f t="shared" si="2"/>
        <v>1</v>
      </c>
      <c r="BL4" s="13">
        <f t="shared" si="2"/>
        <v>2</v>
      </c>
      <c r="BM4" s="13">
        <f t="shared" si="2"/>
        <v>3</v>
      </c>
      <c r="BN4" s="13">
        <f t="shared" si="2"/>
        <v>4</v>
      </c>
      <c r="BO4" s="13">
        <f t="shared" si="2"/>
        <v>5</v>
      </c>
      <c r="BP4" s="13">
        <f t="shared" si="2"/>
        <v>6</v>
      </c>
      <c r="BQ4" s="14"/>
      <c r="BR4" s="15"/>
      <c r="BS4" s="15"/>
    </row>
    <row r="5" spans="1:129" s="23" customFormat="1" x14ac:dyDescent="0.2">
      <c r="A5" s="16" t="s">
        <v>2</v>
      </c>
      <c r="B5" s="17" t="s">
        <v>3</v>
      </c>
      <c r="C5" s="18">
        <f>+[4]BASE!C1</f>
        <v>42400</v>
      </c>
      <c r="D5" s="18">
        <f>+[4]BASE!D1</f>
        <v>42428</v>
      </c>
      <c r="E5" s="18">
        <f>+[4]BASE!E1</f>
        <v>42460</v>
      </c>
      <c r="F5" s="18">
        <f>+[4]BASE!F1</f>
        <v>42490</v>
      </c>
      <c r="G5" s="18">
        <f>+[4]BASE!G1</f>
        <v>42521</v>
      </c>
      <c r="H5" s="18">
        <f>+[4]BASE!H1</f>
        <v>42551</v>
      </c>
      <c r="I5" s="18">
        <f>+[4]BASE!I1</f>
        <v>42582</v>
      </c>
      <c r="J5" s="18">
        <f>+[4]BASE!J1</f>
        <v>42613</v>
      </c>
      <c r="K5" s="19">
        <f>+[4]BASE!K1</f>
        <v>42643</v>
      </c>
      <c r="L5" s="19">
        <f>+[4]BASE!L1</f>
        <v>42674</v>
      </c>
      <c r="M5" s="19">
        <f>+[4]BASE!M1</f>
        <v>42704</v>
      </c>
      <c r="N5" s="19">
        <f>+[4]BASE!N1</f>
        <v>42735</v>
      </c>
      <c r="O5" s="19">
        <f>+[4]BASE17!C1</f>
        <v>42766</v>
      </c>
      <c r="P5" s="19">
        <f>+[4]BASE17!D1</f>
        <v>42794</v>
      </c>
      <c r="Q5" s="19">
        <f>+[4]BASE17!E1</f>
        <v>42825</v>
      </c>
      <c r="R5" s="19">
        <f>+[4]BASE17!F1</f>
        <v>42855</v>
      </c>
      <c r="S5" s="19">
        <f>+[4]BASE17!G1</f>
        <v>42886</v>
      </c>
      <c r="T5" s="19">
        <f>+[4]BASE17!H1</f>
        <v>42916</v>
      </c>
      <c r="U5" s="19">
        <f>+[4]BASE17!I1</f>
        <v>42947</v>
      </c>
      <c r="V5" s="19">
        <f>+[4]BASE17!J1</f>
        <v>42978</v>
      </c>
      <c r="W5" s="19">
        <f>+[4]BASE17!K1</f>
        <v>43008</v>
      </c>
      <c r="X5" s="19">
        <f>+[4]BASE17!L1</f>
        <v>43039</v>
      </c>
      <c r="Y5" s="19">
        <f>+[4]BASE17!M1</f>
        <v>43069</v>
      </c>
      <c r="Z5" s="19">
        <f>+[4]BASE17!N1</f>
        <v>43100</v>
      </c>
      <c r="AA5" s="19">
        <f>+[4]BASE18!C1</f>
        <v>43131</v>
      </c>
      <c r="AB5" s="19">
        <f>+[4]BASE18!D1</f>
        <v>43159</v>
      </c>
      <c r="AC5" s="19">
        <f>+[4]BASE18!E1</f>
        <v>43190</v>
      </c>
      <c r="AD5" s="19">
        <f>+[4]BASE18!F1</f>
        <v>43220</v>
      </c>
      <c r="AE5" s="19">
        <f>+[4]BASE18!G1</f>
        <v>43251</v>
      </c>
      <c r="AF5" s="19">
        <f>+[4]BASE18!H1</f>
        <v>43281</v>
      </c>
      <c r="AG5" s="19">
        <f>+[4]BASE18!I1</f>
        <v>43312</v>
      </c>
      <c r="AH5" s="19">
        <f>+[4]BASE18!J1</f>
        <v>43343</v>
      </c>
      <c r="AI5" s="19">
        <f>+[4]BASE18!K1</f>
        <v>43373</v>
      </c>
      <c r="AJ5" s="19">
        <f>+[4]BASE18!L1</f>
        <v>43404</v>
      </c>
      <c r="AK5" s="19">
        <f>+[4]BASE18!M1</f>
        <v>43434</v>
      </c>
      <c r="AL5" s="19">
        <f>+[4]BASE18!N1</f>
        <v>43465</v>
      </c>
      <c r="AM5" s="19">
        <f>+[4]BASE19!C1</f>
        <v>43496</v>
      </c>
      <c r="AN5" s="19">
        <f>+[4]BASE19!D1</f>
        <v>43524</v>
      </c>
      <c r="AO5" s="19">
        <f>+[4]BASE19!E1</f>
        <v>43555</v>
      </c>
      <c r="AP5" s="19">
        <f>+[4]BASE19!F1</f>
        <v>43585</v>
      </c>
      <c r="AQ5" s="19">
        <f>+[4]BASE19!G1</f>
        <v>43616</v>
      </c>
      <c r="AR5" s="19">
        <f>+[4]BASE19!H1</f>
        <v>43646</v>
      </c>
      <c r="AS5" s="19">
        <f>+[4]BASE19!I1</f>
        <v>43677</v>
      </c>
      <c r="AT5" s="19">
        <f>+[4]BASE19!J1</f>
        <v>43708</v>
      </c>
      <c r="AU5" s="19">
        <f>+[4]BASE19!K1</f>
        <v>43738</v>
      </c>
      <c r="AV5" s="19">
        <f>+[4]BASE19!L1</f>
        <v>43769</v>
      </c>
      <c r="AW5" s="19">
        <f>+[4]BASE19!M1</f>
        <v>43799</v>
      </c>
      <c r="AX5" s="19">
        <f>+[4]BASE19!N1</f>
        <v>43830</v>
      </c>
      <c r="AY5" s="19">
        <f>+[4]BASE20!C1</f>
        <v>43861</v>
      </c>
      <c r="AZ5" s="19">
        <f>+[4]BASE20!D1</f>
        <v>43890</v>
      </c>
      <c r="BA5" s="19">
        <f>+[4]BASE20!E1</f>
        <v>43921</v>
      </c>
      <c r="BB5" s="19">
        <f>+[4]BASE20!F1</f>
        <v>43951</v>
      </c>
      <c r="BC5" s="19">
        <f>+[4]BASE20!G1</f>
        <v>43982</v>
      </c>
      <c r="BD5" s="19">
        <f>+[4]BASE20!H1</f>
        <v>44012</v>
      </c>
      <c r="BE5" s="19">
        <f>+[4]BASE20!I1</f>
        <v>44043</v>
      </c>
      <c r="BF5" s="19">
        <f>+[4]BASE20!J1</f>
        <v>44074</v>
      </c>
      <c r="BG5" s="19">
        <f>+[4]BASE20!K1</f>
        <v>44104</v>
      </c>
      <c r="BH5" s="19">
        <f>+[4]BASE20!L1</f>
        <v>44135</v>
      </c>
      <c r="BI5" s="19">
        <f>+[4]BASE20!M1</f>
        <v>44165</v>
      </c>
      <c r="BJ5" s="19">
        <f>+[4]BASE20!N1</f>
        <v>44196</v>
      </c>
      <c r="BK5" s="19">
        <v>44227</v>
      </c>
      <c r="BL5" s="19">
        <v>44255</v>
      </c>
      <c r="BM5" s="19">
        <v>44286</v>
      </c>
      <c r="BN5" s="19">
        <v>44316</v>
      </c>
      <c r="BO5" s="19">
        <v>44347</v>
      </c>
      <c r="BP5" s="19">
        <v>44377</v>
      </c>
      <c r="BQ5" s="20"/>
      <c r="BR5" s="21"/>
      <c r="BS5" s="21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</row>
    <row r="6" spans="1:129" s="23" customFormat="1" ht="58.5" customHeight="1" thickBot="1" x14ac:dyDescent="0.25">
      <c r="A6" s="24"/>
      <c r="B6" s="25"/>
      <c r="C6" s="26"/>
      <c r="D6" s="26"/>
      <c r="E6" s="26"/>
      <c r="F6" s="26"/>
      <c r="G6" s="26"/>
      <c r="H6" s="26"/>
      <c r="I6" s="26"/>
      <c r="J6" s="26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8" t="s">
        <v>4</v>
      </c>
      <c r="BR6" s="28" t="s">
        <v>5</v>
      </c>
      <c r="BS6" s="28" t="s">
        <v>6</v>
      </c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</row>
    <row r="7" spans="1:129" s="23" customFormat="1" x14ac:dyDescent="0.2">
      <c r="A7" s="29"/>
      <c r="B7" s="29"/>
      <c r="C7" s="30"/>
      <c r="D7" s="30"/>
      <c r="E7" s="30"/>
      <c r="F7" s="30"/>
      <c r="G7" s="30"/>
      <c r="H7" s="30"/>
      <c r="I7" s="30"/>
      <c r="J7" s="30"/>
      <c r="K7" s="31"/>
      <c r="L7" s="31"/>
      <c r="M7" s="31"/>
      <c r="N7" s="31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28"/>
      <c r="BR7" s="28"/>
      <c r="BS7" s="28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</row>
    <row r="8" spans="1:129" s="5" customFormat="1" ht="12.75" customHeight="1" x14ac:dyDescent="0.2">
      <c r="B8" s="5" t="s">
        <v>7</v>
      </c>
      <c r="K8" s="2">
        <f>+K9-K22</f>
        <v>12261703.712779999</v>
      </c>
      <c r="L8" s="2">
        <f t="shared" ref="L8:BP8" si="3">+L9-L22</f>
        <v>12186132.39084</v>
      </c>
      <c r="M8" s="2">
        <f t="shared" si="3"/>
        <v>11870505.689610001</v>
      </c>
      <c r="N8" s="2">
        <f t="shared" si="3"/>
        <v>12321800.76496</v>
      </c>
      <c r="O8" s="33">
        <f t="shared" si="3"/>
        <v>13533917.19946</v>
      </c>
      <c r="P8" s="2">
        <f t="shared" si="3"/>
        <v>13733504.58271</v>
      </c>
      <c r="Q8" s="2">
        <f t="shared" si="3"/>
        <v>13335083.682669999</v>
      </c>
      <c r="R8" s="2">
        <f t="shared" si="3"/>
        <v>12834071.085209999</v>
      </c>
      <c r="S8" s="2">
        <f t="shared" si="3"/>
        <v>12428012.674329998</v>
      </c>
      <c r="T8" s="2">
        <f t="shared" si="3"/>
        <v>14353998.515780002</v>
      </c>
      <c r="U8" s="2">
        <f t="shared" si="3"/>
        <v>13979906.56869</v>
      </c>
      <c r="V8" s="2">
        <f t="shared" si="3"/>
        <v>13438093.577000001</v>
      </c>
      <c r="W8" s="2">
        <f t="shared" si="3"/>
        <v>12249028.176100001</v>
      </c>
      <c r="X8" s="2">
        <f t="shared" si="3"/>
        <v>15175652.516100001</v>
      </c>
      <c r="Y8" s="2">
        <f t="shared" si="3"/>
        <v>14407306.9811</v>
      </c>
      <c r="Z8" s="2">
        <f t="shared" si="3"/>
        <v>12510205.89714</v>
      </c>
      <c r="AA8" s="2">
        <f t="shared" si="3"/>
        <v>15825963.80346</v>
      </c>
      <c r="AB8" s="2">
        <f t="shared" si="3"/>
        <v>15560203.17481</v>
      </c>
      <c r="AC8" s="2">
        <f t="shared" si="3"/>
        <v>15151825.363019999</v>
      </c>
      <c r="AD8" s="2">
        <f t="shared" si="3"/>
        <v>14500405.34348</v>
      </c>
      <c r="AE8" s="2">
        <f t="shared" si="3"/>
        <v>13896697.769470001</v>
      </c>
      <c r="AF8" s="2">
        <f t="shared" si="3"/>
        <v>13358750.269219998</v>
      </c>
      <c r="AG8" s="2">
        <f t="shared" si="3"/>
        <v>13331479.55797</v>
      </c>
      <c r="AH8" s="2">
        <f t="shared" si="3"/>
        <v>13194143.42959</v>
      </c>
      <c r="AI8" s="2">
        <f t="shared" si="3"/>
        <v>12797419.208110001</v>
      </c>
      <c r="AJ8" s="2">
        <f t="shared" si="3"/>
        <v>12780581.45334</v>
      </c>
      <c r="AK8" s="2">
        <f t="shared" si="3"/>
        <v>12433071.187790001</v>
      </c>
      <c r="AL8" s="2">
        <f t="shared" si="3"/>
        <v>13178476.240379998</v>
      </c>
      <c r="AM8" s="2">
        <f t="shared" si="3"/>
        <v>13805441.17976</v>
      </c>
      <c r="AN8" s="2">
        <f t="shared" si="3"/>
        <v>13456824.290889999</v>
      </c>
      <c r="AO8" s="2">
        <f t="shared" si="3"/>
        <v>14149089.854499999</v>
      </c>
      <c r="AP8" s="2">
        <f t="shared" si="3"/>
        <v>13667789.576169999</v>
      </c>
      <c r="AQ8" s="2">
        <f t="shared" si="3"/>
        <v>14073061.892599998</v>
      </c>
      <c r="AR8" s="2">
        <f t="shared" si="3"/>
        <v>14100439.078789998</v>
      </c>
      <c r="AS8" s="2">
        <f t="shared" si="3"/>
        <v>13734335.20016</v>
      </c>
      <c r="AT8" s="2">
        <f t="shared" si="3"/>
        <v>13786017.014379999</v>
      </c>
      <c r="AU8" s="2">
        <f t="shared" si="3"/>
        <v>15078127.39477</v>
      </c>
      <c r="AV8" s="2">
        <f t="shared" si="3"/>
        <v>13827998.740330001</v>
      </c>
      <c r="AW8" s="2">
        <f t="shared" si="3"/>
        <v>12924730.056749998</v>
      </c>
      <c r="AX8" s="2">
        <f t="shared" si="3"/>
        <v>13132948.48776</v>
      </c>
      <c r="AY8" s="2">
        <f t="shared" si="3"/>
        <v>13322737.189100001</v>
      </c>
      <c r="AZ8" s="2">
        <f t="shared" si="3"/>
        <v>13061486.65237</v>
      </c>
      <c r="BA8" s="2">
        <f t="shared" si="3"/>
        <v>12053211.536330001</v>
      </c>
      <c r="BB8" s="2">
        <f t="shared" si="3"/>
        <v>12544334.24549</v>
      </c>
      <c r="BC8" s="2">
        <f t="shared" si="3"/>
        <v>13068419.99677</v>
      </c>
      <c r="BD8" s="2">
        <f t="shared" si="3"/>
        <v>13116510.237269999</v>
      </c>
      <c r="BE8" s="2">
        <f t="shared" si="3"/>
        <v>13579453.55954</v>
      </c>
      <c r="BF8" s="2">
        <f t="shared" si="3"/>
        <v>13809820.014519999</v>
      </c>
      <c r="BG8" s="2">
        <f t="shared" si="3"/>
        <v>13531913.82305</v>
      </c>
      <c r="BH8" s="2">
        <f t="shared" si="3"/>
        <v>15610749.535560001</v>
      </c>
      <c r="BI8" s="2">
        <f t="shared" si="3"/>
        <v>15189798.20221</v>
      </c>
      <c r="BJ8" s="2">
        <f t="shared" si="3"/>
        <v>17342010.408360001</v>
      </c>
      <c r="BK8" s="2">
        <f t="shared" si="3"/>
        <v>16340993.57292</v>
      </c>
      <c r="BL8" s="2">
        <f t="shared" si="3"/>
        <v>15622567.16976</v>
      </c>
      <c r="BM8" s="2">
        <f t="shared" si="3"/>
        <v>15461276.165370001</v>
      </c>
      <c r="BN8" s="2">
        <f t="shared" si="3"/>
        <v>15487579.4169</v>
      </c>
      <c r="BO8" s="2">
        <f t="shared" si="3"/>
        <v>15701861.940579999</v>
      </c>
      <c r="BP8" s="2">
        <f t="shared" si="3"/>
        <v>15795024.88717</v>
      </c>
      <c r="BQ8" s="2">
        <f>+BP8-BD8</f>
        <v>2678514.6499000005</v>
      </c>
      <c r="BR8" s="34">
        <f>IF(BD8=0,0,+(BP8/BD8)-1)</f>
        <v>0.20420939727467413</v>
      </c>
      <c r="BS8" s="34">
        <f>IF(BO8=0,0,+(BP8/BO8)-1)</f>
        <v>5.9332419901889644E-3</v>
      </c>
    </row>
    <row r="9" spans="1:129" x14ac:dyDescent="0.2">
      <c r="A9" s="1">
        <v>1</v>
      </c>
      <c r="B9" s="1" t="str">
        <f>VLOOKUP(A9,[4]plan!$A$2:$B$890,2,0)</f>
        <v>A C T I V O</v>
      </c>
      <c r="C9" s="2">
        <f>VLOOKUP($A9,[4]BASE!$A$2:$N$890,3,0)</f>
        <v>1</v>
      </c>
      <c r="D9" s="2">
        <f>VLOOKUP($A9,[4]BASE!$A$2:$N$890,3,0)</f>
        <v>1</v>
      </c>
      <c r="E9" s="2">
        <f>VLOOKUP($A9,[4]BASE!$A$2:$N$890,3,0)</f>
        <v>1</v>
      </c>
      <c r="F9" s="2">
        <f>VLOOKUP($A9,[4]BASE!$A$2:$N$890,3,0)</f>
        <v>1</v>
      </c>
      <c r="G9" s="2">
        <f>VLOOKUP($A9,[4]BASE!$A$2:$N$890,3,0)</f>
        <v>1</v>
      </c>
      <c r="H9" s="2">
        <f>VLOOKUP($A9,[4]BASE!$A$2:$N$890,3,0)</f>
        <v>1</v>
      </c>
      <c r="I9" s="2">
        <f>VLOOKUP($A9,[4]BASE!$A$2:$N$890,3,0)</f>
        <v>1</v>
      </c>
      <c r="J9" s="2">
        <f>VLOOKUP($A9,[4]BASE!$A$2:$N$890,3,0)</f>
        <v>1</v>
      </c>
      <c r="K9" s="2">
        <f>(VLOOKUP($A9,[4]BASE!$A$2:$N$890,11,0))/1000</f>
        <v>12266851.206139999</v>
      </c>
      <c r="L9" s="2">
        <f>(VLOOKUP($A9,[4]BASE!$A$2:$N$890,12,0))/1000</f>
        <v>12190425.577569999</v>
      </c>
      <c r="M9" s="2">
        <f>(VLOOKUP($A9,[4]BASE!$A$2:$N$890,13,0))/1000</f>
        <v>11874848.35087</v>
      </c>
      <c r="N9" s="2">
        <f>(VLOOKUP($A9,[4]BASE!$A$2:$N$890,14,0))/1000</f>
        <v>12323976.298870001</v>
      </c>
      <c r="O9" s="2">
        <f>(VLOOKUP($A9,[4]BASE17!$A$1:$N$933,3,0))/1000</f>
        <v>13535123.46682</v>
      </c>
      <c r="P9" s="2">
        <f>(VLOOKUP($A9,[4]BASE17!$A$1:$N$933,4,0))/1000</f>
        <v>13734489.12177</v>
      </c>
      <c r="Q9" s="2">
        <f>(VLOOKUP($A9,[4]BASE17!$A$1:$N$933,5,0))/1000</f>
        <v>13337697.96603</v>
      </c>
      <c r="R9" s="2">
        <f>(VLOOKUP($A9,[4]BASE17!$A$1:$N$933,6,0))/1000</f>
        <v>12837064.09041</v>
      </c>
      <c r="S9" s="2">
        <f>(VLOOKUP($A9,[4]BASE17!$A$1:$N$933,7,0))/1000</f>
        <v>12430365.069729999</v>
      </c>
      <c r="T9" s="2">
        <f>(VLOOKUP($A9,[4]BASE17!$A$1:$N$933,8,0))/1000</f>
        <v>14357948.492180001</v>
      </c>
      <c r="U9" s="2">
        <f>(VLOOKUP($A9,[4]BASE17!$A$1:$N$933,9,0))/1000</f>
        <v>13983999.765590001</v>
      </c>
      <c r="V9" s="2">
        <f>(VLOOKUP($A9,[4]BASE17!$A$1:$N$933,10,0))/1000</f>
        <v>13442637.736850001</v>
      </c>
      <c r="W9" s="2">
        <f>(VLOOKUP($A9,[4]BASE17!$A$1:$N$933,11,0))/1000</f>
        <v>12253595.204</v>
      </c>
      <c r="X9" s="2">
        <f>(VLOOKUP($A9,[4]BASE17!$A$1:$N$933,12,0))/1000</f>
        <v>15180440.15003</v>
      </c>
      <c r="Y9" s="2">
        <f>(VLOOKUP($A9,[4]BASE17!$A$1:$N$933,13,0))/1000</f>
        <v>14412786.752010001</v>
      </c>
      <c r="Z9" s="2">
        <f>(VLOOKUP($A9,[4]BASE17!$A$1:$N$933,14,0))/1000</f>
        <v>12515260.86224</v>
      </c>
      <c r="AA9" s="2">
        <f>(VLOOKUP($A9,[4]BASE18!$A$1:$N$933,3,0))/1000</f>
        <v>15831550.244899999</v>
      </c>
      <c r="AB9" s="2">
        <f>(VLOOKUP($A9,[4]BASE18!$A$1:$N$933,4,0))/1000</f>
        <v>15565944.597990001</v>
      </c>
      <c r="AC9" s="2">
        <f>(VLOOKUP($A9,[4]BASE18!$A$1:$N$933,5,0))/1000</f>
        <v>15157525.88947</v>
      </c>
      <c r="AD9" s="2">
        <f>(VLOOKUP($A9,[4]BASE18!$A$1:$N$933,6,0))/1000</f>
        <v>14506741.376840001</v>
      </c>
      <c r="AE9" s="2">
        <f>(VLOOKUP($A9,[4]BASE18!$A$1:$N$933,7,0))/1000</f>
        <v>13903171.942020001</v>
      </c>
      <c r="AF9" s="2">
        <f>(VLOOKUP($A9,[4]BASE18!$A$1:$N$933,8,0))/1000</f>
        <v>13365002.762969999</v>
      </c>
      <c r="AG9" s="2">
        <f>(VLOOKUP($A9,[4]BASE18!$A$1:$N$933,9,0))/1000</f>
        <v>13337702.625320001</v>
      </c>
      <c r="AH9" s="2">
        <f>(VLOOKUP($A9,[4]BASE18!$A$1:$N$933,10,0))/1000</f>
        <v>13200363.1786</v>
      </c>
      <c r="AI9" s="2">
        <f>(VLOOKUP($A9,[4]BASE18!$A$1:$N$933,11,0))/1000</f>
        <v>12804039.03682</v>
      </c>
      <c r="AJ9" s="2">
        <f>(VLOOKUP($A9,[4]BASE18!$A$1:$N$933,12,0))/1000</f>
        <v>12787911.850919999</v>
      </c>
      <c r="AK9" s="2">
        <f>(VLOOKUP($A9,[4]BASE18!$A$1:$N$933,13,0))/1000</f>
        <v>12439906.52899</v>
      </c>
      <c r="AL9" s="2">
        <f>(VLOOKUP($A9,[4]BASE18!$A$1:$N$933,14,0))/1000</f>
        <v>13185289.959969999</v>
      </c>
      <c r="AM9" s="2">
        <f>(VLOOKUP($A9,[4]BASE19!$A$1:$N$933,3,0))/1000</f>
        <v>13813112.30411</v>
      </c>
      <c r="AN9" s="2">
        <f>(VLOOKUP($A9,[4]BASE19!$A$1:$N$933,4,0))/1000</f>
        <v>13465188.33027</v>
      </c>
      <c r="AO9" s="2">
        <f>(VLOOKUP($A9,[4]BASE19!$A$1:$N$933,5,0))/1000</f>
        <v>14159009.535459999</v>
      </c>
      <c r="AP9" s="2">
        <f>(VLOOKUP($A9,[4]BASE19!$A$1:$N$933,6,0))/1000</f>
        <v>13676972.056629999</v>
      </c>
      <c r="AQ9" s="2">
        <f>(VLOOKUP($A9,[4]BASE19!$A$1:$N$933,7,0))/1000</f>
        <v>14082749.021979999</v>
      </c>
      <c r="AR9" s="2">
        <f>(VLOOKUP($A9,[4]BASE19!$A$1:$N$933,8,0))/1000</f>
        <v>14110053.009459998</v>
      </c>
      <c r="AS9" s="2">
        <f>(VLOOKUP($A9,[4]BASE19!$A$1:$N$933,9,0))/1000</f>
        <v>13745530.97642</v>
      </c>
      <c r="AT9" s="2">
        <f>(VLOOKUP($A9,[4]BASE19!$A$1:$N$933,10,0))/1000</f>
        <v>13796733.049249999</v>
      </c>
      <c r="AU9" s="2">
        <f>(VLOOKUP($A9,[4]BASE19!$A$1:$N$933,11,0))/1000</f>
        <v>15088758.34856</v>
      </c>
      <c r="AV9" s="2">
        <f>(VLOOKUP($A9,[4]BASE19!$A$1:$N$933,12,0))/1000</f>
        <v>13837947.615120001</v>
      </c>
      <c r="AW9" s="2">
        <f>(VLOOKUP($A9,[4]BASE19!$A$1:$N$933,13,0))/1000</f>
        <v>12936415.058139998</v>
      </c>
      <c r="AX9" s="2">
        <f>(VLOOKUP($A9,[4]BASE19!$A$1:$N$933,14,0))/1000</f>
        <v>13142809.14755</v>
      </c>
      <c r="AY9" s="2">
        <f>(VLOOKUP($A9,[4]BASE20!$A$1:$N$933,3,0))/1000</f>
        <v>13332398.948040001</v>
      </c>
      <c r="AZ9" s="2">
        <f>(VLOOKUP($A9,[4]BASE20!$A$1:$N$933,4,0))/1000</f>
        <v>13072378.84551</v>
      </c>
      <c r="BA9" s="2">
        <f>(VLOOKUP($A9,[4]BASE20!$A$1:$N$933,5,0))/1000</f>
        <v>12064140.084940001</v>
      </c>
      <c r="BB9" s="2">
        <f>(VLOOKUP($A9,[4]BASE20!$A$1:$N$933,6,0))/1000</f>
        <v>12554869.710649999</v>
      </c>
      <c r="BC9" s="2">
        <f>(VLOOKUP($A9,[4]BASE20!$A$1:$N$933,7,0))/1000</f>
        <v>13078939.10173</v>
      </c>
      <c r="BD9" s="2">
        <f>(VLOOKUP($A9,[4]BASE20!$A$1:$N$933,8,0))/1000</f>
        <v>13126794.35486</v>
      </c>
      <c r="BE9" s="2">
        <f>(VLOOKUP($A9,[4]BASE20!$A$1:$N$933,9,0))/1000</f>
        <v>13589393.70387</v>
      </c>
      <c r="BF9" s="2">
        <f>(VLOOKUP($A9,[4]BASE20!$A$1:$N$933,10,0))/1000</f>
        <v>13820261.37214</v>
      </c>
      <c r="BG9" s="2">
        <f>(VLOOKUP($A9,[4]BASE20!$A$1:$N$933,11,0))/1000</f>
        <v>13542463.846969999</v>
      </c>
      <c r="BH9" s="2">
        <f>(VLOOKUP($A9,[4]BASE20!$A$1:$N$933,12,0))/1000</f>
        <v>15620704.685860001</v>
      </c>
      <c r="BI9" s="2">
        <f>(VLOOKUP($A9,[4]BASE20!$A$1:$N$933,13,0))/1000</f>
        <v>15200681.64277</v>
      </c>
      <c r="BJ9" s="2">
        <f>(VLOOKUP($A9,[4]BASE20!$A$1:$N$933,14,0))/1000</f>
        <v>17352429.363910001</v>
      </c>
      <c r="BK9" s="2">
        <f>(VLOOKUP($A9,[4]BASE21!$A$1:$N$933,3,0))/1000</f>
        <v>16352048.166379999</v>
      </c>
      <c r="BL9" s="2">
        <f>(VLOOKUP($A9,[4]BASE21!$A$1:$N$933,4,0))/1000</f>
        <v>15634758.862299999</v>
      </c>
      <c r="BM9" s="2">
        <f>(VLOOKUP($A9,[4]BASE21!$A$1:$N$933,5,0))/1000</f>
        <v>15473751.55768</v>
      </c>
      <c r="BN9" s="2">
        <f>(VLOOKUP($A9,[4]BASE21!$A$1:$N$933,6,0))/1000</f>
        <v>15500237.76778</v>
      </c>
      <c r="BO9" s="2">
        <f>(VLOOKUP($A9,[4]BASE21!$A$1:$N$933,7,0))/1000</f>
        <v>15715067.64218</v>
      </c>
      <c r="BP9" s="2">
        <f>(VLOOKUP($A9,[4]BASE21!$A$1:$N$933,8,0))/1000</f>
        <v>15807537.03239</v>
      </c>
      <c r="BQ9" s="2">
        <f t="shared" ref="BQ9:BQ72" si="4">+BP9-BD9</f>
        <v>2680742.67753</v>
      </c>
      <c r="BR9" s="34">
        <f t="shared" ref="BR9:BR72" si="5">IF(BD9=0,0,+(BP9/BD9)-1)</f>
        <v>0.20421914178441392</v>
      </c>
      <c r="BS9" s="34">
        <f t="shared" ref="BS9:BS72" si="6">IF(BO9=0,0,+(BP9/BO9)-1)</f>
        <v>5.8841229522810234E-3</v>
      </c>
      <c r="BT9" s="5"/>
    </row>
    <row r="10" spans="1:129" x14ac:dyDescent="0.2">
      <c r="A10" s="1">
        <v>11</v>
      </c>
      <c r="B10" s="1" t="str">
        <f>VLOOKUP(A10,[4]plan!$A$2:$B$890,2,0)</f>
        <v>ACTIVOS INTERNACIONALES DE RESERVA</v>
      </c>
      <c r="C10" s="2">
        <f>VLOOKUP($A10,[4]BASE!$A$2:$N$890,3,0)</f>
        <v>1</v>
      </c>
      <c r="D10" s="2">
        <f>VLOOKUP($A10,[4]BASE!$A$2:$N$890,3,0)</f>
        <v>1</v>
      </c>
      <c r="E10" s="2">
        <f>VLOOKUP($A10,[4]BASE!$A$2:$N$890,3,0)</f>
        <v>1</v>
      </c>
      <c r="F10" s="2">
        <f>VLOOKUP($A10,[4]BASE!$A$2:$N$890,3,0)</f>
        <v>1</v>
      </c>
      <c r="G10" s="2">
        <f>VLOOKUP($A10,[4]BASE!$A$2:$N$890,3,0)</f>
        <v>1</v>
      </c>
      <c r="H10" s="2">
        <f>VLOOKUP($A10,[4]BASE!$A$2:$N$890,3,0)</f>
        <v>1</v>
      </c>
      <c r="I10" s="2">
        <f>VLOOKUP($A10,[4]BASE!$A$2:$N$890,3,0)</f>
        <v>1</v>
      </c>
      <c r="J10" s="2">
        <f>VLOOKUP($A10,[4]BASE!$A$2:$N$890,3,0)</f>
        <v>1</v>
      </c>
      <c r="K10" s="2">
        <f>(VLOOKUP($A10,[4]BASE!$A$2:$N$890,11,0))/1000</f>
        <v>5891493.55112</v>
      </c>
      <c r="L10" s="2">
        <f>(VLOOKUP($A10,[4]BASE!$A$2:$N$890,12,0))/1000</f>
        <v>5656374.8788299998</v>
      </c>
      <c r="M10" s="2">
        <f>(VLOOKUP($A10,[4]BASE!$A$2:$N$890,13,0))/1000</f>
        <v>5290698.7563800002</v>
      </c>
      <c r="N10" s="2">
        <f>(VLOOKUP($A10,[4]BASE!$A$2:$N$890,14,0))/1000</f>
        <v>5653174.7352099996</v>
      </c>
      <c r="O10" s="2">
        <f>(VLOOKUP($A10,[4]BASE17!$A$1:$N$933,3,0))/1000</f>
        <v>6323734.4736299999</v>
      </c>
      <c r="P10" s="2">
        <f>(VLOOKUP($A10,[4]BASE17!$A$1:$N$933,4,0))/1000</f>
        <v>6111110.2050400004</v>
      </c>
      <c r="Q10" s="2">
        <f>(VLOOKUP($A10,[4]BASE17!$A$1:$N$933,5,0))/1000</f>
        <v>5132332.4043900007</v>
      </c>
      <c r="R10" s="2">
        <f>(VLOOKUP($A10,[4]BASE17!$A$1:$N$933,6,0))/1000</f>
        <v>4584704.8431599997</v>
      </c>
      <c r="S10" s="2">
        <f>(VLOOKUP($A10,[4]BASE17!$A$1:$N$933,7,0))/1000</f>
        <v>4155110.71581</v>
      </c>
      <c r="T10" s="2">
        <f>(VLOOKUP($A10,[4]BASE17!$A$1:$N$933,8,0))/1000</f>
        <v>6131134.1927899998</v>
      </c>
      <c r="U10" s="2">
        <f>(VLOOKUP($A10,[4]BASE17!$A$1:$N$933,9,0))/1000</f>
        <v>5906901.9966499992</v>
      </c>
      <c r="V10" s="2">
        <f>(VLOOKUP($A10,[4]BASE17!$A$1:$N$933,10,0))/1000</f>
        <v>5288025.9020200009</v>
      </c>
      <c r="W10" s="2">
        <f>(VLOOKUP($A10,[4]BASE17!$A$1:$N$933,11,0))/1000</f>
        <v>3989013.3352299999</v>
      </c>
      <c r="X10" s="2">
        <f>(VLOOKUP($A10,[4]BASE17!$A$1:$N$933,12,0))/1000</f>
        <v>7061374.3328999998</v>
      </c>
      <c r="Y10" s="2">
        <f>(VLOOKUP($A10,[4]BASE17!$A$1:$N$933,13,0))/1000</f>
        <v>6275838.9234799994</v>
      </c>
      <c r="Z10" s="2">
        <f>(VLOOKUP($A10,[4]BASE17!$A$1:$N$933,14,0))/1000</f>
        <v>4704937.1143199997</v>
      </c>
      <c r="AA10" s="2">
        <f>(VLOOKUP($A10,[4]BASE18!$A$1:$N$933,3,0))/1000</f>
        <v>7965286.3780699996</v>
      </c>
      <c r="AB10" s="2">
        <f>(VLOOKUP($A10,[4]BASE18!$A$1:$N$933,4,0))/1000</f>
        <v>7698488.4836299997</v>
      </c>
      <c r="AC10" s="2">
        <f>(VLOOKUP($A10,[4]BASE18!$A$1:$N$933,5,0))/1000</f>
        <v>7194822.3170799995</v>
      </c>
      <c r="AD10" s="2">
        <f>(VLOOKUP($A10,[4]BASE18!$A$1:$N$933,6,0))/1000</f>
        <v>6530035.5970600005</v>
      </c>
      <c r="AE10" s="2">
        <f>(VLOOKUP($A10,[4]BASE18!$A$1:$N$933,7,0))/1000</f>
        <v>6003215.9764399994</v>
      </c>
      <c r="AF10" s="2">
        <f>(VLOOKUP($A10,[4]BASE18!$A$1:$N$933,8,0))/1000</f>
        <v>5420475.2046999997</v>
      </c>
      <c r="AG10" s="2">
        <f>(VLOOKUP($A10,[4]BASE18!$A$1:$N$933,9,0))/1000</f>
        <v>5369173.1128199995</v>
      </c>
      <c r="AH10" s="2">
        <f>(VLOOKUP($A10,[4]BASE18!$A$1:$N$933,10,0))/1000</f>
        <v>5260687.1455699997</v>
      </c>
      <c r="AI10" s="2">
        <f>(VLOOKUP($A10,[4]BASE18!$A$1:$N$933,11,0))/1000</f>
        <v>4849570.4303000001</v>
      </c>
      <c r="AJ10" s="2">
        <f>(VLOOKUP($A10,[4]BASE18!$A$1:$N$933,12,0))/1000</f>
        <v>4875013.7064700006</v>
      </c>
      <c r="AK10" s="2">
        <f>(VLOOKUP($A10,[4]BASE18!$A$1:$N$933,13,0))/1000</f>
        <v>4522674.5808600001</v>
      </c>
      <c r="AL10" s="2">
        <f>(VLOOKUP($A10,[4]BASE18!$A$1:$N$933,14,0))/1000</f>
        <v>5239618.2837299993</v>
      </c>
      <c r="AM10" s="2">
        <f>(VLOOKUP($A10,[4]BASE19!$A$1:$N$933,3,0))/1000</f>
        <v>5749014.8281499995</v>
      </c>
      <c r="AN10" s="2">
        <f>(VLOOKUP($A10,[4]BASE19!$A$1:$N$933,4,0))/1000</f>
        <v>5391450.2901999997</v>
      </c>
      <c r="AO10" s="2">
        <f>(VLOOKUP($A10,[4]BASE19!$A$1:$N$933,5,0))/1000</f>
        <v>6069518.5476700002</v>
      </c>
      <c r="AP10" s="2">
        <f>(VLOOKUP($A10,[4]BASE19!$A$1:$N$933,6,0))/1000</f>
        <v>5575552.7623999994</v>
      </c>
      <c r="AQ10" s="2">
        <f>(VLOOKUP($A10,[4]BASE19!$A$1:$N$933,7,0))/1000</f>
        <v>6163030.1378800003</v>
      </c>
      <c r="AR10" s="2">
        <f>(VLOOKUP($A10,[4]BASE19!$A$1:$N$933,8,0))/1000</f>
        <v>6205255.5078999996</v>
      </c>
      <c r="AS10" s="2">
        <f>(VLOOKUP($A10,[4]BASE19!$A$1:$N$933,9,0))/1000</f>
        <v>5832873.0581099996</v>
      </c>
      <c r="AT10" s="2">
        <f>(VLOOKUP($A10,[4]BASE19!$A$1:$N$933,10,0))/1000</f>
        <v>5879221.92031</v>
      </c>
      <c r="AU10" s="2">
        <f>(VLOOKUP($A10,[4]BASE19!$A$1:$N$933,11,0))/1000</f>
        <v>7208744.3115799995</v>
      </c>
      <c r="AV10" s="2">
        <f>(VLOOKUP($A10,[4]BASE19!$A$1:$N$933,12,0))/1000</f>
        <v>6145270.4511599997</v>
      </c>
      <c r="AW10" s="2">
        <f>(VLOOKUP($A10,[4]BASE19!$A$1:$N$933,13,0))/1000</f>
        <v>5208446.90056</v>
      </c>
      <c r="AX10" s="2">
        <f>(VLOOKUP($A10,[4]BASE19!$A$1:$N$933,14,0))/1000</f>
        <v>5628385.6788500007</v>
      </c>
      <c r="AY10" s="2">
        <f>(VLOOKUP($A10,[4]BASE20!$A$1:$N$933,3,0))/1000</f>
        <v>5795819.7249399992</v>
      </c>
      <c r="AZ10" s="2">
        <f>(VLOOKUP($A10,[4]BASE20!$A$1:$N$933,4,0))/1000</f>
        <v>5506087.2456200002</v>
      </c>
      <c r="BA10" s="2">
        <f>(VLOOKUP($A10,[4]BASE20!$A$1:$N$933,5,0))/1000</f>
        <v>4789425.50318</v>
      </c>
      <c r="BB10" s="2">
        <f>(VLOOKUP($A10,[4]BASE20!$A$1:$N$933,6,0))/1000</f>
        <v>5261879.4379099999</v>
      </c>
      <c r="BC10" s="2">
        <f>(VLOOKUP($A10,[4]BASE20!$A$1:$N$933,7,0))/1000</f>
        <v>5776312.4774500001</v>
      </c>
      <c r="BD10" s="2">
        <f>(VLOOKUP($A10,[4]BASE20!$A$1:$N$933,8,0))/1000</f>
        <v>4664574.1047299998</v>
      </c>
      <c r="BE10" s="2">
        <f>(VLOOKUP($A10,[4]BASE20!$A$1:$N$933,9,0))/1000</f>
        <v>5117940.6945200004</v>
      </c>
      <c r="BF10" s="2">
        <f>(VLOOKUP($A10,[4]BASE20!$A$1:$N$933,10,0))/1000</f>
        <v>5336755.3745200001</v>
      </c>
      <c r="BG10" s="2">
        <f>(VLOOKUP($A10,[4]BASE20!$A$1:$N$933,11,0))/1000</f>
        <v>5044347.8192799995</v>
      </c>
      <c r="BH10" s="2">
        <f>(VLOOKUP($A10,[4]BASE20!$A$1:$N$933,12,0))/1000</f>
        <v>7106211.9342200002</v>
      </c>
      <c r="BI10" s="2">
        <f>(VLOOKUP($A10,[4]BASE20!$A$1:$N$933,13,0))/1000</f>
        <v>6659009.49486</v>
      </c>
      <c r="BJ10" s="2">
        <f>(VLOOKUP($A10,[4]BASE20!$A$1:$N$933,14,0))/1000</f>
        <v>8786190.5961000007</v>
      </c>
      <c r="BK10" s="2">
        <f>(VLOOKUP($A10,[4]BASE21!$A$1:$N$933,3,0))/1000</f>
        <v>8244342.6716299998</v>
      </c>
      <c r="BL10" s="2">
        <f>(VLOOKUP($A10,[4]BASE21!$A$1:$N$933,4,0))/1000</f>
        <v>7496142.9644600004</v>
      </c>
      <c r="BM10" s="2">
        <f>(VLOOKUP($A10,[4]BASE21!$A$1:$N$933,5,0))/1000</f>
        <v>7463962.6351699997</v>
      </c>
      <c r="BN10" s="2">
        <f>(VLOOKUP($A10,[4]BASE21!$A$1:$N$933,6,0))/1000</f>
        <v>7470323.0771700004</v>
      </c>
      <c r="BO10" s="2">
        <f>(VLOOKUP($A10,[4]BASE21!$A$1:$N$933,7,0))/1000</f>
        <v>7667277.6588599999</v>
      </c>
      <c r="BP10" s="2">
        <f>(VLOOKUP($A10,[4]BASE21!$A$1:$N$933,8,0))/1000</f>
        <v>7748604.7019100003</v>
      </c>
      <c r="BQ10" s="2">
        <f t="shared" si="4"/>
        <v>3084030.5971800005</v>
      </c>
      <c r="BR10" s="34">
        <f t="shared" si="5"/>
        <v>0.66116016766733599</v>
      </c>
      <c r="BS10" s="34">
        <f t="shared" si="6"/>
        <v>1.0607029857073513E-2</v>
      </c>
      <c r="BT10" s="5"/>
    </row>
    <row r="11" spans="1:129" x14ac:dyDescent="0.2">
      <c r="A11" s="1">
        <v>111</v>
      </c>
      <c r="B11" s="1" t="str">
        <f>VLOOKUP(A11,[4]plan!$A$2:$B$890,2,0)</f>
        <v>CAJA EN DIVISAS</v>
      </c>
      <c r="C11" s="2">
        <f>VLOOKUP($A11,[4]BASE!$A$2:$N$890,3,0)</f>
        <v>1</v>
      </c>
      <c r="D11" s="2">
        <f>VLOOKUP($A11,[4]BASE!$A$2:$N$890,3,0)</f>
        <v>1</v>
      </c>
      <c r="E11" s="2">
        <f>VLOOKUP($A11,[4]BASE!$A$2:$N$890,3,0)</f>
        <v>1</v>
      </c>
      <c r="F11" s="2">
        <f>VLOOKUP($A11,[4]BASE!$A$2:$N$890,3,0)</f>
        <v>1</v>
      </c>
      <c r="G11" s="2">
        <f>VLOOKUP($A11,[4]BASE!$A$2:$N$890,3,0)</f>
        <v>1</v>
      </c>
      <c r="H11" s="2">
        <f>VLOOKUP($A11,[4]BASE!$A$2:$N$890,3,0)</f>
        <v>1</v>
      </c>
      <c r="I11" s="2">
        <f>VLOOKUP($A11,[4]BASE!$A$2:$N$890,3,0)</f>
        <v>1</v>
      </c>
      <c r="J11" s="2">
        <f>VLOOKUP($A11,[4]BASE!$A$2:$N$890,3,0)</f>
        <v>1</v>
      </c>
      <c r="K11" s="2">
        <f>(VLOOKUP($A11,[4]BASE!$A$2:$N$890,11,0))/1000</f>
        <v>440809.30371000001</v>
      </c>
      <c r="L11" s="2">
        <f>(VLOOKUP($A11,[4]BASE!$A$2:$N$890,12,0))/1000</f>
        <v>528027.31553999998</v>
      </c>
      <c r="M11" s="2">
        <f>(VLOOKUP($A11,[4]BASE!$A$2:$N$890,13,0))/1000</f>
        <v>730308.36698000005</v>
      </c>
      <c r="N11" s="2">
        <f>(VLOOKUP($A11,[4]BASE!$A$2:$N$890,14,0))/1000</f>
        <v>357689.17495000002</v>
      </c>
      <c r="O11" s="2">
        <f>(VLOOKUP($A11,[4]BASE17!$A$1:$N$933,3,0))/1000</f>
        <v>525815.91955999995</v>
      </c>
      <c r="P11" s="2">
        <f>(VLOOKUP($A11,[4]BASE17!$A$1:$N$933,4,0))/1000</f>
        <v>580770.45947</v>
      </c>
      <c r="Q11" s="2">
        <f>(VLOOKUP($A11,[4]BASE17!$A$1:$N$933,5,0))/1000</f>
        <v>503677.03986999998</v>
      </c>
      <c r="R11" s="2">
        <f>(VLOOKUP($A11,[4]BASE17!$A$1:$N$933,6,0))/1000</f>
        <v>470674.32293999998</v>
      </c>
      <c r="S11" s="2">
        <f>(VLOOKUP($A11,[4]BASE17!$A$1:$N$933,7,0))/1000</f>
        <v>584498.09261000005</v>
      </c>
      <c r="T11" s="2">
        <f>(VLOOKUP($A11,[4]BASE17!$A$1:$N$933,8,0))/1000</f>
        <v>485939.58611000003</v>
      </c>
      <c r="U11" s="2">
        <f>(VLOOKUP($A11,[4]BASE17!$A$1:$N$933,9,0))/1000</f>
        <v>584944.43099999998</v>
      </c>
      <c r="V11" s="2">
        <f>(VLOOKUP($A11,[4]BASE17!$A$1:$N$933,10,0))/1000</f>
        <v>465760.8823</v>
      </c>
      <c r="W11" s="2">
        <f>(VLOOKUP($A11,[4]BASE17!$A$1:$N$933,11,0))/1000</f>
        <v>568607.75074000005</v>
      </c>
      <c r="X11" s="2">
        <f>(VLOOKUP($A11,[4]BASE17!$A$1:$N$933,12,0))/1000</f>
        <v>536371.23499000003</v>
      </c>
      <c r="Y11" s="2">
        <f>(VLOOKUP($A11,[4]BASE17!$A$1:$N$933,13,0))/1000</f>
        <v>775064.45646999998</v>
      </c>
      <c r="Z11" s="2">
        <f>(VLOOKUP($A11,[4]BASE17!$A$1:$N$933,14,0))/1000</f>
        <v>431405.71502999996</v>
      </c>
      <c r="AA11" s="2">
        <f>(VLOOKUP($A11,[4]BASE18!$A$1:$N$933,3,0))/1000</f>
        <v>598766.34116999991</v>
      </c>
      <c r="AB11" s="2">
        <f>(VLOOKUP($A11,[4]BASE18!$A$1:$N$933,4,0))/1000</f>
        <v>607551.75069000002</v>
      </c>
      <c r="AC11" s="2">
        <f>(VLOOKUP($A11,[4]BASE18!$A$1:$N$933,5,0))/1000</f>
        <v>613047.59860000003</v>
      </c>
      <c r="AD11" s="2">
        <f>(VLOOKUP($A11,[4]BASE18!$A$1:$N$933,6,0))/1000</f>
        <v>477810.71814000001</v>
      </c>
      <c r="AE11" s="2">
        <f>(VLOOKUP($A11,[4]BASE18!$A$1:$N$933,7,0))/1000</f>
        <v>565737.70166999998</v>
      </c>
      <c r="AF11" s="2">
        <f>(VLOOKUP($A11,[4]BASE18!$A$1:$N$933,8,0))/1000</f>
        <v>489679.53513999999</v>
      </c>
      <c r="AG11" s="2">
        <f>(VLOOKUP($A11,[4]BASE18!$A$1:$N$933,9,0))/1000</f>
        <v>417642.84905999998</v>
      </c>
      <c r="AH11" s="2">
        <f>(VLOOKUP($A11,[4]BASE18!$A$1:$N$933,10,0))/1000</f>
        <v>568732.63173000002</v>
      </c>
      <c r="AI11" s="2">
        <f>(VLOOKUP($A11,[4]BASE18!$A$1:$N$933,11,0))/1000</f>
        <v>555183.03127000004</v>
      </c>
      <c r="AJ11" s="2">
        <f>(VLOOKUP($A11,[4]BASE18!$A$1:$N$933,12,0))/1000</f>
        <v>564542.82926000003</v>
      </c>
      <c r="AK11" s="2">
        <f>(VLOOKUP($A11,[4]BASE18!$A$1:$N$933,13,0))/1000</f>
        <v>690148.56934000005</v>
      </c>
      <c r="AL11" s="2">
        <f>(VLOOKUP($A11,[4]BASE18!$A$1:$N$933,14,0))/1000</f>
        <v>295893.77688000002</v>
      </c>
      <c r="AM11" s="2">
        <f>(VLOOKUP($A11,[4]BASE19!$A$1:$N$933,3,0))/1000</f>
        <v>722357.21268</v>
      </c>
      <c r="AN11" s="2">
        <f>(VLOOKUP($A11,[4]BASE19!$A$1:$N$933,4,0))/1000</f>
        <v>725174.91772000003</v>
      </c>
      <c r="AO11" s="2">
        <f>(VLOOKUP($A11,[4]BASE19!$A$1:$N$933,5,0))/1000</f>
        <v>600815.77688999998</v>
      </c>
      <c r="AP11" s="2">
        <f>(VLOOKUP($A11,[4]BASE19!$A$1:$N$933,6,0))/1000</f>
        <v>477088.44960000005</v>
      </c>
      <c r="AQ11" s="2">
        <f>(VLOOKUP($A11,[4]BASE19!$A$1:$N$933,7,0))/1000</f>
        <v>623747.38326999999</v>
      </c>
      <c r="AR11" s="2">
        <f>(VLOOKUP($A11,[4]BASE19!$A$1:$N$933,8,0))/1000</f>
        <v>441827.78839</v>
      </c>
      <c r="AS11" s="2">
        <f>(VLOOKUP($A11,[4]BASE19!$A$1:$N$933,9,0))/1000</f>
        <v>551729.44111999997</v>
      </c>
      <c r="AT11" s="2">
        <f>(VLOOKUP($A11,[4]BASE19!$A$1:$N$933,10,0))/1000</f>
        <v>447698.00036000001</v>
      </c>
      <c r="AU11" s="2">
        <f>(VLOOKUP($A11,[4]BASE19!$A$1:$N$933,11,0))/1000</f>
        <v>658625.08464000002</v>
      </c>
      <c r="AV11" s="2">
        <f>(VLOOKUP($A11,[4]BASE19!$A$1:$N$933,12,0))/1000</f>
        <v>537544.45720000006</v>
      </c>
      <c r="AW11" s="2">
        <f>(VLOOKUP($A11,[4]BASE19!$A$1:$N$933,13,0))/1000</f>
        <v>673595.46187999996</v>
      </c>
      <c r="AX11" s="2">
        <f>(VLOOKUP($A11,[4]BASE19!$A$1:$N$933,14,0))/1000</f>
        <v>492876.75287999999</v>
      </c>
      <c r="AY11" s="2">
        <f>(VLOOKUP($A11,[4]BASE20!$A$1:$N$933,3,0))/1000</f>
        <v>692178.60909000004</v>
      </c>
      <c r="AZ11" s="2">
        <f>(VLOOKUP($A11,[4]BASE20!$A$1:$N$933,4,0))/1000</f>
        <v>622498.20727000001</v>
      </c>
      <c r="BA11" s="2">
        <f>(VLOOKUP($A11,[4]BASE20!$A$1:$N$933,5,0))/1000</f>
        <v>420153.72511</v>
      </c>
      <c r="BB11" s="2">
        <f>(VLOOKUP($A11,[4]BASE20!$A$1:$N$933,6,0))/1000</f>
        <v>242110.36692</v>
      </c>
      <c r="BC11" s="2">
        <f>(VLOOKUP($A11,[4]BASE20!$A$1:$N$933,7,0))/1000</f>
        <v>336138.00702999998</v>
      </c>
      <c r="BD11" s="2">
        <f>(VLOOKUP($A11,[4]BASE20!$A$1:$N$933,8,0))/1000</f>
        <v>412027.77823</v>
      </c>
      <c r="BE11" s="2">
        <f>(VLOOKUP($A11,[4]BASE20!$A$1:$N$933,9,0))/1000</f>
        <v>456006.37738000002</v>
      </c>
      <c r="BF11" s="2">
        <f>(VLOOKUP($A11,[4]BASE20!$A$1:$N$933,10,0))/1000</f>
        <v>427751.77026999998</v>
      </c>
      <c r="BG11" s="2">
        <f>(VLOOKUP($A11,[4]BASE20!$A$1:$N$933,11,0))/1000</f>
        <v>350382.40899000003</v>
      </c>
      <c r="BH11" s="2">
        <f>(VLOOKUP($A11,[4]BASE20!$A$1:$N$933,12,0))/1000</f>
        <v>670281.7047</v>
      </c>
      <c r="BI11" s="2">
        <f>(VLOOKUP($A11,[4]BASE20!$A$1:$N$933,13,0))/1000</f>
        <v>835761.38783000002</v>
      </c>
      <c r="BJ11" s="2">
        <f>(VLOOKUP($A11,[4]BASE20!$A$1:$N$933,14,0))/1000</f>
        <v>511518.80044000002</v>
      </c>
      <c r="BK11" s="2">
        <f>(VLOOKUP($A11,[4]BASE21!$A$1:$N$933,3,0))/1000</f>
        <v>595159.40177999996</v>
      </c>
      <c r="BL11" s="2">
        <f>(VLOOKUP($A11,[4]BASE21!$A$1:$N$933,4,0))/1000</f>
        <v>569943.71623999998</v>
      </c>
      <c r="BM11" s="2">
        <f>(VLOOKUP($A11,[4]BASE21!$A$1:$N$933,5,0))/1000</f>
        <v>587030.95585999999</v>
      </c>
      <c r="BN11" s="2">
        <f>(VLOOKUP($A11,[4]BASE21!$A$1:$N$933,6,0))/1000</f>
        <v>599384.94264999998</v>
      </c>
      <c r="BO11" s="2">
        <f>(VLOOKUP($A11,[4]BASE21!$A$1:$N$933,7,0))/1000</f>
        <v>529499.67136000004</v>
      </c>
      <c r="BP11" s="2">
        <f>(VLOOKUP($A11,[4]BASE21!$A$1:$N$933,8,0))/1000</f>
        <v>444842.77020999999</v>
      </c>
      <c r="BQ11" s="2">
        <f t="shared" si="4"/>
        <v>32814.991979999992</v>
      </c>
      <c r="BR11" s="34">
        <f t="shared" si="5"/>
        <v>7.9642669047624626E-2</v>
      </c>
      <c r="BS11" s="34">
        <f t="shared" si="6"/>
        <v>-0.15988093237633549</v>
      </c>
      <c r="BT11" s="5"/>
    </row>
    <row r="12" spans="1:129" ht="12.75" customHeight="1" x14ac:dyDescent="0.2">
      <c r="A12" s="1">
        <v>112</v>
      </c>
      <c r="B12" s="1" t="str">
        <f>VLOOKUP(A12,[4]plan!$A$2:$B$890,2,0)</f>
        <v>BANCOS E INSTITUCIONES FINANCIERAS DEL EXTERIOR</v>
      </c>
      <c r="C12" s="2">
        <f>VLOOKUP($A12,[4]BASE!$A$2:$N$890,3,0)</f>
        <v>1</v>
      </c>
      <c r="D12" s="2">
        <f>VLOOKUP($A12,[4]BASE!$A$2:$N$890,3,0)</f>
        <v>1</v>
      </c>
      <c r="E12" s="2">
        <f>VLOOKUP($A12,[4]BASE!$A$2:$N$890,3,0)</f>
        <v>1</v>
      </c>
      <c r="F12" s="2">
        <f>VLOOKUP($A12,[4]BASE!$A$2:$N$890,3,0)</f>
        <v>1</v>
      </c>
      <c r="G12" s="2">
        <f>VLOOKUP($A12,[4]BASE!$A$2:$N$890,3,0)</f>
        <v>1</v>
      </c>
      <c r="H12" s="2">
        <f>VLOOKUP($A12,[4]BASE!$A$2:$N$890,3,0)</f>
        <v>1</v>
      </c>
      <c r="I12" s="2">
        <f>VLOOKUP($A12,[4]BASE!$A$2:$N$890,3,0)</f>
        <v>1</v>
      </c>
      <c r="J12" s="2">
        <f>VLOOKUP($A12,[4]BASE!$A$2:$N$890,3,0)</f>
        <v>1</v>
      </c>
      <c r="K12" s="2">
        <f>(VLOOKUP($A12,[4]BASE!$A$2:$N$890,11,0))/1000</f>
        <v>1325782.2042100001</v>
      </c>
      <c r="L12" s="2">
        <f>(VLOOKUP($A12,[4]BASE!$A$2:$N$890,12,0))/1000</f>
        <v>283848.29955</v>
      </c>
      <c r="M12" s="2">
        <f>(VLOOKUP($A12,[4]BASE!$A$2:$N$890,13,0))/1000</f>
        <v>442054.71763999999</v>
      </c>
      <c r="N12" s="2">
        <f>(VLOOKUP($A12,[4]BASE!$A$2:$N$890,14,0))/1000</f>
        <v>399250.59136999998</v>
      </c>
      <c r="O12" s="2">
        <f>(VLOOKUP($A12,[4]BASE17!$A$1:$N$933,3,0))/1000</f>
        <v>285493.01331000001</v>
      </c>
      <c r="P12" s="2">
        <f>(VLOOKUP($A12,[4]BASE17!$A$1:$N$933,4,0))/1000</f>
        <v>379170.91875000001</v>
      </c>
      <c r="Q12" s="2">
        <f>(VLOOKUP($A12,[4]BASE17!$A$1:$N$933,5,0))/1000</f>
        <v>302333.31604000001</v>
      </c>
      <c r="R12" s="2">
        <f>(VLOOKUP($A12,[4]BASE17!$A$1:$N$933,6,0))/1000</f>
        <v>328662.04450000002</v>
      </c>
      <c r="S12" s="2">
        <f>(VLOOKUP($A12,[4]BASE17!$A$1:$N$933,7,0))/1000</f>
        <v>228325.00522999998</v>
      </c>
      <c r="T12" s="2">
        <f>(VLOOKUP($A12,[4]BASE17!$A$1:$N$933,8,0))/1000</f>
        <v>126124.36332999999</v>
      </c>
      <c r="U12" s="2">
        <f>(VLOOKUP($A12,[4]BASE17!$A$1:$N$933,9,0))/1000</f>
        <v>389003.54576000001</v>
      </c>
      <c r="V12" s="2">
        <f>(VLOOKUP($A12,[4]BASE17!$A$1:$N$933,10,0))/1000</f>
        <v>294999.17293</v>
      </c>
      <c r="W12" s="2">
        <f>(VLOOKUP($A12,[4]BASE17!$A$1:$N$933,11,0))/1000</f>
        <v>308840.79362999997</v>
      </c>
      <c r="X12" s="2">
        <f>(VLOOKUP($A12,[4]BASE17!$A$1:$N$933,12,0))/1000</f>
        <v>285581.61828</v>
      </c>
      <c r="Y12" s="2">
        <f>(VLOOKUP($A12,[4]BASE17!$A$1:$N$933,13,0))/1000</f>
        <v>419857.80644000001</v>
      </c>
      <c r="Z12" s="2">
        <f>(VLOOKUP($A12,[4]BASE17!$A$1:$N$933,14,0))/1000</f>
        <v>242330.21625</v>
      </c>
      <c r="AA12" s="2">
        <f>(VLOOKUP($A12,[4]BASE18!$A$1:$N$933,3,0))/1000</f>
        <v>334034.44556999998</v>
      </c>
      <c r="AB12" s="2">
        <f>(VLOOKUP($A12,[4]BASE18!$A$1:$N$933,4,0))/1000</f>
        <v>345107.50035000005</v>
      </c>
      <c r="AC12" s="2">
        <f>(VLOOKUP($A12,[4]BASE18!$A$1:$N$933,5,0))/1000</f>
        <v>245961.08258000002</v>
      </c>
      <c r="AD12" s="2">
        <f>(VLOOKUP($A12,[4]BASE18!$A$1:$N$933,6,0))/1000</f>
        <v>326255.95927999995</v>
      </c>
      <c r="AE12" s="2">
        <f>(VLOOKUP($A12,[4]BASE18!$A$1:$N$933,7,0))/1000</f>
        <v>203074.47336999999</v>
      </c>
      <c r="AF12" s="2">
        <f>(VLOOKUP($A12,[4]BASE18!$A$1:$N$933,8,0))/1000</f>
        <v>234217.07790999999</v>
      </c>
      <c r="AG12" s="2">
        <f>(VLOOKUP($A12,[4]BASE18!$A$1:$N$933,9,0))/1000</f>
        <v>509663.87736000004</v>
      </c>
      <c r="AH12" s="2">
        <f>(VLOOKUP($A12,[4]BASE18!$A$1:$N$933,10,0))/1000</f>
        <v>229667.88941999999</v>
      </c>
      <c r="AI12" s="2">
        <f>(VLOOKUP($A12,[4]BASE18!$A$1:$N$933,11,0))/1000</f>
        <v>282839.40997000004</v>
      </c>
      <c r="AJ12" s="2">
        <f>(VLOOKUP($A12,[4]BASE18!$A$1:$N$933,12,0))/1000</f>
        <v>212781.54392</v>
      </c>
      <c r="AK12" s="2">
        <f>(VLOOKUP($A12,[4]BASE18!$A$1:$N$933,13,0))/1000</f>
        <v>289410.84354000003</v>
      </c>
      <c r="AL12" s="2">
        <f>(VLOOKUP($A12,[4]BASE18!$A$1:$N$933,14,0))/1000</f>
        <v>357574.16649999999</v>
      </c>
      <c r="AM12" s="2">
        <f>(VLOOKUP($A12,[4]BASE19!$A$1:$N$933,3,0))/1000</f>
        <v>635385.62666999991</v>
      </c>
      <c r="AN12" s="2">
        <f>(VLOOKUP($A12,[4]BASE19!$A$1:$N$933,4,0))/1000</f>
        <v>400917.32020999998</v>
      </c>
      <c r="AO12" s="2">
        <f>(VLOOKUP($A12,[4]BASE19!$A$1:$N$933,5,0))/1000</f>
        <v>394297.70799000002</v>
      </c>
      <c r="AP12" s="2">
        <f>(VLOOKUP($A12,[4]BASE19!$A$1:$N$933,6,0))/1000</f>
        <v>589628.85412000003</v>
      </c>
      <c r="AQ12" s="2">
        <f>(VLOOKUP($A12,[4]BASE19!$A$1:$N$933,7,0))/1000</f>
        <v>386667.83562999999</v>
      </c>
      <c r="AR12" s="2">
        <f>(VLOOKUP($A12,[4]BASE19!$A$1:$N$933,8,0))/1000</f>
        <v>449169.89588999999</v>
      </c>
      <c r="AS12" s="2">
        <f>(VLOOKUP($A12,[4]BASE19!$A$1:$N$933,9,0))/1000</f>
        <v>238994.96035000001</v>
      </c>
      <c r="AT12" s="2">
        <f>(VLOOKUP($A12,[4]BASE19!$A$1:$N$933,10,0))/1000</f>
        <v>343438.50323000003</v>
      </c>
      <c r="AU12" s="2">
        <f>(VLOOKUP($A12,[4]BASE19!$A$1:$N$933,11,0))/1000</f>
        <v>372791.71453</v>
      </c>
      <c r="AV12" s="2">
        <f>(VLOOKUP($A12,[4]BASE19!$A$1:$N$933,12,0))/1000</f>
        <v>311461.95094999997</v>
      </c>
      <c r="AW12" s="2">
        <f>(VLOOKUP($A12,[4]BASE19!$A$1:$N$933,13,0))/1000</f>
        <v>291928.66005000001</v>
      </c>
      <c r="AX12" s="2">
        <f>(VLOOKUP($A12,[4]BASE19!$A$1:$N$933,14,0))/1000</f>
        <v>382006.40077000001</v>
      </c>
      <c r="AY12" s="2">
        <f>(VLOOKUP($A12,[4]BASE20!$A$1:$N$933,3,0))/1000</f>
        <v>350198.36898999999</v>
      </c>
      <c r="AZ12" s="2">
        <f>(VLOOKUP($A12,[4]BASE20!$A$1:$N$933,4,0))/1000</f>
        <v>387548.34995</v>
      </c>
      <c r="BA12" s="2">
        <f>(VLOOKUP($A12,[4]BASE20!$A$1:$N$933,5,0))/1000</f>
        <v>408625.26205999998</v>
      </c>
      <c r="BB12" s="2">
        <f>(VLOOKUP($A12,[4]BASE20!$A$1:$N$933,6,0))/1000</f>
        <v>573140.30440000002</v>
      </c>
      <c r="BC12" s="2">
        <f>(VLOOKUP($A12,[4]BASE20!$A$1:$N$933,7,0))/1000</f>
        <v>520380.78249000001</v>
      </c>
      <c r="BD12" s="2">
        <f>(VLOOKUP($A12,[4]BASE20!$A$1:$N$933,8,0))/1000</f>
        <v>457846.81742000004</v>
      </c>
      <c r="BE12" s="2">
        <f>(VLOOKUP($A12,[4]BASE20!$A$1:$N$933,9,0))/1000</f>
        <v>365547.06020999997</v>
      </c>
      <c r="BF12" s="2">
        <f>(VLOOKUP($A12,[4]BASE20!$A$1:$N$933,10,0))/1000</f>
        <v>575211.39166999992</v>
      </c>
      <c r="BG12" s="2">
        <f>(VLOOKUP($A12,[4]BASE20!$A$1:$N$933,11,0))/1000</f>
        <v>605255.97255999991</v>
      </c>
      <c r="BH12" s="2">
        <f>(VLOOKUP($A12,[4]BASE20!$A$1:$N$933,12,0))/1000</f>
        <v>561983.83749000006</v>
      </c>
      <c r="BI12" s="2">
        <f>(VLOOKUP($A12,[4]BASE20!$A$1:$N$933,13,0))/1000</f>
        <v>454668.54947000003</v>
      </c>
      <c r="BJ12" s="2">
        <f>(VLOOKUP($A12,[4]BASE20!$A$1:$N$933,14,0))/1000</f>
        <v>227997.56883999999</v>
      </c>
      <c r="BK12" s="2">
        <f>(VLOOKUP($A12,[4]BASE21!$A$1:$N$933,3,0))/1000</f>
        <v>385391.16214999999</v>
      </c>
      <c r="BL12" s="2">
        <f>(VLOOKUP($A12,[4]BASE21!$A$1:$N$933,4,0))/1000</f>
        <v>317044.43983999995</v>
      </c>
      <c r="BM12" s="2">
        <f>(VLOOKUP($A12,[4]BASE21!$A$1:$N$933,5,0))/1000</f>
        <v>313611.76637000003</v>
      </c>
      <c r="BN12" s="2">
        <f>(VLOOKUP($A12,[4]BASE21!$A$1:$N$933,6,0))/1000</f>
        <v>337954.37611000001</v>
      </c>
      <c r="BO12" s="2">
        <f>(VLOOKUP($A12,[4]BASE21!$A$1:$N$933,7,0))/1000</f>
        <v>212271.63305999999</v>
      </c>
      <c r="BP12" s="2">
        <f>(VLOOKUP($A12,[4]BASE21!$A$1:$N$933,8,0))/1000</f>
        <v>312924.33777999994</v>
      </c>
      <c r="BQ12" s="2">
        <f t="shared" si="4"/>
        <v>-144922.47964000009</v>
      </c>
      <c r="BR12" s="34">
        <f t="shared" si="5"/>
        <v>-0.31653049475509898</v>
      </c>
      <c r="BS12" s="34">
        <f t="shared" si="6"/>
        <v>0.47416936153475486</v>
      </c>
      <c r="BT12" s="5"/>
    </row>
    <row r="13" spans="1:129" x14ac:dyDescent="0.2">
      <c r="A13" s="1">
        <v>113</v>
      </c>
      <c r="B13" s="1" t="str">
        <f>VLOOKUP(A13,[4]plan!$A$2:$B$890,2,0)</f>
        <v>REMESAS DE CHEQUES Y VALORES EN DIVISAS</v>
      </c>
      <c r="C13" s="2">
        <f>VLOOKUP($A13,[4]BASE!$A$2:$N$890,3,0)</f>
        <v>1</v>
      </c>
      <c r="D13" s="2">
        <f>VLOOKUP($A13,[4]BASE!$A$2:$N$890,3,0)</f>
        <v>1</v>
      </c>
      <c r="E13" s="2">
        <f>VLOOKUP($A13,[4]BASE!$A$2:$N$890,3,0)</f>
        <v>1</v>
      </c>
      <c r="F13" s="2">
        <f>VLOOKUP($A13,[4]BASE!$A$2:$N$890,3,0)</f>
        <v>1</v>
      </c>
      <c r="G13" s="2">
        <f>VLOOKUP($A13,[4]BASE!$A$2:$N$890,3,0)</f>
        <v>1</v>
      </c>
      <c r="H13" s="2">
        <f>VLOOKUP($A13,[4]BASE!$A$2:$N$890,3,0)</f>
        <v>1</v>
      </c>
      <c r="I13" s="2">
        <f>VLOOKUP($A13,[4]BASE!$A$2:$N$890,3,0)</f>
        <v>1</v>
      </c>
      <c r="J13" s="2">
        <f>VLOOKUP($A13,[4]BASE!$A$2:$N$890,3,0)</f>
        <v>1</v>
      </c>
      <c r="K13" s="2">
        <f>(VLOOKUP($A13,[4]BASE!$A$2:$N$890,11,0))/1000</f>
        <v>0</v>
      </c>
      <c r="L13" s="2">
        <f>(VLOOKUP($A13,[4]BASE!$A$2:$N$890,12,0))/1000</f>
        <v>3.1199999999999999E-2</v>
      </c>
      <c r="M13" s="2">
        <f>(VLOOKUP($A13,[4]BASE!$A$2:$N$890,13,0))/1000</f>
        <v>164.44499999999999</v>
      </c>
      <c r="N13" s="2">
        <f>(VLOOKUP($A13,[4]BASE!$A$2:$N$890,14,0))/1000</f>
        <v>81.706000000000003</v>
      </c>
      <c r="O13" s="2">
        <f>(VLOOKUP($A13,[4]BASE17!$A$1:$N$933,3,0))/1000</f>
        <v>0</v>
      </c>
      <c r="P13" s="2">
        <f>(VLOOKUP($A13,[4]BASE17!$A$1:$N$933,4,0))/1000</f>
        <v>0</v>
      </c>
      <c r="Q13" s="2">
        <f>(VLOOKUP($A13,[4]BASE17!$A$1:$N$933,5,0))/1000</f>
        <v>0</v>
      </c>
      <c r="R13" s="2">
        <f>(VLOOKUP($A13,[4]BASE17!$A$1:$N$933,6,0))/1000</f>
        <v>182.12299999999999</v>
      </c>
      <c r="S13" s="2">
        <f>(VLOOKUP($A13,[4]BASE17!$A$1:$N$933,7,0))/1000</f>
        <v>98.88</v>
      </c>
      <c r="T13" s="2">
        <f>(VLOOKUP($A13,[4]BASE17!$A$1:$N$933,8,0))/1000</f>
        <v>0</v>
      </c>
      <c r="U13" s="2">
        <f>(VLOOKUP($A13,[4]BASE17!$A$1:$N$933,9,0))/1000</f>
        <v>0</v>
      </c>
      <c r="V13" s="2">
        <f>(VLOOKUP($A13,[4]BASE17!$A$1:$N$933,10,0))/1000</f>
        <v>0</v>
      </c>
      <c r="W13" s="2">
        <f>(VLOOKUP($A13,[4]BASE17!$A$1:$N$933,11,0))/1000</f>
        <v>82.141999999999996</v>
      </c>
      <c r="X13" s="2">
        <f>(VLOOKUP($A13,[4]BASE17!$A$1:$N$933,12,0))/1000</f>
        <v>165.39500000000001</v>
      </c>
      <c r="Y13" s="2">
        <f>(VLOOKUP($A13,[4]BASE17!$A$1:$N$933,13,0))/1000</f>
        <v>0</v>
      </c>
      <c r="Z13" s="2">
        <f>(VLOOKUP($A13,[4]BASE17!$A$1:$N$933,14,0))/1000</f>
        <v>0</v>
      </c>
      <c r="AA13" s="2">
        <f>(VLOOKUP($A13,[4]BASE18!$A$1:$N$933,3,0))/1000</f>
        <v>0</v>
      </c>
      <c r="AB13" s="2">
        <f>(VLOOKUP($A13,[4]BASE18!$A$1:$N$933,4,0))/1000</f>
        <v>83.072999999999993</v>
      </c>
      <c r="AC13" s="2">
        <f>(VLOOKUP($A13,[4]BASE18!$A$1:$N$933,5,0))/1000</f>
        <v>0</v>
      </c>
      <c r="AD13" s="2">
        <f>(VLOOKUP($A13,[4]BASE18!$A$1:$N$933,6,0))/1000</f>
        <v>0</v>
      </c>
      <c r="AE13" s="2">
        <f>(VLOOKUP($A13,[4]BASE18!$A$1:$N$933,7,0))/1000</f>
        <v>0</v>
      </c>
      <c r="AF13" s="2">
        <f>(VLOOKUP($A13,[4]BASE18!$A$1:$N$933,8,0))/1000</f>
        <v>0</v>
      </c>
      <c r="AG13" s="2">
        <f>(VLOOKUP($A13,[4]BASE18!$A$1:$N$933,9,0))/1000</f>
        <v>0</v>
      </c>
      <c r="AH13" s="2">
        <f>(VLOOKUP($A13,[4]BASE18!$A$1:$N$933,10,0))/1000</f>
        <v>0</v>
      </c>
      <c r="AI13" s="2">
        <f>(VLOOKUP($A13,[4]BASE18!$A$1:$N$933,11,0))/1000</f>
        <v>0</v>
      </c>
      <c r="AJ13" s="2">
        <f>(VLOOKUP($A13,[4]BASE18!$A$1:$N$933,12,0))/1000</f>
        <v>61.293999999999997</v>
      </c>
      <c r="AK13" s="2">
        <f>(VLOOKUP($A13,[4]BASE18!$A$1:$N$933,13,0))/1000</f>
        <v>81.99</v>
      </c>
      <c r="AL13" s="2">
        <f>(VLOOKUP($A13,[4]BASE18!$A$1:$N$933,14,0))/1000</f>
        <v>0</v>
      </c>
      <c r="AM13" s="2">
        <f>(VLOOKUP($A13,[4]BASE19!$A$1:$N$933,3,0))/1000</f>
        <v>0</v>
      </c>
      <c r="AN13" s="2">
        <f>(VLOOKUP($A13,[4]BASE19!$A$1:$N$933,4,0))/1000</f>
        <v>0</v>
      </c>
      <c r="AO13" s="2">
        <f>(VLOOKUP($A13,[4]BASE19!$A$1:$N$933,5,0))/1000</f>
        <v>157.75399999999999</v>
      </c>
      <c r="AP13" s="2">
        <f>(VLOOKUP($A13,[4]BASE19!$A$1:$N$933,6,0))/1000</f>
        <v>178.49</v>
      </c>
      <c r="AQ13" s="2">
        <f>(VLOOKUP($A13,[4]BASE19!$A$1:$N$933,7,0))/1000</f>
        <v>0</v>
      </c>
      <c r="AR13" s="2">
        <f>(VLOOKUP($A13,[4]BASE19!$A$1:$N$933,8,0))/1000</f>
        <v>0</v>
      </c>
      <c r="AS13" s="2">
        <f>(VLOOKUP($A13,[4]BASE19!$A$1:$N$933,9,0))/1000</f>
        <v>86.212000000000003</v>
      </c>
      <c r="AT13" s="2">
        <f>(VLOOKUP($A13,[4]BASE19!$A$1:$N$933,10,0))/1000</f>
        <v>0</v>
      </c>
      <c r="AU13" s="2">
        <f>(VLOOKUP($A13,[4]BASE19!$A$1:$N$933,11,0))/1000</f>
        <v>0</v>
      </c>
      <c r="AV13" s="2">
        <f>(VLOOKUP($A13,[4]BASE19!$A$1:$N$933,12,0))/1000</f>
        <v>0</v>
      </c>
      <c r="AW13" s="2">
        <f>(VLOOKUP($A13,[4]BASE19!$A$1:$N$933,13,0))/1000</f>
        <v>178.1</v>
      </c>
      <c r="AX13" s="2">
        <f>(VLOOKUP($A13,[4]BASE19!$A$1:$N$933,14,0))/1000</f>
        <v>87.543000000000006</v>
      </c>
      <c r="AY13" s="2">
        <f>(VLOOKUP($A13,[4]BASE20!$A$1:$N$933,3,0))/1000</f>
        <v>0</v>
      </c>
      <c r="AZ13" s="2">
        <f>(VLOOKUP($A13,[4]BASE20!$A$1:$N$933,4,0))/1000</f>
        <v>0</v>
      </c>
      <c r="BA13" s="2">
        <f>(VLOOKUP($A13,[4]BASE20!$A$1:$N$933,5,0))/1000</f>
        <v>179.58199999999999</v>
      </c>
      <c r="BB13" s="2">
        <f>(VLOOKUP($A13,[4]BASE20!$A$1:$N$933,6,0))/1000</f>
        <v>179.58199999999999</v>
      </c>
      <c r="BC13" s="2">
        <f>(VLOOKUP($A13,[4]BASE20!$A$1:$N$933,7,0))/1000</f>
        <v>0</v>
      </c>
      <c r="BD13" s="2">
        <f>(VLOOKUP($A13,[4]BASE20!$A$1:$N$933,8,0))/1000</f>
        <v>0</v>
      </c>
      <c r="BE13" s="2">
        <f>(VLOOKUP($A13,[4]BASE20!$A$1:$N$933,9,0))/1000</f>
        <v>165.94</v>
      </c>
      <c r="BF13" s="2">
        <f>(VLOOKUP($A13,[4]BASE20!$A$1:$N$933,10,0))/1000</f>
        <v>332.62599999999998</v>
      </c>
      <c r="BG13" s="2">
        <f>(VLOOKUP($A13,[4]BASE20!$A$1:$N$933,11,0))/1000</f>
        <v>75.992000000000004</v>
      </c>
      <c r="BH13" s="2">
        <f>(VLOOKUP($A13,[4]BASE20!$A$1:$N$933,12,0))/1000</f>
        <v>0</v>
      </c>
      <c r="BI13" s="2">
        <f>(VLOOKUP($A13,[4]BASE20!$A$1:$N$933,13,0))/1000</f>
        <v>0</v>
      </c>
      <c r="BJ13" s="2">
        <f>(VLOOKUP($A13,[4]BASE20!$A$1:$N$933,14,0))/1000</f>
        <v>0</v>
      </c>
      <c r="BK13" s="2">
        <f>(VLOOKUP($A13,[4]BASE21!$A$1:$N$933,3,0))/1000</f>
        <v>0</v>
      </c>
      <c r="BL13" s="2">
        <f>(VLOOKUP($A13,[4]BASE21!$A$1:$N$933,4,0))/1000</f>
        <v>0</v>
      </c>
      <c r="BM13" s="2">
        <f>(VLOOKUP($A13,[4]BASE21!$A$1:$N$933,5,0))/1000</f>
        <v>0</v>
      </c>
      <c r="BN13" s="2">
        <f>(VLOOKUP($A13,[4]BASE21!$A$1:$N$933,6,0))/1000</f>
        <v>0</v>
      </c>
      <c r="BO13" s="2">
        <f>(VLOOKUP($A13,[4]BASE21!$A$1:$N$933,7,0))/1000</f>
        <v>0</v>
      </c>
      <c r="BP13" s="2">
        <f>(VLOOKUP($A13,[4]BASE21!$A$1:$N$933,8,0))/1000</f>
        <v>0</v>
      </c>
      <c r="BQ13" s="2">
        <f t="shared" si="4"/>
        <v>0</v>
      </c>
      <c r="BR13" s="34">
        <f t="shared" si="5"/>
        <v>0</v>
      </c>
      <c r="BS13" s="34">
        <f t="shared" si="6"/>
        <v>0</v>
      </c>
      <c r="BT13" s="5"/>
    </row>
    <row r="14" spans="1:129" x14ac:dyDescent="0.2">
      <c r="A14" s="1">
        <v>114</v>
      </c>
      <c r="B14" s="1" t="str">
        <f>VLOOKUP(A14,[4]plan!$A$2:$B$890,2,0)</f>
        <v>INVERSIONES EN EL EXTERIOR</v>
      </c>
      <c r="C14" s="2">
        <f>VLOOKUP($A14,[4]BASE!$A$2:$N$890,3,0)</f>
        <v>1</v>
      </c>
      <c r="D14" s="2">
        <f>VLOOKUP($A14,[4]BASE!$A$2:$N$890,3,0)</f>
        <v>1</v>
      </c>
      <c r="E14" s="2">
        <f>VLOOKUP($A14,[4]BASE!$A$2:$N$890,3,0)</f>
        <v>1</v>
      </c>
      <c r="F14" s="2">
        <f>VLOOKUP($A14,[4]BASE!$A$2:$N$890,3,0)</f>
        <v>1</v>
      </c>
      <c r="G14" s="2">
        <f>VLOOKUP($A14,[4]BASE!$A$2:$N$890,3,0)</f>
        <v>1</v>
      </c>
      <c r="H14" s="2">
        <f>VLOOKUP($A14,[4]BASE!$A$2:$N$890,3,0)</f>
        <v>1</v>
      </c>
      <c r="I14" s="2">
        <f>VLOOKUP($A14,[4]BASE!$A$2:$N$890,3,0)</f>
        <v>1</v>
      </c>
      <c r="J14" s="2">
        <f>VLOOKUP($A14,[4]BASE!$A$2:$N$890,3,0)</f>
        <v>1</v>
      </c>
      <c r="K14" s="2">
        <f>(VLOOKUP($A14,[4]BASE!$A$2:$N$890,11,0))/1000</f>
        <v>2179649.8608499998</v>
      </c>
      <c r="L14" s="2">
        <f>(VLOOKUP($A14,[4]BASE!$A$2:$N$890,12,0))/1000</f>
        <v>2928146.7307500001</v>
      </c>
      <c r="M14" s="2">
        <f>(VLOOKUP($A14,[4]BASE!$A$2:$N$890,13,0))/1000</f>
        <v>2242452.2362199998</v>
      </c>
      <c r="N14" s="2">
        <f>(VLOOKUP($A14,[4]BASE!$A$2:$N$890,14,0))/1000</f>
        <v>3032529.7359799999</v>
      </c>
      <c r="O14" s="2">
        <f>(VLOOKUP($A14,[4]BASE17!$A$1:$N$933,3,0))/1000</f>
        <v>3652463.70279</v>
      </c>
      <c r="P14" s="2">
        <f>(VLOOKUP($A14,[4]BASE17!$A$1:$N$933,4,0))/1000</f>
        <v>2695924.8326500002</v>
      </c>
      <c r="Q14" s="2">
        <f>(VLOOKUP($A14,[4]BASE17!$A$1:$N$933,5,0))/1000</f>
        <v>1876527.60192</v>
      </c>
      <c r="R14" s="2">
        <f>(VLOOKUP($A14,[4]BASE17!$A$1:$N$933,6,0))/1000</f>
        <v>1305970.22511</v>
      </c>
      <c r="S14" s="2">
        <f>(VLOOKUP($A14,[4]BASE17!$A$1:$N$933,7,0))/1000</f>
        <v>855582.42142999999</v>
      </c>
      <c r="T14" s="2">
        <f>(VLOOKUP($A14,[4]BASE17!$A$1:$N$933,8,0))/1000</f>
        <v>2780593.3131500003</v>
      </c>
      <c r="U14" s="2">
        <f>(VLOOKUP($A14,[4]BASE17!$A$1:$N$933,9,0))/1000</f>
        <v>2166263.8344699997</v>
      </c>
      <c r="V14" s="2">
        <f>(VLOOKUP($A14,[4]BASE17!$A$1:$N$933,10,0))/1000</f>
        <v>1721219.8696300001</v>
      </c>
      <c r="W14" s="2">
        <f>(VLOOKUP($A14,[4]BASE17!$A$1:$N$933,11,0))/1000</f>
        <v>330081.20773999998</v>
      </c>
      <c r="X14" s="2">
        <f>(VLOOKUP($A14,[4]BASE17!$A$1:$N$933,12,0))/1000</f>
        <v>3855568.8394299997</v>
      </c>
      <c r="Y14" s="2">
        <f>(VLOOKUP($A14,[4]BASE17!$A$1:$N$933,13,0))/1000</f>
        <v>2685731.8388800002</v>
      </c>
      <c r="Z14" s="2">
        <f>(VLOOKUP($A14,[4]BASE17!$A$1:$N$933,14,0))/1000</f>
        <v>1623918.21545</v>
      </c>
      <c r="AA14" s="2">
        <f>(VLOOKUP($A14,[4]BASE18!$A$1:$N$933,3,0))/1000</f>
        <v>4572500.8022100003</v>
      </c>
      <c r="AB14" s="2">
        <f>(VLOOKUP($A14,[4]BASE18!$A$1:$N$933,4,0))/1000</f>
        <v>4310524.0405100007</v>
      </c>
      <c r="AC14" s="2">
        <f>(VLOOKUP($A14,[4]BASE18!$A$1:$N$933,5,0))/1000</f>
        <v>3891594.7839799998</v>
      </c>
      <c r="AD14" s="2">
        <f>(VLOOKUP($A14,[4]BASE18!$A$1:$N$933,6,0))/1000</f>
        <v>3293951.3047199999</v>
      </c>
      <c r="AE14" s="2">
        <f>(VLOOKUP($A14,[4]BASE18!$A$1:$N$933,7,0))/1000</f>
        <v>2826530.3464499996</v>
      </c>
      <c r="AF14" s="2">
        <f>(VLOOKUP($A14,[4]BASE18!$A$1:$N$933,8,0))/1000</f>
        <v>2325857.3807100002</v>
      </c>
      <c r="AG14" s="2">
        <f>(VLOOKUP($A14,[4]BASE18!$A$1:$N$933,9,0))/1000</f>
        <v>2088285.3984600001</v>
      </c>
      <c r="AH14" s="2">
        <f>(VLOOKUP($A14,[4]BASE18!$A$1:$N$933,10,0))/1000</f>
        <v>2124288.7596400003</v>
      </c>
      <c r="AI14" s="2">
        <f>(VLOOKUP($A14,[4]BASE18!$A$1:$N$933,11,0))/1000</f>
        <v>1726937.31394</v>
      </c>
      <c r="AJ14" s="2">
        <f>(VLOOKUP($A14,[4]BASE18!$A$1:$N$933,12,0))/1000</f>
        <v>1807152.5001099999</v>
      </c>
      <c r="AK14" s="2">
        <f>(VLOOKUP($A14,[4]BASE18!$A$1:$N$933,13,0))/1000</f>
        <v>1253119.29082</v>
      </c>
      <c r="AL14" s="2">
        <f>(VLOOKUP($A14,[4]BASE18!$A$1:$N$933,14,0))/1000</f>
        <v>2257424.7740000002</v>
      </c>
      <c r="AM14" s="2">
        <f>(VLOOKUP($A14,[4]BASE19!$A$1:$N$933,3,0))/1000</f>
        <v>2032257.10237</v>
      </c>
      <c r="AN14" s="2">
        <f>(VLOOKUP($A14,[4]BASE19!$A$1:$N$933,4,0))/1000</f>
        <v>1913601.85097</v>
      </c>
      <c r="AO14" s="2">
        <f>(VLOOKUP($A14,[4]BASE19!$A$1:$N$933,5,0))/1000</f>
        <v>2740613.7573099998</v>
      </c>
      <c r="AP14" s="2">
        <f>(VLOOKUP($A14,[4]BASE19!$A$1:$N$933,6,0))/1000</f>
        <v>2179303.5080800001</v>
      </c>
      <c r="AQ14" s="2">
        <f>(VLOOKUP($A14,[4]BASE19!$A$1:$N$933,7,0))/1000</f>
        <v>2823558.29733</v>
      </c>
      <c r="AR14" s="2">
        <f>(VLOOKUP($A14,[4]BASE19!$A$1:$N$933,8,0))/1000</f>
        <v>2914502.9505700003</v>
      </c>
      <c r="AS14" s="2">
        <f>(VLOOKUP($A14,[4]BASE19!$A$1:$N$933,9,0))/1000</f>
        <v>2634332.3670000001</v>
      </c>
      <c r="AT14" s="2">
        <f>(VLOOKUP($A14,[4]BASE19!$A$1:$N$933,10,0))/1000</f>
        <v>2638671.0535599999</v>
      </c>
      <c r="AU14" s="2">
        <f>(VLOOKUP($A14,[4]BASE19!$A$1:$N$933,11,0))/1000</f>
        <v>3755014.9969600001</v>
      </c>
      <c r="AV14" s="2">
        <f>(VLOOKUP($A14,[4]BASE19!$A$1:$N$933,12,0))/1000</f>
        <v>2839711.25177</v>
      </c>
      <c r="AW14" s="2">
        <f>(VLOOKUP($A14,[4]BASE19!$A$1:$N$933,13,0))/1000</f>
        <v>1827524.1485899999</v>
      </c>
      <c r="AX14" s="2">
        <f>(VLOOKUP($A14,[4]BASE19!$A$1:$N$933,14,0))/1000</f>
        <v>2059150.3934800001</v>
      </c>
      <c r="AY14" s="2">
        <f>(VLOOKUP($A14,[4]BASE20!$A$1:$N$933,3,0))/1000</f>
        <v>1998192.0398900001</v>
      </c>
      <c r="AZ14" s="2">
        <f>(VLOOKUP($A14,[4]BASE20!$A$1:$N$933,4,0))/1000</f>
        <v>1721498.9703900001</v>
      </c>
      <c r="BA14" s="2">
        <f>(VLOOKUP($A14,[4]BASE20!$A$1:$N$933,5,0))/1000</f>
        <v>1193225.027</v>
      </c>
      <c r="BB14" s="2">
        <f>(VLOOKUP($A14,[4]BASE20!$A$1:$N$933,6,0))/1000</f>
        <v>1611591.9444300001</v>
      </c>
      <c r="BC14" s="2">
        <f>(VLOOKUP($A14,[4]BASE20!$A$1:$N$933,7,0))/1000</f>
        <v>2066076.2455899999</v>
      </c>
      <c r="BD14" s="2">
        <f>(VLOOKUP($A14,[4]BASE20!$A$1:$N$933,8,0))/1000</f>
        <v>380009.40839999996</v>
      </c>
      <c r="BE14" s="2">
        <f>(VLOOKUP($A14,[4]BASE20!$A$1:$N$933,9,0))/1000</f>
        <v>640030.56385999999</v>
      </c>
      <c r="BF14" s="2">
        <f>(VLOOKUP($A14,[4]BASE20!$A$1:$N$933,10,0))/1000</f>
        <v>689298.89691999997</v>
      </c>
      <c r="BG14" s="2">
        <f>(VLOOKUP($A14,[4]BASE20!$A$1:$N$933,11,0))/1000</f>
        <v>509314.67636000004</v>
      </c>
      <c r="BH14" s="2">
        <f>(VLOOKUP($A14,[4]BASE20!$A$1:$N$933,12,0))/1000</f>
        <v>2303900.4275599997</v>
      </c>
      <c r="BI14" s="2">
        <f>(VLOOKUP($A14,[4]BASE20!$A$1:$N$933,13,0))/1000</f>
        <v>1919110.73908</v>
      </c>
      <c r="BJ14" s="2">
        <f>(VLOOKUP($A14,[4]BASE20!$A$1:$N$933,14,0))/1000</f>
        <v>4432430.96428</v>
      </c>
      <c r="BK14" s="2">
        <f>(VLOOKUP($A14,[4]BASE21!$A$1:$N$933,3,0))/1000</f>
        <v>3673088.4202700001</v>
      </c>
      <c r="BL14" s="2">
        <f>(VLOOKUP($A14,[4]BASE21!$A$1:$N$933,4,0))/1000</f>
        <v>3172206.58207</v>
      </c>
      <c r="BM14" s="2">
        <f>(VLOOKUP($A14,[4]BASE21!$A$1:$N$933,5,0))/1000</f>
        <v>3193901.3865</v>
      </c>
      <c r="BN14" s="2">
        <f>(VLOOKUP($A14,[4]BASE21!$A$1:$N$933,6,0))/1000</f>
        <v>3038437.1588699999</v>
      </c>
      <c r="BO14" s="2">
        <f>(VLOOKUP($A14,[4]BASE21!$A$1:$N$933,7,0))/1000</f>
        <v>3312663.75367</v>
      </c>
      <c r="BP14" s="2">
        <f>(VLOOKUP($A14,[4]BASE21!$A$1:$N$933,8,0))/1000</f>
        <v>3521312.5294899996</v>
      </c>
      <c r="BQ14" s="2">
        <f t="shared" si="4"/>
        <v>3141303.1210899996</v>
      </c>
      <c r="BR14" s="34">
        <f t="shared" si="5"/>
        <v>8.2663824938340653</v>
      </c>
      <c r="BS14" s="34">
        <f t="shared" si="6"/>
        <v>6.2985196003924049E-2</v>
      </c>
      <c r="BT14" s="5"/>
    </row>
    <row r="15" spans="1:129" x14ac:dyDescent="0.2">
      <c r="A15" s="1">
        <v>115</v>
      </c>
      <c r="B15" s="1" t="str">
        <f>VLOOKUP(A15,[4]plan!$A$2:$B$890,2,0)</f>
        <v>ORO MONETARIO</v>
      </c>
      <c r="C15" s="2">
        <f>VLOOKUP($A15,[4]BASE!$A$2:$N$890,3,0)</f>
        <v>1</v>
      </c>
      <c r="D15" s="2">
        <f>VLOOKUP($A15,[4]BASE!$A$2:$N$890,3,0)</f>
        <v>1</v>
      </c>
      <c r="E15" s="2">
        <f>VLOOKUP($A15,[4]BASE!$A$2:$N$890,3,0)</f>
        <v>1</v>
      </c>
      <c r="F15" s="2">
        <f>VLOOKUP($A15,[4]BASE!$A$2:$N$890,3,0)</f>
        <v>1</v>
      </c>
      <c r="G15" s="2">
        <f>VLOOKUP($A15,[4]BASE!$A$2:$N$890,3,0)</f>
        <v>1</v>
      </c>
      <c r="H15" s="2">
        <f>VLOOKUP($A15,[4]BASE!$A$2:$N$890,3,0)</f>
        <v>1</v>
      </c>
      <c r="I15" s="2">
        <f>VLOOKUP($A15,[4]BASE!$A$2:$N$890,3,0)</f>
        <v>1</v>
      </c>
      <c r="J15" s="2">
        <f>VLOOKUP($A15,[4]BASE!$A$2:$N$890,3,0)</f>
        <v>1</v>
      </c>
      <c r="K15" s="2">
        <f>(VLOOKUP($A15,[4]BASE!$A$2:$N$890,11,0))/1000</f>
        <v>501433.71656000003</v>
      </c>
      <c r="L15" s="2">
        <f>(VLOOKUP($A15,[4]BASE!$A$2:$N$890,12,0))/1000</f>
        <v>482288.22358999995</v>
      </c>
      <c r="M15" s="2">
        <f>(VLOOKUP($A15,[4]BASE!$A$2:$N$890,13,0))/1000</f>
        <v>446687.23800999997</v>
      </c>
      <c r="N15" s="2">
        <f>(VLOOKUP($A15,[4]BASE!$A$2:$N$890,14,0))/1000</f>
        <v>434476.27201000002</v>
      </c>
      <c r="O15" s="2">
        <f>(VLOOKUP($A15,[4]BASE17!$A$1:$N$933,3,0))/1000</f>
        <v>459837.54027</v>
      </c>
      <c r="P15" s="2">
        <f>(VLOOKUP($A15,[4]BASE17!$A$1:$N$933,4,0))/1000</f>
        <v>1059235.5443</v>
      </c>
      <c r="Q15" s="2">
        <f>(VLOOKUP($A15,[4]BASE17!$A$1:$N$933,5,0))/1000</f>
        <v>1051802.67839</v>
      </c>
      <c r="R15" s="2">
        <f>(VLOOKUP($A15,[4]BASE17!$A$1:$N$933,6,0))/1000</f>
        <v>1070049.9878400001</v>
      </c>
      <c r="S15" s="2">
        <f>(VLOOKUP($A15,[4]BASE17!$A$1:$N$933,7,0))/1000</f>
        <v>1069839.2955</v>
      </c>
      <c r="T15" s="2">
        <f>(VLOOKUP($A15,[4]BASE17!$A$1:$N$933,8,0))/1000</f>
        <v>1049604.2554899999</v>
      </c>
      <c r="U15" s="2">
        <f>(VLOOKUP($A15,[4]BASE17!$A$1:$N$933,9,0))/1000</f>
        <v>1070979.1670599999</v>
      </c>
      <c r="V15" s="2">
        <f>(VLOOKUP($A15,[4]BASE17!$A$1:$N$933,10,0))/1000</f>
        <v>1108323.9253199999</v>
      </c>
      <c r="W15" s="2">
        <f>(VLOOKUP($A15,[4]BASE17!$A$1:$N$933,11,0))/1000</f>
        <v>1084119.54544</v>
      </c>
      <c r="X15" s="2">
        <f>(VLOOKUP($A15,[4]BASE17!$A$1:$N$933,12,0))/1000</f>
        <v>692132.34135999996</v>
      </c>
      <c r="Y15" s="2">
        <f>(VLOOKUP($A15,[4]BASE17!$A$1:$N$933,13,0))/1000</f>
        <v>697608.02875000006</v>
      </c>
      <c r="Z15" s="2">
        <f>(VLOOKUP($A15,[4]BASE17!$A$1:$N$933,14,0))/1000</f>
        <v>703493.23641000001</v>
      </c>
      <c r="AA15" s="2">
        <f>(VLOOKUP($A15,[4]BASE18!$A$1:$N$933,3,0))/1000</f>
        <v>732944.59784000006</v>
      </c>
      <c r="AB15" s="2">
        <f>(VLOOKUP($A15,[4]BASE18!$A$1:$N$933,4,0))/1000</f>
        <v>718125.68298000004</v>
      </c>
      <c r="AC15" s="2">
        <f>(VLOOKUP($A15,[4]BASE18!$A$1:$N$933,5,0))/1000</f>
        <v>721394.29313999997</v>
      </c>
      <c r="AD15" s="2">
        <f>(VLOOKUP($A15,[4]BASE18!$A$1:$N$933,6,0))/1000</f>
        <v>720111.64069000003</v>
      </c>
      <c r="AE15" s="2">
        <f>(VLOOKUP($A15,[4]BASE18!$A$1:$N$933,7,0))/1000</f>
        <v>711311.31683999998</v>
      </c>
      <c r="AF15" s="2">
        <f>(VLOOKUP($A15,[4]BASE18!$A$1:$N$933,8,0))/1000</f>
        <v>681396.36421000003</v>
      </c>
      <c r="AG15" s="2">
        <f>(VLOOKUP($A15,[4]BASE18!$A$1:$N$933,9,0))/1000</f>
        <v>665319.36109999998</v>
      </c>
      <c r="AH15" s="2">
        <f>(VLOOKUP($A15,[4]BASE18!$A$1:$N$933,10,0))/1000</f>
        <v>655238.01815999998</v>
      </c>
      <c r="AI15" s="2">
        <f>(VLOOKUP($A15,[4]BASE18!$A$1:$N$933,11,0))/1000</f>
        <v>646954.84210999997</v>
      </c>
      <c r="AJ15" s="2">
        <f>(VLOOKUP($A15,[4]BASE18!$A$1:$N$933,12,0))/1000</f>
        <v>662047.78197000001</v>
      </c>
      <c r="AK15" s="2">
        <f>(VLOOKUP($A15,[4]BASE18!$A$1:$N$933,13,0))/1000</f>
        <v>663465.85401000001</v>
      </c>
      <c r="AL15" s="2">
        <f>(VLOOKUP($A15,[4]BASE18!$A$1:$N$933,14,0))/1000</f>
        <v>696949.13792000001</v>
      </c>
      <c r="AM15" s="2">
        <f>(VLOOKUP($A15,[4]BASE19!$A$1:$N$933,3,0))/1000</f>
        <v>721061.77890999999</v>
      </c>
      <c r="AN15" s="2">
        <f>(VLOOKUP($A15,[4]BASE19!$A$1:$N$933,4,0))/1000</f>
        <v>718829.20595000009</v>
      </c>
      <c r="AO15" s="2">
        <f>(VLOOKUP($A15,[4]BASE19!$A$1:$N$933,5,0))/1000</f>
        <v>705888.57479999994</v>
      </c>
      <c r="AP15" s="2">
        <f>(VLOOKUP($A15,[4]BASE19!$A$1:$N$933,6,0))/1000</f>
        <v>698749.61864999996</v>
      </c>
      <c r="AQ15" s="2">
        <f>(VLOOKUP($A15,[4]BASE19!$A$1:$N$933,7,0))/1000</f>
        <v>705967.66440000001</v>
      </c>
      <c r="AR15" s="2">
        <f>(VLOOKUP($A15,[4]BASE19!$A$1:$N$933,8,0))/1000</f>
        <v>767783.88604999997</v>
      </c>
      <c r="AS15" s="2">
        <f>(VLOOKUP($A15,[4]BASE19!$A$1:$N$933,9,0))/1000</f>
        <v>777895.46285999997</v>
      </c>
      <c r="AT15" s="2">
        <f>(VLOOKUP($A15,[4]BASE19!$A$1:$N$933,10,0))/1000</f>
        <v>832847.99104999995</v>
      </c>
      <c r="AU15" s="2">
        <f>(VLOOKUP($A15,[4]BASE19!$A$1:$N$933,11,0))/1000</f>
        <v>809365.70496</v>
      </c>
      <c r="AV15" s="2">
        <f>(VLOOKUP($A15,[4]BASE19!$A$1:$N$933,12,0))/1000</f>
        <v>823340.45072000008</v>
      </c>
      <c r="AW15" s="2">
        <f>(VLOOKUP($A15,[4]BASE19!$A$1:$N$933,13,0))/1000</f>
        <v>795660.30265999993</v>
      </c>
      <c r="AX15" s="2">
        <f>(VLOOKUP($A15,[4]BASE19!$A$1:$N$933,14,0))/1000</f>
        <v>1068184.2977700001</v>
      </c>
      <c r="AY15" s="2">
        <f>(VLOOKUP($A15,[4]BASE20!$A$1:$N$933,3,0))/1000</f>
        <v>1117156.6566900001</v>
      </c>
      <c r="AZ15" s="2">
        <f>(VLOOKUP($A15,[4]BASE20!$A$1:$N$933,4,0))/1000</f>
        <v>1135246.01618</v>
      </c>
      <c r="BA15" s="2">
        <f>(VLOOKUP($A15,[4]BASE20!$A$1:$N$933,5,0))/1000</f>
        <v>1134613.5629499999</v>
      </c>
      <c r="BB15" s="2">
        <f>(VLOOKUP($A15,[4]BASE20!$A$1:$N$933,6,0))/1000</f>
        <v>1200756.5451199999</v>
      </c>
      <c r="BC15" s="2">
        <f>(VLOOKUP($A15,[4]BASE20!$A$1:$N$933,7,0))/1000</f>
        <v>1219057.9660399999</v>
      </c>
      <c r="BD15" s="2">
        <f>(VLOOKUP($A15,[4]BASE20!$A$1:$N$933,8,0))/1000</f>
        <v>1777407.11359</v>
      </c>
      <c r="BE15" s="2">
        <f>(VLOOKUP($A15,[4]BASE20!$A$1:$N$933,9,0))/1000</f>
        <v>1975239.23569</v>
      </c>
      <c r="BF15" s="2">
        <f>(VLOOKUP($A15,[4]BASE20!$A$1:$N$933,10,0))/1000</f>
        <v>1967653.4556</v>
      </c>
      <c r="BG15" s="2">
        <f>(VLOOKUP($A15,[4]BASE20!$A$1:$N$933,11,0))/1000</f>
        <v>1896834.5471900001</v>
      </c>
      <c r="BH15" s="2">
        <f>(VLOOKUP($A15,[4]BASE20!$A$1:$N$933,12,0))/1000</f>
        <v>1891755.9897799999</v>
      </c>
      <c r="BI15" s="2">
        <f>(VLOOKUP($A15,[4]BASE20!$A$1:$N$933,13,0))/1000</f>
        <v>1771830.9020400001</v>
      </c>
      <c r="BJ15" s="2">
        <f>(VLOOKUP($A15,[4]BASE20!$A$1:$N$933,14,0))/1000</f>
        <v>1897533.0849600001</v>
      </c>
      <c r="BK15" s="2">
        <f>(VLOOKUP($A15,[4]BASE21!$A$1:$N$933,3,0))/1000</f>
        <v>1873611.5792100001</v>
      </c>
      <c r="BL15" s="2">
        <f>(VLOOKUP($A15,[4]BASE21!$A$1:$N$933,4,0))/1000</f>
        <v>1752027.2681800001</v>
      </c>
      <c r="BM15" s="2">
        <f>(VLOOKUP($A15,[4]BASE21!$A$1:$N$933,5,0))/1000</f>
        <v>1699950.6710999999</v>
      </c>
      <c r="BN15" s="2">
        <f>(VLOOKUP($A15,[4]BASE21!$A$1:$N$933,6,0))/1000</f>
        <v>1771923.00881</v>
      </c>
      <c r="BO15" s="2">
        <f>(VLOOKUP($A15,[4]BASE21!$A$1:$N$933,7,0))/1000</f>
        <v>1909944.34045</v>
      </c>
      <c r="BP15" s="2">
        <f>(VLOOKUP($A15,[4]BASE21!$A$1:$N$933,8,0))/1000</f>
        <v>1772429.7395599999</v>
      </c>
      <c r="BQ15" s="2">
        <f t="shared" si="4"/>
        <v>-4977.3740300000645</v>
      </c>
      <c r="BR15" s="34">
        <f t="shared" si="5"/>
        <v>-2.8003567623552383E-3</v>
      </c>
      <c r="BS15" s="34">
        <f t="shared" si="6"/>
        <v>-7.1999271380652097E-2</v>
      </c>
      <c r="BT15" s="5"/>
    </row>
    <row r="16" spans="1:129" x14ac:dyDescent="0.2">
      <c r="A16" s="1">
        <v>116</v>
      </c>
      <c r="B16" s="1" t="str">
        <f>VLOOKUP(A16,[4]plan!$A$2:$B$890,2,0)</f>
        <v>TENENCIAS DE UNIDADES DE CUENTA ORGANISMOS FINANCIEROS INTERNACIONALES</v>
      </c>
      <c r="C16" s="2">
        <f>VLOOKUP($A16,[4]BASE!$A$2:$N$890,3,0)</f>
        <v>1</v>
      </c>
      <c r="D16" s="2">
        <f>VLOOKUP($A16,[4]BASE!$A$2:$N$890,3,0)</f>
        <v>1</v>
      </c>
      <c r="E16" s="2">
        <f>VLOOKUP($A16,[4]BASE!$A$2:$N$890,3,0)</f>
        <v>1</v>
      </c>
      <c r="F16" s="2">
        <f>VLOOKUP($A16,[4]BASE!$A$2:$N$890,3,0)</f>
        <v>1</v>
      </c>
      <c r="G16" s="2">
        <f>VLOOKUP($A16,[4]BASE!$A$2:$N$890,3,0)</f>
        <v>1</v>
      </c>
      <c r="H16" s="2">
        <f>VLOOKUP($A16,[4]BASE!$A$2:$N$890,3,0)</f>
        <v>1</v>
      </c>
      <c r="I16" s="2">
        <f>VLOOKUP($A16,[4]BASE!$A$2:$N$890,3,0)</f>
        <v>1</v>
      </c>
      <c r="J16" s="2">
        <f>VLOOKUP($A16,[4]BASE!$A$2:$N$890,3,0)</f>
        <v>1</v>
      </c>
      <c r="K16" s="2">
        <f>(VLOOKUP($A16,[4]BASE!$A$2:$N$890,11,0))/1000</f>
        <v>80853.294890000005</v>
      </c>
      <c r="L16" s="2">
        <f>(VLOOKUP($A16,[4]BASE!$A$2:$N$890,12,0))/1000</f>
        <v>85488.909140000003</v>
      </c>
      <c r="M16" s="2">
        <f>(VLOOKUP($A16,[4]BASE!$A$2:$N$890,13,0))/1000</f>
        <v>94850.560099999988</v>
      </c>
      <c r="N16" s="2">
        <f>(VLOOKUP($A16,[4]BASE!$A$2:$N$890,14,0))/1000</f>
        <v>100874.85932999999</v>
      </c>
      <c r="O16" s="2">
        <f>(VLOOKUP($A16,[4]BASE17!$A$1:$N$933,3,0))/1000</f>
        <v>62144.232499999998</v>
      </c>
      <c r="P16" s="2">
        <f>(VLOOKUP($A16,[4]BASE17!$A$1:$N$933,4,0))/1000</f>
        <v>61525.903479999994</v>
      </c>
      <c r="Q16" s="2">
        <f>(VLOOKUP($A16,[4]BASE17!$A$1:$N$933,5,0))/1000</f>
        <v>62262.293229999996</v>
      </c>
      <c r="R16" s="2">
        <f>(VLOOKUP($A16,[4]BASE17!$A$1:$N$933,6,0))/1000</f>
        <v>63481.471810000003</v>
      </c>
      <c r="S16" s="2">
        <f>(VLOOKUP($A16,[4]BASE17!$A$1:$N$933,7,0))/1000</f>
        <v>62178.776279999998</v>
      </c>
      <c r="T16" s="2">
        <f>(VLOOKUP($A16,[4]BASE17!$A$1:$N$933,8,0))/1000</f>
        <v>64571.051960000004</v>
      </c>
      <c r="U16" s="2">
        <f>(VLOOKUP($A16,[4]BASE17!$A$1:$N$933,9,0))/1000</f>
        <v>59842.782740000002</v>
      </c>
      <c r="V16" s="2">
        <f>(VLOOKUP($A16,[4]BASE17!$A$1:$N$933,10,0))/1000</f>
        <v>57922.603490000001</v>
      </c>
      <c r="W16" s="2">
        <f>(VLOOKUP($A16,[4]BASE17!$A$1:$N$933,11,0))/1000</f>
        <v>58175.010920000001</v>
      </c>
      <c r="X16" s="2">
        <f>(VLOOKUP($A16,[4]BASE17!$A$1:$N$933,12,0))/1000</f>
        <v>58065.546829999999</v>
      </c>
      <c r="Y16" s="2">
        <f>(VLOOKUP($A16,[4]BASE17!$A$1:$N$933,13,0))/1000</f>
        <v>56209.736270000001</v>
      </c>
      <c r="Z16" s="2">
        <f>(VLOOKUP($A16,[4]BASE17!$A$1:$N$933,14,0))/1000</f>
        <v>56426.200130000005</v>
      </c>
      <c r="AA16" s="2">
        <f>(VLOOKUP($A16,[4]BASE18!$A$1:$N$933,3,0))/1000</f>
        <v>56393.971899999997</v>
      </c>
      <c r="AB16" s="2">
        <f>(VLOOKUP($A16,[4]BASE18!$A$1:$N$933,4,0))/1000</f>
        <v>54054.621350000001</v>
      </c>
      <c r="AC16" s="2">
        <f>(VLOOKUP($A16,[4]BASE18!$A$1:$N$933,5,0))/1000</f>
        <v>54122.936289999998</v>
      </c>
      <c r="AD16" s="2">
        <f>(VLOOKUP($A16,[4]BASE18!$A$1:$N$933,6,0))/1000</f>
        <v>53941.158759999998</v>
      </c>
      <c r="AE16" s="2">
        <f>(VLOOKUP($A16,[4]BASE18!$A$1:$N$933,7,0))/1000</f>
        <v>51039.405840000007</v>
      </c>
      <c r="AF16" s="2">
        <f>(VLOOKUP($A16,[4]BASE18!$A$1:$N$933,8,0))/1000</f>
        <v>50959.841130000001</v>
      </c>
      <c r="AG16" s="2">
        <f>(VLOOKUP($A16,[4]BASE18!$A$1:$N$933,9,0))/1000</f>
        <v>50822.201280000001</v>
      </c>
      <c r="AH16" s="2">
        <f>(VLOOKUP($A16,[4]BASE18!$A$1:$N$933,10,0))/1000</f>
        <v>48617.526250000003</v>
      </c>
      <c r="AI16" s="2">
        <f>(VLOOKUP($A16,[4]BASE18!$A$1:$N$933,11,0))/1000</f>
        <v>48397.262860000003</v>
      </c>
      <c r="AJ16" s="2">
        <f>(VLOOKUP($A16,[4]BASE18!$A$1:$N$933,12,0))/1000</f>
        <v>48153.78239</v>
      </c>
      <c r="AK16" s="2">
        <f>(VLOOKUP($A16,[4]BASE18!$A$1:$N$933,13,0))/1000</f>
        <v>45811.084670000004</v>
      </c>
      <c r="AL16" s="2">
        <f>(VLOOKUP($A16,[4]BASE18!$A$1:$N$933,14,0))/1000</f>
        <v>45182.449820000002</v>
      </c>
      <c r="AM16" s="2">
        <f>(VLOOKUP($A16,[4]BASE19!$A$1:$N$933,3,0))/1000</f>
        <v>44753.090149999996</v>
      </c>
      <c r="AN16" s="2">
        <f>(VLOOKUP($A16,[4]BASE19!$A$1:$N$933,4,0))/1000</f>
        <v>41796.621770000005</v>
      </c>
      <c r="AO16" s="2">
        <f>(VLOOKUP($A16,[4]BASE19!$A$1:$N$933,5,0))/1000</f>
        <v>42790.294900000001</v>
      </c>
      <c r="AP16" s="2">
        <f>(VLOOKUP($A16,[4]BASE19!$A$1:$N$933,6,0))/1000</f>
        <v>46938.882770000004</v>
      </c>
      <c r="AQ16" s="2">
        <f>(VLOOKUP($A16,[4]BASE19!$A$1:$N$933,7,0))/1000</f>
        <v>41235.118190000001</v>
      </c>
      <c r="AR16" s="2">
        <f>(VLOOKUP($A16,[4]BASE19!$A$1:$N$933,8,0))/1000</f>
        <v>41242.239520000003</v>
      </c>
      <c r="AS16" s="2">
        <f>(VLOOKUP($A16,[4]BASE19!$A$1:$N$933,9,0))/1000</f>
        <v>45892.36937</v>
      </c>
      <c r="AT16" s="2">
        <f>(VLOOKUP($A16,[4]BASE19!$A$1:$N$933,10,0))/1000</f>
        <v>38371.338389999997</v>
      </c>
      <c r="AU16" s="2">
        <f>(VLOOKUP($A16,[4]BASE19!$A$1:$N$933,11,0))/1000</f>
        <v>38363.779329999998</v>
      </c>
      <c r="AV16" s="2">
        <f>(VLOOKUP($A16,[4]BASE19!$A$1:$N$933,12,0))/1000</f>
        <v>46515.859750000003</v>
      </c>
      <c r="AW16" s="2">
        <f>(VLOOKUP($A16,[4]BASE19!$A$1:$N$933,13,0))/1000</f>
        <v>38688.226049999997</v>
      </c>
      <c r="AX16" s="2">
        <f>(VLOOKUP($A16,[4]BASE19!$A$1:$N$933,14,0))/1000</f>
        <v>37834.182700000005</v>
      </c>
      <c r="AY16" s="2">
        <f>(VLOOKUP($A16,[4]BASE20!$A$1:$N$933,3,0))/1000</f>
        <v>42211.159789999998</v>
      </c>
      <c r="AZ16" s="2">
        <f>(VLOOKUP($A16,[4]BASE20!$A$1:$N$933,4,0))/1000</f>
        <v>46131.705540000003</v>
      </c>
      <c r="BA16" s="2">
        <f>(VLOOKUP($A16,[4]BASE20!$A$1:$N$933,5,0))/1000</f>
        <v>45546.889990000003</v>
      </c>
      <c r="BB16" s="2">
        <f>(VLOOKUP($A16,[4]BASE20!$A$1:$N$933,6,0))/1000</f>
        <v>45557.85497</v>
      </c>
      <c r="BC16" s="2">
        <f>(VLOOKUP($A16,[4]BASE20!$A$1:$N$933,7,0))/1000</f>
        <v>42917.943579999999</v>
      </c>
      <c r="BD16" s="2">
        <f>(VLOOKUP($A16,[4]BASE20!$A$1:$N$933,8,0))/1000</f>
        <v>42936.37111</v>
      </c>
      <c r="BE16" s="2">
        <f>(VLOOKUP($A16,[4]BASE20!$A$1:$N$933,9,0))/1000</f>
        <v>51597.547049999994</v>
      </c>
      <c r="BF16" s="2">
        <f>(VLOOKUP($A16,[4]BASE20!$A$1:$N$933,10,0))/1000</f>
        <v>43076.723560000006</v>
      </c>
      <c r="BG16" s="2">
        <f>(VLOOKUP($A16,[4]BASE20!$A$1:$N$933,11,0))/1000</f>
        <v>57097.414570000001</v>
      </c>
      <c r="BH16" s="2">
        <f>(VLOOKUP($A16,[4]BASE20!$A$1:$N$933,12,0))/1000</f>
        <v>50009.312689999999</v>
      </c>
      <c r="BI16" s="2">
        <f>(VLOOKUP($A16,[4]BASE20!$A$1:$N$933,13,0))/1000</f>
        <v>36472.149899999997</v>
      </c>
      <c r="BJ16" s="2">
        <f>(VLOOKUP($A16,[4]BASE20!$A$1:$N$933,14,0))/1000</f>
        <v>68390.51479999999</v>
      </c>
      <c r="BK16" s="2">
        <f>(VLOOKUP($A16,[4]BASE21!$A$1:$N$933,3,0))/1000</f>
        <v>68402.362769999992</v>
      </c>
      <c r="BL16" s="2">
        <f>(VLOOKUP($A16,[4]BASE21!$A$1:$N$933,4,0))/1000</f>
        <v>37283.509039999997</v>
      </c>
      <c r="BM16" s="2">
        <f>(VLOOKUP($A16,[4]BASE21!$A$1:$N$933,5,0))/1000</f>
        <v>37266.806219999999</v>
      </c>
      <c r="BN16" s="2">
        <f>(VLOOKUP($A16,[4]BASE21!$A$1:$N$933,6,0))/1000</f>
        <v>76101.330589999998</v>
      </c>
      <c r="BO16" s="2">
        <f>(VLOOKUP($A16,[4]BASE21!$A$1:$N$933,7,0))/1000</f>
        <v>38135.652110000003</v>
      </c>
      <c r="BP16" s="2">
        <f>(VLOOKUP($A16,[4]BASE21!$A$1:$N$933,8,0))/1000</f>
        <v>44205.896950000002</v>
      </c>
      <c r="BQ16" s="2">
        <f t="shared" si="4"/>
        <v>1269.5258400000021</v>
      </c>
      <c r="BR16" s="34">
        <f t="shared" si="5"/>
        <v>2.9567609166307074E-2</v>
      </c>
      <c r="BS16" s="34">
        <f t="shared" si="6"/>
        <v>0.15917506333681519</v>
      </c>
      <c r="BT16" s="5"/>
    </row>
    <row r="17" spans="1:72" x14ac:dyDescent="0.2">
      <c r="A17" s="1">
        <v>117</v>
      </c>
      <c r="B17" s="1" t="str">
        <f>VLOOKUP(A17,[4]plan!$A$2:$B$890,2,0)</f>
        <v>PARTICIPACIÓN EN ORGANISMOS FINANCIEROS INTERNACIONALES EN DIVISAS</v>
      </c>
      <c r="C17" s="2">
        <f>VLOOKUP($A17,[4]BASE!$A$2:$N$890,3,0)</f>
        <v>1</v>
      </c>
      <c r="D17" s="2">
        <f>VLOOKUP($A17,[4]BASE!$A$2:$N$890,3,0)</f>
        <v>1</v>
      </c>
      <c r="E17" s="2">
        <f>VLOOKUP($A17,[4]BASE!$A$2:$N$890,3,0)</f>
        <v>1</v>
      </c>
      <c r="F17" s="2">
        <f>VLOOKUP($A17,[4]BASE!$A$2:$N$890,3,0)</f>
        <v>1</v>
      </c>
      <c r="G17" s="2">
        <f>VLOOKUP($A17,[4]BASE!$A$2:$N$890,3,0)</f>
        <v>1</v>
      </c>
      <c r="H17" s="2">
        <f>VLOOKUP($A17,[4]BASE!$A$2:$N$890,3,0)</f>
        <v>1</v>
      </c>
      <c r="I17" s="2">
        <f>VLOOKUP($A17,[4]BASE!$A$2:$N$890,3,0)</f>
        <v>1</v>
      </c>
      <c r="J17" s="2">
        <f>VLOOKUP($A17,[4]BASE!$A$2:$N$890,3,0)</f>
        <v>1</v>
      </c>
      <c r="K17" s="2">
        <f>(VLOOKUP($A17,[4]BASE!$A$2:$N$890,11,0))/1000</f>
        <v>1362276.56849</v>
      </c>
      <c r="L17" s="2">
        <f>(VLOOKUP($A17,[4]BASE!$A$2:$N$890,12,0))/1000</f>
        <v>1346955.0765</v>
      </c>
      <c r="M17" s="2">
        <f>(VLOOKUP($A17,[4]BASE!$A$2:$N$890,13,0))/1000</f>
        <v>1332938.2834900001</v>
      </c>
      <c r="N17" s="2">
        <f>(VLOOKUP($A17,[4]BASE!$A$2:$N$890,14,0))/1000</f>
        <v>1326358.9724900001</v>
      </c>
      <c r="O17" s="2">
        <f>(VLOOKUP($A17,[4]BASE17!$A$1:$N$933,3,0))/1000</f>
        <v>1336475.6225000001</v>
      </c>
      <c r="P17" s="2">
        <f>(VLOOKUP($A17,[4]BASE17!$A$1:$N$933,4,0))/1000</f>
        <v>1333789.47749</v>
      </c>
      <c r="Q17" s="2">
        <f>(VLOOKUP($A17,[4]BASE17!$A$1:$N$933,5,0))/1000</f>
        <v>1335094.1764799999</v>
      </c>
      <c r="R17" s="2">
        <f>(VLOOKUP($A17,[4]BASE17!$A$1:$N$933,6,0))/1000</f>
        <v>1344980.58549</v>
      </c>
      <c r="S17" s="2">
        <f>(VLOOKUP($A17,[4]BASE17!$A$1:$N$933,7,0))/1000</f>
        <v>1354259.9954900001</v>
      </c>
      <c r="T17" s="2">
        <f>(VLOOKUP($A17,[4]BASE17!$A$1:$N$933,8,0))/1000</f>
        <v>1623876.6199100001</v>
      </c>
      <c r="U17" s="2">
        <f>(VLOOKUP($A17,[4]BASE17!$A$1:$N$933,9,0))/1000</f>
        <v>1635290.9919100001</v>
      </c>
      <c r="V17" s="2">
        <f>(VLOOKUP($A17,[4]BASE17!$A$1:$N$933,10,0))/1000</f>
        <v>1639226.0199000002</v>
      </c>
      <c r="W17" s="2">
        <f>(VLOOKUP($A17,[4]BASE17!$A$1:$N$933,11,0))/1000</f>
        <v>1638949.78229</v>
      </c>
      <c r="X17" s="2">
        <f>(VLOOKUP($A17,[4]BASE17!$A$1:$N$933,12,0))/1000</f>
        <v>1632942.5852900001</v>
      </c>
      <c r="Y17" s="2">
        <f>(VLOOKUP($A17,[4]BASE17!$A$1:$N$933,13,0))/1000</f>
        <v>1640428.9062900001</v>
      </c>
      <c r="Z17" s="2">
        <f>(VLOOKUP($A17,[4]BASE17!$A$1:$N$933,14,0))/1000</f>
        <v>1646505.87329</v>
      </c>
      <c r="AA17" s="2">
        <f>(VLOOKUP($A17,[4]BASE18!$A$1:$N$933,3,0))/1000</f>
        <v>1669522.9962899999</v>
      </c>
      <c r="AB17" s="2">
        <f>(VLOOKUP($A17,[4]BASE18!$A$1:$N$933,4,0))/1000</f>
        <v>1661687.8252900001</v>
      </c>
      <c r="AC17" s="2">
        <f>(VLOOKUP($A17,[4]BASE18!$A$1:$N$933,5,0))/1000</f>
        <v>1667115.9312799999</v>
      </c>
      <c r="AD17" s="2">
        <f>(VLOOKUP($A17,[4]BASE18!$A$1:$N$933,6,0))/1000</f>
        <v>1656043.4322899999</v>
      </c>
      <c r="AE17" s="2">
        <f>(VLOOKUP($A17,[4]BASE18!$A$1:$N$933,7,0))/1000</f>
        <v>1644484.11356</v>
      </c>
      <c r="AF17" s="2">
        <f>(VLOOKUP($A17,[4]BASE18!$A$1:$N$933,8,0))/1000</f>
        <v>1637451.2975599999</v>
      </c>
      <c r="AG17" s="2">
        <f>(VLOOKUP($A17,[4]BASE18!$A$1:$N$933,9,0))/1000</f>
        <v>1636265.20756</v>
      </c>
      <c r="AH17" s="2">
        <f>(VLOOKUP($A17,[4]BASE18!$A$1:$N$933,10,0))/1000</f>
        <v>1633837.21156</v>
      </c>
      <c r="AI17" s="2">
        <f>(VLOOKUP($A17,[4]BASE18!$A$1:$N$933,11,0))/1000</f>
        <v>1588666.98783</v>
      </c>
      <c r="AJ17" s="2">
        <f>(VLOOKUP($A17,[4]BASE18!$A$1:$N$933,12,0))/1000</f>
        <v>1579513.16383</v>
      </c>
      <c r="AK17" s="2">
        <f>(VLOOKUP($A17,[4]BASE18!$A$1:$N$933,13,0))/1000</f>
        <v>1580280.6338299999</v>
      </c>
      <c r="AL17" s="2">
        <f>(VLOOKUP($A17,[4]BASE18!$A$1:$N$933,14,0))/1000</f>
        <v>1585555.24584</v>
      </c>
      <c r="AM17" s="2">
        <f>(VLOOKUP($A17,[4]BASE19!$A$1:$N$933,3,0))/1000</f>
        <v>1592469.4528299998</v>
      </c>
      <c r="AN17" s="2">
        <f>(VLOOKUP($A17,[4]BASE19!$A$1:$N$933,4,0))/1000</f>
        <v>1590571.7088299999</v>
      </c>
      <c r="AO17" s="2">
        <f>(VLOOKUP($A17,[4]BASE19!$A$1:$N$933,5,0))/1000</f>
        <v>1583783.0878399999</v>
      </c>
      <c r="AP17" s="2">
        <f>(VLOOKUP($A17,[4]BASE19!$A$1:$N$933,6,0))/1000</f>
        <v>1582045.8148299998</v>
      </c>
      <c r="AQ17" s="2">
        <f>(VLOOKUP($A17,[4]BASE19!$A$1:$N$933,7,0))/1000</f>
        <v>1580312.3889600001</v>
      </c>
      <c r="AR17" s="2">
        <f>(VLOOKUP($A17,[4]BASE19!$A$1:$N$933,8,0))/1000</f>
        <v>1589096.43197</v>
      </c>
      <c r="AS17" s="2">
        <f>(VLOOKUP($A17,[4]BASE19!$A$1:$N$933,9,0))/1000</f>
        <v>1582167.4821600001</v>
      </c>
      <c r="AT17" s="2">
        <f>(VLOOKUP($A17,[4]BASE19!$A$1:$N$933,10,0))/1000</f>
        <v>1577227.7661600001</v>
      </c>
      <c r="AU17" s="2">
        <f>(VLOOKUP($A17,[4]BASE19!$A$1:$N$933,11,0))/1000</f>
        <v>1573718.33516</v>
      </c>
      <c r="AV17" s="2">
        <f>(VLOOKUP($A17,[4]BASE19!$A$1:$N$933,12,0))/1000</f>
        <v>1584937.3511700002</v>
      </c>
      <c r="AW17" s="2">
        <f>(VLOOKUP($A17,[4]BASE19!$A$1:$N$933,13,0))/1000</f>
        <v>1580262.76116</v>
      </c>
      <c r="AX17" s="2">
        <f>(VLOOKUP($A17,[4]BASE19!$A$1:$N$933,14,0))/1000</f>
        <v>1587337.4391600001</v>
      </c>
      <c r="AY17" s="2">
        <f>(VLOOKUP($A17,[4]BASE20!$A$1:$N$933,3,0))/1000</f>
        <v>1595010.1523199999</v>
      </c>
      <c r="AZ17" s="2">
        <f>(VLOOKUP($A17,[4]BASE20!$A$1:$N$933,4,0))/1000</f>
        <v>1592449.5933099999</v>
      </c>
      <c r="BA17" s="2">
        <f>(VLOOKUP($A17,[4]BASE20!$A$1:$N$933,5,0))/1000</f>
        <v>1586533.0973099999</v>
      </c>
      <c r="BB17" s="2">
        <f>(VLOOKUP($A17,[4]BASE20!$A$1:$N$933,6,0))/1000</f>
        <v>1587649.4173099999</v>
      </c>
      <c r="BC17" s="2">
        <f>(VLOOKUP($A17,[4]BASE20!$A$1:$N$933,7,0))/1000</f>
        <v>1591570.49131</v>
      </c>
      <c r="BD17" s="2">
        <f>(VLOOKUP($A17,[4]BASE20!$A$1:$N$933,8,0))/1000</f>
        <v>1594193.8433099999</v>
      </c>
      <c r="BE17" s="2">
        <f>(VLOOKUP($A17,[4]BASE20!$A$1:$N$933,9,0))/1000</f>
        <v>1629198.9036700001</v>
      </c>
      <c r="BF17" s="2">
        <f>(VLOOKUP($A17,[4]BASE20!$A$1:$N$933,10,0))/1000</f>
        <v>1633273.47168</v>
      </c>
      <c r="BG17" s="2">
        <f>(VLOOKUP($A17,[4]BASE20!$A$1:$N$933,11,0))/1000</f>
        <v>1625361.5536800001</v>
      </c>
      <c r="BH17" s="2">
        <f>(VLOOKUP($A17,[4]BASE20!$A$1:$N$933,12,0))/1000</f>
        <v>1628201.19267</v>
      </c>
      <c r="BI17" s="2">
        <f>(VLOOKUP($A17,[4]BASE20!$A$1:$N$933,13,0))/1000</f>
        <v>1641073.75768</v>
      </c>
      <c r="BJ17" s="2">
        <f>(VLOOKUP($A17,[4]BASE20!$A$1:$N$933,14,0))/1000</f>
        <v>1648176.3436800002</v>
      </c>
      <c r="BK17" s="2">
        <f>(VLOOKUP($A17,[4]BASE21!$A$1:$N$933,3,0))/1000</f>
        <v>1648546.12467</v>
      </c>
      <c r="BL17" s="2">
        <f>(VLOOKUP($A17,[4]BASE21!$A$1:$N$933,4,0))/1000</f>
        <v>1647478.6436600001</v>
      </c>
      <c r="BM17" s="2">
        <f>(VLOOKUP($A17,[4]BASE21!$A$1:$N$933,5,0))/1000</f>
        <v>1632087.38167</v>
      </c>
      <c r="BN17" s="2">
        <f>(VLOOKUP($A17,[4]BASE21!$A$1:$N$933,6,0))/1000</f>
        <v>1646411.16267</v>
      </c>
      <c r="BO17" s="2">
        <f>(VLOOKUP($A17,[4]BASE21!$A$1:$N$933,7,0))/1000</f>
        <v>1664633.9619700001</v>
      </c>
      <c r="BP17" s="2">
        <f>(VLOOKUP($A17,[4]BASE21!$A$1:$N$933,8,0))/1000</f>
        <v>1652773.0619699999</v>
      </c>
      <c r="BQ17" s="2">
        <f t="shared" si="4"/>
        <v>58579.218660000013</v>
      </c>
      <c r="BR17" s="34">
        <f t="shared" si="5"/>
        <v>3.6745354967858246E-2</v>
      </c>
      <c r="BS17" s="34">
        <f t="shared" si="6"/>
        <v>-7.1252300932052037E-3</v>
      </c>
      <c r="BT17" s="5"/>
    </row>
    <row r="18" spans="1:72" x14ac:dyDescent="0.2">
      <c r="A18" s="1">
        <v>118</v>
      </c>
      <c r="B18" s="1" t="str">
        <f>VLOOKUP(A18,[4]plan!$A$2:$B$890,2,0)</f>
        <v>ACUERDOS DE PAGO Y CONVENIOS DE CRÉDITOS RECÍPROCOS</v>
      </c>
      <c r="C18" s="2">
        <f>VLOOKUP($A18,[4]BASE!$A$2:$N$890,3,0)</f>
        <v>1</v>
      </c>
      <c r="D18" s="2">
        <f>VLOOKUP($A18,[4]BASE!$A$2:$N$890,3,0)</f>
        <v>1</v>
      </c>
      <c r="E18" s="2">
        <f>VLOOKUP($A18,[4]BASE!$A$2:$N$890,3,0)</f>
        <v>1</v>
      </c>
      <c r="F18" s="2">
        <f>VLOOKUP($A18,[4]BASE!$A$2:$N$890,3,0)</f>
        <v>1</v>
      </c>
      <c r="G18" s="2">
        <f>VLOOKUP($A18,[4]BASE!$A$2:$N$890,3,0)</f>
        <v>1</v>
      </c>
      <c r="H18" s="2">
        <f>VLOOKUP($A18,[4]BASE!$A$2:$N$890,3,0)</f>
        <v>1</v>
      </c>
      <c r="I18" s="2">
        <f>VLOOKUP($A18,[4]BASE!$A$2:$N$890,3,0)</f>
        <v>1</v>
      </c>
      <c r="J18" s="2">
        <f>VLOOKUP($A18,[4]BASE!$A$2:$N$890,3,0)</f>
        <v>1</v>
      </c>
      <c r="K18" s="2">
        <f>(VLOOKUP($A18,[4]BASE!$A$2:$N$890,11,0))/1000</f>
        <v>102.34230000000001</v>
      </c>
      <c r="L18" s="2">
        <f>(VLOOKUP($A18,[4]BASE!$A$2:$N$890,12,0))/1000</f>
        <v>648.86293999999998</v>
      </c>
      <c r="M18" s="2">
        <f>(VLOOKUP($A18,[4]BASE!$A$2:$N$890,13,0))/1000</f>
        <v>1019.6749699999999</v>
      </c>
      <c r="N18" s="2">
        <f>(VLOOKUP($A18,[4]BASE!$A$2:$N$890,14,0))/1000</f>
        <v>1100.64771</v>
      </c>
      <c r="O18" s="2">
        <f>(VLOOKUP($A18,[4]BASE17!$A$1:$N$933,3,0))/1000</f>
        <v>269.71466999999996</v>
      </c>
      <c r="P18" s="2">
        <f>(VLOOKUP($A18,[4]BASE17!$A$1:$N$933,4,0))/1000</f>
        <v>270.21269999999998</v>
      </c>
      <c r="Q18" s="2">
        <f>(VLOOKUP($A18,[4]BASE17!$A$1:$N$933,5,0))/1000</f>
        <v>327.6327</v>
      </c>
      <c r="R18" s="2">
        <f>(VLOOKUP($A18,[4]BASE17!$A$1:$N$933,6,0))/1000</f>
        <v>437.58</v>
      </c>
      <c r="S18" s="2">
        <f>(VLOOKUP($A18,[4]BASE17!$A$1:$N$933,7,0))/1000</f>
        <v>1.1217300000000001</v>
      </c>
      <c r="T18" s="2">
        <f>(VLOOKUP($A18,[4]BASE17!$A$1:$N$933,8,0))/1000</f>
        <v>1.1217300000000001</v>
      </c>
      <c r="U18" s="2">
        <f>(VLOOKUP($A18,[4]BASE17!$A$1:$N$933,9,0))/1000</f>
        <v>0.27187</v>
      </c>
      <c r="V18" s="2">
        <f>(VLOOKUP($A18,[4]BASE17!$A$1:$N$933,10,0))/1000</f>
        <v>0.27187</v>
      </c>
      <c r="W18" s="2">
        <f>(VLOOKUP($A18,[4]BASE17!$A$1:$N$933,11,0))/1000</f>
        <v>0</v>
      </c>
      <c r="X18" s="2">
        <f>(VLOOKUP($A18,[4]BASE17!$A$1:$N$933,12,0))/1000</f>
        <v>152.88</v>
      </c>
      <c r="Y18" s="2">
        <f>(VLOOKUP($A18,[4]BASE17!$A$1:$N$933,13,0))/1000</f>
        <v>152.88</v>
      </c>
      <c r="Z18" s="2">
        <f>(VLOOKUP($A18,[4]BASE17!$A$1:$N$933,14,0))/1000</f>
        <v>152.88</v>
      </c>
      <c r="AA18" s="2">
        <f>(VLOOKUP($A18,[4]BASE18!$A$1:$N$933,3,0))/1000</f>
        <v>0.99979999999999991</v>
      </c>
      <c r="AB18" s="2">
        <f>(VLOOKUP($A18,[4]BASE18!$A$1:$N$933,4,0))/1000</f>
        <v>0</v>
      </c>
      <c r="AC18" s="2">
        <f>(VLOOKUP($A18,[4]BASE18!$A$1:$N$933,5,0))/1000</f>
        <v>0</v>
      </c>
      <c r="AD18" s="2">
        <f>(VLOOKUP($A18,[4]BASE18!$A$1:$N$933,6,0))/1000</f>
        <v>0.35120000000000001</v>
      </c>
      <c r="AE18" s="2">
        <f>(VLOOKUP($A18,[4]BASE18!$A$1:$N$933,7,0))/1000</f>
        <v>0.84860000000000002</v>
      </c>
      <c r="AF18" s="2">
        <f>(VLOOKUP($A18,[4]BASE18!$A$1:$N$933,8,0))/1000</f>
        <v>0</v>
      </c>
      <c r="AG18" s="2">
        <f>(VLOOKUP($A18,[4]BASE18!$A$1:$N$933,9,0))/1000</f>
        <v>45.841500000000003</v>
      </c>
      <c r="AH18" s="2">
        <f>(VLOOKUP($A18,[4]BASE18!$A$1:$N$933,10,0))/1000</f>
        <v>0</v>
      </c>
      <c r="AI18" s="2">
        <f>(VLOOKUP($A18,[4]BASE18!$A$1:$N$933,11,0))/1000</f>
        <v>0</v>
      </c>
      <c r="AJ18" s="2">
        <f>(VLOOKUP($A18,[4]BASE18!$A$1:$N$933,12,0))/1000</f>
        <v>0</v>
      </c>
      <c r="AK18" s="2">
        <f>(VLOOKUP($A18,[4]BASE18!$A$1:$N$933,13,0))/1000</f>
        <v>65.819999999999993</v>
      </c>
      <c r="AL18" s="2">
        <f>(VLOOKUP($A18,[4]BASE18!$A$1:$N$933,14,0))/1000</f>
        <v>66.97448</v>
      </c>
      <c r="AM18" s="2">
        <f>(VLOOKUP($A18,[4]BASE19!$A$1:$N$933,3,0))/1000</f>
        <v>0</v>
      </c>
      <c r="AN18" s="2">
        <f>(VLOOKUP($A18,[4]BASE19!$A$1:$N$933,4,0))/1000</f>
        <v>0</v>
      </c>
      <c r="AO18" s="2">
        <f>(VLOOKUP($A18,[4]BASE19!$A$1:$N$933,5,0))/1000</f>
        <v>125.28485000000001</v>
      </c>
      <c r="AP18" s="2">
        <f>(VLOOKUP($A18,[4]BASE19!$A$1:$N$933,6,0))/1000</f>
        <v>317.71785</v>
      </c>
      <c r="AQ18" s="2">
        <f>(VLOOKUP($A18,[4]BASE19!$A$1:$N$933,7,0))/1000</f>
        <v>0</v>
      </c>
      <c r="AR18" s="2">
        <f>(VLOOKUP($A18,[4]BASE19!$A$1:$N$933,8,0))/1000</f>
        <v>0</v>
      </c>
      <c r="AS18" s="2">
        <f>(VLOOKUP($A18,[4]BASE19!$A$1:$N$933,9,0))/1000</f>
        <v>15.601719999999998</v>
      </c>
      <c r="AT18" s="2">
        <f>(VLOOKUP($A18,[4]BASE19!$A$1:$N$933,10,0))/1000</f>
        <v>15.601719999999998</v>
      </c>
      <c r="AU18" s="2">
        <f>(VLOOKUP($A18,[4]BASE19!$A$1:$N$933,11,0))/1000</f>
        <v>0</v>
      </c>
      <c r="AV18" s="2">
        <f>(VLOOKUP($A18,[4]BASE19!$A$1:$N$933,12,0))/1000</f>
        <v>0</v>
      </c>
      <c r="AW18" s="2">
        <f>(VLOOKUP($A18,[4]BASE19!$A$1:$N$933,13,0))/1000</f>
        <v>0</v>
      </c>
      <c r="AX18" s="2">
        <f>(VLOOKUP($A18,[4]BASE19!$A$1:$N$933,14,0))/1000</f>
        <v>0</v>
      </c>
      <c r="AY18" s="2">
        <f>(VLOOKUP($A18,[4]BASE20!$A$1:$N$933,3,0))/1000</f>
        <v>0</v>
      </c>
      <c r="AZ18" s="2">
        <f>(VLOOKUP($A18,[4]BASE20!$A$1:$N$933,4,0))/1000</f>
        <v>129.62270000000001</v>
      </c>
      <c r="BA18" s="2">
        <f>(VLOOKUP($A18,[4]BASE20!$A$1:$N$933,5,0))/1000</f>
        <v>129.62270000000001</v>
      </c>
      <c r="BB18" s="2">
        <f>(VLOOKUP($A18,[4]BASE20!$A$1:$N$933,6,0))/1000</f>
        <v>129.62270000000001</v>
      </c>
      <c r="BC18" s="2">
        <f>(VLOOKUP($A18,[4]BASE20!$A$1:$N$933,7,0))/1000</f>
        <v>0</v>
      </c>
      <c r="BD18" s="2">
        <f>(VLOOKUP($A18,[4]BASE20!$A$1:$N$933,8,0))/1000</f>
        <v>129.3895</v>
      </c>
      <c r="BE18" s="2">
        <f>(VLOOKUP($A18,[4]BASE20!$A$1:$N$933,9,0))/1000</f>
        <v>129.3895</v>
      </c>
      <c r="BF18" s="2">
        <f>(VLOOKUP($A18,[4]BASE20!$A$1:$N$933,10,0))/1000</f>
        <v>129.3895</v>
      </c>
      <c r="BG18" s="2">
        <f>(VLOOKUP($A18,[4]BASE20!$A$1:$N$933,11,0))/1000</f>
        <v>0</v>
      </c>
      <c r="BH18" s="2">
        <f>(VLOOKUP($A18,[4]BASE20!$A$1:$N$933,12,0))/1000</f>
        <v>0</v>
      </c>
      <c r="BI18" s="2">
        <f>(VLOOKUP($A18,[4]BASE20!$A$1:$N$933,13,0))/1000</f>
        <v>0</v>
      </c>
      <c r="BJ18" s="2">
        <f>(VLOOKUP($A18,[4]BASE20!$A$1:$N$933,14,0))/1000</f>
        <v>0</v>
      </c>
      <c r="BK18" s="2">
        <f>(VLOOKUP($A18,[4]BASE21!$A$1:$N$933,3,0))/1000</f>
        <v>0</v>
      </c>
      <c r="BL18" s="2">
        <f>(VLOOKUP($A18,[4]BASE21!$A$1:$N$933,4,0))/1000</f>
        <v>0</v>
      </c>
      <c r="BM18" s="2">
        <f>(VLOOKUP($A18,[4]BASE21!$A$1:$N$933,5,0))/1000</f>
        <v>0</v>
      </c>
      <c r="BN18" s="2">
        <f>(VLOOKUP($A18,[4]BASE21!$A$1:$N$933,6,0))/1000</f>
        <v>0</v>
      </c>
      <c r="BO18" s="2">
        <f>(VLOOKUP($A18,[4]BASE21!$A$1:$N$933,7,0))/1000</f>
        <v>0</v>
      </c>
      <c r="BP18" s="2">
        <f>(VLOOKUP($A18,[4]BASE21!$A$1:$N$933,8,0))/1000</f>
        <v>0</v>
      </c>
      <c r="BQ18" s="2">
        <f t="shared" si="4"/>
        <v>-129.3895</v>
      </c>
      <c r="BR18" s="34">
        <f t="shared" si="5"/>
        <v>-1</v>
      </c>
      <c r="BS18" s="34">
        <f t="shared" si="6"/>
        <v>0</v>
      </c>
      <c r="BT18" s="5"/>
    </row>
    <row r="19" spans="1:72" x14ac:dyDescent="0.2">
      <c r="A19" s="1">
        <v>119</v>
      </c>
      <c r="B19" s="1" t="str">
        <f>VLOOKUP(A19,[4]plan!$A$2:$B$890,2,0)</f>
        <v>OTROS ACTIVOS DE RESERVA</v>
      </c>
      <c r="C19" s="2">
        <f>VLOOKUP($A19,[4]BASE!$A$2:$N$890,3,0)</f>
        <v>1</v>
      </c>
      <c r="D19" s="2">
        <f>VLOOKUP($A19,[4]BASE!$A$2:$N$890,3,0)</f>
        <v>1</v>
      </c>
      <c r="E19" s="2">
        <f>VLOOKUP($A19,[4]BASE!$A$2:$N$890,3,0)</f>
        <v>1</v>
      </c>
      <c r="F19" s="2">
        <f>VLOOKUP($A19,[4]BASE!$A$2:$N$890,3,0)</f>
        <v>1</v>
      </c>
      <c r="G19" s="2">
        <f>VLOOKUP($A19,[4]BASE!$A$2:$N$890,3,0)</f>
        <v>1</v>
      </c>
      <c r="H19" s="2">
        <f>VLOOKUP($A19,[4]BASE!$A$2:$N$890,3,0)</f>
        <v>1</v>
      </c>
      <c r="I19" s="2">
        <f>VLOOKUP($A19,[4]BASE!$A$2:$N$890,3,0)</f>
        <v>1</v>
      </c>
      <c r="J19" s="2">
        <f>VLOOKUP($A19,[4]BASE!$A$2:$N$890,3,0)</f>
        <v>1</v>
      </c>
      <c r="K19" s="2">
        <f>(VLOOKUP($A19,[4]BASE!$A$2:$N$890,11,0))/1000</f>
        <v>586.26010999999994</v>
      </c>
      <c r="L19" s="2">
        <f>(VLOOKUP($A19,[4]BASE!$A$2:$N$890,12,0))/1000</f>
        <v>971.42962</v>
      </c>
      <c r="M19" s="2">
        <f>(VLOOKUP($A19,[4]BASE!$A$2:$N$890,13,0))/1000</f>
        <v>223.23397</v>
      </c>
      <c r="N19" s="2">
        <f>(VLOOKUP($A19,[4]BASE!$A$2:$N$890,14,0))/1000</f>
        <v>812.77536999999995</v>
      </c>
      <c r="O19" s="2">
        <f>(VLOOKUP($A19,[4]BASE17!$A$1:$N$933,3,0))/1000</f>
        <v>1234.72803</v>
      </c>
      <c r="P19" s="2">
        <f>(VLOOKUP($A19,[4]BASE17!$A$1:$N$933,4,0))/1000</f>
        <v>422.8562</v>
      </c>
      <c r="Q19" s="2">
        <f>(VLOOKUP($A19,[4]BASE17!$A$1:$N$933,5,0))/1000</f>
        <v>307.66576000000003</v>
      </c>
      <c r="R19" s="2">
        <f>(VLOOKUP($A19,[4]BASE17!$A$1:$N$933,6,0))/1000</f>
        <v>266.50246999999996</v>
      </c>
      <c r="S19" s="2">
        <f>(VLOOKUP($A19,[4]BASE17!$A$1:$N$933,7,0))/1000</f>
        <v>327.12753999999995</v>
      </c>
      <c r="T19" s="2">
        <f>(VLOOKUP($A19,[4]BASE17!$A$1:$N$933,8,0))/1000</f>
        <v>423.88110999999998</v>
      </c>
      <c r="U19" s="2">
        <f>(VLOOKUP($A19,[4]BASE17!$A$1:$N$933,9,0))/1000</f>
        <v>576.97183999999993</v>
      </c>
      <c r="V19" s="2">
        <f>(VLOOKUP($A19,[4]BASE17!$A$1:$N$933,10,0))/1000</f>
        <v>573.15657999999996</v>
      </c>
      <c r="W19" s="2">
        <f>(VLOOKUP($A19,[4]BASE17!$A$1:$N$933,11,0))/1000</f>
        <v>157.10247000000001</v>
      </c>
      <c r="X19" s="2">
        <f>(VLOOKUP($A19,[4]BASE17!$A$1:$N$933,12,0))/1000</f>
        <v>393.89171999999996</v>
      </c>
      <c r="Y19" s="2">
        <f>(VLOOKUP($A19,[4]BASE17!$A$1:$N$933,13,0))/1000</f>
        <v>785.27038000000005</v>
      </c>
      <c r="Z19" s="2">
        <f>(VLOOKUP($A19,[4]BASE17!$A$1:$N$933,14,0))/1000</f>
        <v>704.77776000000006</v>
      </c>
      <c r="AA19" s="2">
        <f>(VLOOKUP($A19,[4]BASE18!$A$1:$N$933,3,0))/1000</f>
        <v>1122.2232900000001</v>
      </c>
      <c r="AB19" s="2">
        <f>(VLOOKUP($A19,[4]BASE18!$A$1:$N$933,4,0))/1000</f>
        <v>1353.98946</v>
      </c>
      <c r="AC19" s="2">
        <f>(VLOOKUP($A19,[4]BASE18!$A$1:$N$933,5,0))/1000</f>
        <v>1585.69121</v>
      </c>
      <c r="AD19" s="2">
        <f>(VLOOKUP($A19,[4]BASE18!$A$1:$N$933,6,0))/1000</f>
        <v>1921.03198</v>
      </c>
      <c r="AE19" s="2">
        <f>(VLOOKUP($A19,[4]BASE18!$A$1:$N$933,7,0))/1000</f>
        <v>1037.7701099999999</v>
      </c>
      <c r="AF19" s="2">
        <f>(VLOOKUP($A19,[4]BASE18!$A$1:$N$933,8,0))/1000</f>
        <v>913.70803999999998</v>
      </c>
      <c r="AG19" s="2">
        <f>(VLOOKUP($A19,[4]BASE18!$A$1:$N$933,9,0))/1000</f>
        <v>1128.3765000000001</v>
      </c>
      <c r="AH19" s="2">
        <f>(VLOOKUP($A19,[4]BASE18!$A$1:$N$933,10,0))/1000</f>
        <v>305.10881000000001</v>
      </c>
      <c r="AI19" s="2">
        <f>(VLOOKUP($A19,[4]BASE18!$A$1:$N$933,11,0))/1000</f>
        <v>591.58231999999998</v>
      </c>
      <c r="AJ19" s="2">
        <f>(VLOOKUP($A19,[4]BASE18!$A$1:$N$933,12,0))/1000</f>
        <v>760.81098999999995</v>
      </c>
      <c r="AK19" s="2">
        <f>(VLOOKUP($A19,[4]BASE18!$A$1:$N$933,13,0))/1000</f>
        <v>290.49465000000004</v>
      </c>
      <c r="AL19" s="2">
        <f>(VLOOKUP($A19,[4]BASE18!$A$1:$N$933,14,0))/1000</f>
        <v>971.75828999999999</v>
      </c>
      <c r="AM19" s="2">
        <f>(VLOOKUP($A19,[4]BASE19!$A$1:$N$933,3,0))/1000</f>
        <v>730.56454000000008</v>
      </c>
      <c r="AN19" s="2">
        <f>(VLOOKUP($A19,[4]BASE19!$A$1:$N$933,4,0))/1000</f>
        <v>558.66475000000003</v>
      </c>
      <c r="AO19" s="2">
        <f>(VLOOKUP($A19,[4]BASE19!$A$1:$N$933,5,0))/1000</f>
        <v>1046.30909</v>
      </c>
      <c r="AP19" s="2">
        <f>(VLOOKUP($A19,[4]BASE19!$A$1:$N$933,6,0))/1000</f>
        <v>1301.4265</v>
      </c>
      <c r="AQ19" s="2">
        <f>(VLOOKUP($A19,[4]BASE19!$A$1:$N$933,7,0))/1000</f>
        <v>1541.4501</v>
      </c>
      <c r="AR19" s="2">
        <f>(VLOOKUP($A19,[4]BASE19!$A$1:$N$933,8,0))/1000</f>
        <v>1632.3155099999999</v>
      </c>
      <c r="AS19" s="2">
        <f>(VLOOKUP($A19,[4]BASE19!$A$1:$N$933,9,0))/1000</f>
        <v>1759.1615300000001</v>
      </c>
      <c r="AT19" s="2">
        <f>(VLOOKUP($A19,[4]BASE19!$A$1:$N$933,10,0))/1000</f>
        <v>951.66584</v>
      </c>
      <c r="AU19" s="2">
        <f>(VLOOKUP($A19,[4]BASE19!$A$1:$N$933,11,0))/1000</f>
        <v>864.69600000000003</v>
      </c>
      <c r="AV19" s="2">
        <f>(VLOOKUP($A19,[4]BASE19!$A$1:$N$933,12,0))/1000</f>
        <v>1759.1296</v>
      </c>
      <c r="AW19" s="2">
        <f>(VLOOKUP($A19,[4]BASE19!$A$1:$N$933,13,0))/1000</f>
        <v>609.24017000000003</v>
      </c>
      <c r="AX19" s="2">
        <f>(VLOOKUP($A19,[4]BASE19!$A$1:$N$933,14,0))/1000</f>
        <v>908.66908999999998</v>
      </c>
      <c r="AY19" s="2">
        <f>(VLOOKUP($A19,[4]BASE20!$A$1:$N$933,3,0))/1000</f>
        <v>872.73817000000008</v>
      </c>
      <c r="AZ19" s="2">
        <f>(VLOOKUP($A19,[4]BASE20!$A$1:$N$933,4,0))/1000</f>
        <v>584.78028000000006</v>
      </c>
      <c r="BA19" s="2">
        <f>(VLOOKUP($A19,[4]BASE20!$A$1:$N$933,5,0))/1000</f>
        <v>418.73406</v>
      </c>
      <c r="BB19" s="2">
        <f>(VLOOKUP($A19,[4]BASE20!$A$1:$N$933,6,0))/1000</f>
        <v>763.80006000000003</v>
      </c>
      <c r="BC19" s="2">
        <f>(VLOOKUP($A19,[4]BASE20!$A$1:$N$933,7,0))/1000</f>
        <v>171.04141000000001</v>
      </c>
      <c r="BD19" s="2">
        <f>(VLOOKUP($A19,[4]BASE20!$A$1:$N$933,8,0))/1000</f>
        <v>23.38317</v>
      </c>
      <c r="BE19" s="2">
        <f>(VLOOKUP($A19,[4]BASE20!$A$1:$N$933,9,0))/1000</f>
        <v>25.677160000000001</v>
      </c>
      <c r="BF19" s="2">
        <f>(VLOOKUP($A19,[4]BASE20!$A$1:$N$933,10,0))/1000</f>
        <v>27.649319999999999</v>
      </c>
      <c r="BG19" s="2">
        <f>(VLOOKUP($A19,[4]BASE20!$A$1:$N$933,11,0))/1000</f>
        <v>25.25393</v>
      </c>
      <c r="BH19" s="2">
        <f>(VLOOKUP($A19,[4]BASE20!$A$1:$N$933,12,0))/1000</f>
        <v>79.469329999999999</v>
      </c>
      <c r="BI19" s="2">
        <f>(VLOOKUP($A19,[4]BASE20!$A$1:$N$933,13,0))/1000</f>
        <v>92.008859999999999</v>
      </c>
      <c r="BJ19" s="2">
        <f>(VLOOKUP($A19,[4]BASE20!$A$1:$N$933,14,0))/1000</f>
        <v>143.31909999999999</v>
      </c>
      <c r="BK19" s="2">
        <f>(VLOOKUP($A19,[4]BASE21!$A$1:$N$933,3,0))/1000</f>
        <v>143.62078</v>
      </c>
      <c r="BL19" s="2">
        <f>(VLOOKUP($A19,[4]BASE21!$A$1:$N$933,4,0))/1000</f>
        <v>158.80543</v>
      </c>
      <c r="BM19" s="2">
        <f>(VLOOKUP($A19,[4]BASE21!$A$1:$N$933,5,0))/1000</f>
        <v>113.66745</v>
      </c>
      <c r="BN19" s="2">
        <f>(VLOOKUP($A19,[4]BASE21!$A$1:$N$933,6,0))/1000</f>
        <v>111.09747</v>
      </c>
      <c r="BO19" s="2">
        <f>(VLOOKUP($A19,[4]BASE21!$A$1:$N$933,7,0))/1000</f>
        <v>128.64624000000001</v>
      </c>
      <c r="BP19" s="2">
        <f>(VLOOKUP($A19,[4]BASE21!$A$1:$N$933,8,0))/1000</f>
        <v>116.36595</v>
      </c>
      <c r="BQ19" s="2">
        <f t="shared" si="4"/>
        <v>92.982779999999991</v>
      </c>
      <c r="BR19" s="34">
        <f t="shared" si="5"/>
        <v>3.9764830859117906</v>
      </c>
      <c r="BS19" s="34">
        <f t="shared" si="6"/>
        <v>-9.5457822941424575E-2</v>
      </c>
      <c r="BT19" s="5"/>
    </row>
    <row r="20" spans="1:72" s="5" customFormat="1" ht="11.25" hidden="1" customHeight="1" x14ac:dyDescent="0.2">
      <c r="B20" s="1"/>
      <c r="C20" s="2" t="e">
        <f>VLOOKUP($A20,[4]BASE!$A$2:$N$890,3,0)</f>
        <v>#N/A</v>
      </c>
      <c r="D20" s="2" t="e">
        <f>VLOOKUP($A20,[4]BASE!$A$2:$N$890,3,0)</f>
        <v>#N/A</v>
      </c>
      <c r="E20" s="2" t="e">
        <f>VLOOKUP($A20,[4]BASE!$A$2:$N$890,3,0)</f>
        <v>#N/A</v>
      </c>
      <c r="F20" s="2" t="e">
        <f>VLOOKUP($A20,[4]BASE!$A$2:$N$890,3,0)</f>
        <v>#N/A</v>
      </c>
      <c r="G20" s="2" t="e">
        <f>VLOOKUP($A20,[4]BASE!$A$2:$N$890,3,0)</f>
        <v>#N/A</v>
      </c>
      <c r="H20" s="2" t="e">
        <f>VLOOKUP($A20,[4]BASE!$A$2:$N$890,3,0)</f>
        <v>#N/A</v>
      </c>
      <c r="I20" s="2" t="e">
        <f>VLOOKUP($A20,[4]BASE!$A$2:$N$890,3,0)</f>
        <v>#N/A</v>
      </c>
      <c r="J20" s="2" t="e">
        <f>VLOOKUP($A20,[4]BASE!$A$2:$N$890,3,0)</f>
        <v>#N/A</v>
      </c>
      <c r="K20" s="2" t="e">
        <f>(VLOOKUP($A20,[4]BASE!$A$2:$N$890,11,0))/1000</f>
        <v>#N/A</v>
      </c>
      <c r="L20" s="2" t="e">
        <f>(VLOOKUP($A20,[4]BASE!$A$2:$N$890,12,0))/1000</f>
        <v>#N/A</v>
      </c>
      <c r="M20" s="2" t="e">
        <f>(VLOOKUP($A20,[4]BASE!$A$2:$N$890,13,0))/1000</f>
        <v>#N/A</v>
      </c>
      <c r="N20" s="2" t="e">
        <f>(VLOOKUP($A20,[4]BASE!$A$2:$N$890,14,0))/1000</f>
        <v>#N/A</v>
      </c>
      <c r="O20" s="2" t="e">
        <f>(VLOOKUP($A20,[4]BASE17!$A$1:$N$933,3,0))/1000</f>
        <v>#N/A</v>
      </c>
      <c r="P20" s="2" t="e">
        <f>(VLOOKUP($A20,[4]BASE17!$A$1:$N$933,4,0))/1000</f>
        <v>#N/A</v>
      </c>
      <c r="Q20" s="2" t="e">
        <f>(VLOOKUP($A20,[4]BASE17!$A$1:$N$933,5,0))/1000</f>
        <v>#N/A</v>
      </c>
      <c r="R20" s="2" t="e">
        <f>(VLOOKUP($A20,[4]BASE17!$A$1:$N$933,6,0))/1000</f>
        <v>#N/A</v>
      </c>
      <c r="S20" s="2" t="e">
        <f>(VLOOKUP($A20,[4]BASE17!$A$1:$N$933,7,0))/1000</f>
        <v>#N/A</v>
      </c>
      <c r="T20" s="2" t="e">
        <f>(VLOOKUP($A20,[4]BASE17!$A$1:$N$933,8,0))/1000</f>
        <v>#N/A</v>
      </c>
      <c r="U20" s="2" t="e">
        <f>(VLOOKUP($A20,[4]BASE17!$A$1:$N$933,9,0))/1000</f>
        <v>#N/A</v>
      </c>
      <c r="V20" s="2" t="e">
        <f>(VLOOKUP($A20,[4]BASE17!$A$1:$N$933,10,0))/1000</f>
        <v>#N/A</v>
      </c>
      <c r="W20" s="2" t="e">
        <f>(VLOOKUP($A20,[4]BASE17!$A$1:$N$933,11,0))/1000</f>
        <v>#N/A</v>
      </c>
      <c r="X20" s="2" t="e">
        <f>(VLOOKUP($A20,[4]BASE17!$A$1:$N$933,12,0))/1000</f>
        <v>#N/A</v>
      </c>
      <c r="Y20" s="2" t="e">
        <f>(VLOOKUP($A20,[4]BASE17!$A$1:$N$933,13,0))/1000</f>
        <v>#N/A</v>
      </c>
      <c r="Z20" s="2" t="e">
        <f>(VLOOKUP($A20,[4]BASE17!$A$1:$N$933,14,0))/1000</f>
        <v>#N/A</v>
      </c>
      <c r="AA20" s="2" t="e">
        <f>(VLOOKUP($A20,[4]BASE18!$A$1:$N$933,3,0))/1000</f>
        <v>#N/A</v>
      </c>
      <c r="AB20" s="2" t="e">
        <f>(VLOOKUP($A20,[4]BASE18!$A$1:$N$933,4,0))/1000</f>
        <v>#N/A</v>
      </c>
      <c r="AC20" s="2" t="e">
        <f>(VLOOKUP($A20,[4]BASE18!$A$1:$N$933,5,0))/1000</f>
        <v>#N/A</v>
      </c>
      <c r="AD20" s="2" t="e">
        <f>(VLOOKUP($A20,[4]BASE18!$A$1:$N$933,6,0))/1000</f>
        <v>#N/A</v>
      </c>
      <c r="AE20" s="2" t="e">
        <f>(VLOOKUP($A20,[4]BASE18!$A$1:$N$933,7,0))/1000</f>
        <v>#N/A</v>
      </c>
      <c r="AF20" s="2" t="e">
        <f>(VLOOKUP($A20,[4]BASE18!$A$1:$N$933,8,0))/1000</f>
        <v>#N/A</v>
      </c>
      <c r="AG20" s="2" t="e">
        <f>(VLOOKUP($A20,[4]BASE18!$A$1:$N$933,9,0))/1000</f>
        <v>#N/A</v>
      </c>
      <c r="AH20" s="2" t="e">
        <f>(VLOOKUP($A20,[4]BASE18!$A$1:$N$933,10,0))/1000</f>
        <v>#N/A</v>
      </c>
      <c r="AI20" s="2" t="e">
        <f>(VLOOKUP($A20,[4]BASE18!$A$1:$N$933,11,0))/1000</f>
        <v>#N/A</v>
      </c>
      <c r="AJ20" s="2" t="e">
        <f>(VLOOKUP($A20,[4]BASE18!$A$1:$N$933,12,0))/1000</f>
        <v>#N/A</v>
      </c>
      <c r="AK20" s="2" t="e">
        <f>(VLOOKUP($A20,[4]BASE18!$A$1:$N$933,13,0))/1000</f>
        <v>#N/A</v>
      </c>
      <c r="AL20" s="2" t="e">
        <f>(VLOOKUP($A20,[4]BASE18!$A$1:$N$933,14,0))/1000</f>
        <v>#N/A</v>
      </c>
      <c r="AM20" s="2" t="e">
        <f>(VLOOKUP($A20,[4]BASE19!$A$1:$N$933,3,0))/1000</f>
        <v>#N/A</v>
      </c>
      <c r="AN20" s="2" t="e">
        <f>(VLOOKUP($A20,[4]BASE19!$A$1:$N$933,4,0))/1000</f>
        <v>#N/A</v>
      </c>
      <c r="AO20" s="2" t="e">
        <f>(VLOOKUP($A20,[4]BASE19!$A$1:$N$933,5,0))/1000</f>
        <v>#N/A</v>
      </c>
      <c r="AP20" s="2" t="e">
        <f>(VLOOKUP($A20,[4]BASE19!$A$1:$N$933,6,0))/1000</f>
        <v>#N/A</v>
      </c>
      <c r="AQ20" s="2" t="e">
        <f>(VLOOKUP($A20,[4]BASE19!$A$1:$N$933,7,0))/1000</f>
        <v>#N/A</v>
      </c>
      <c r="AR20" s="2" t="e">
        <f>(VLOOKUP($A20,[4]BASE19!$A$1:$N$933,8,0))/1000</f>
        <v>#N/A</v>
      </c>
      <c r="AS20" s="2" t="e">
        <f>(VLOOKUP($A20,[4]BASE19!$A$1:$N$933,9,0))/1000</f>
        <v>#N/A</v>
      </c>
      <c r="AT20" s="2" t="e">
        <f>(VLOOKUP($A20,[4]BASE19!$A$1:$N$933,10,0))/1000</f>
        <v>#N/A</v>
      </c>
      <c r="AU20" s="2" t="e">
        <f>(VLOOKUP($A20,[4]BASE19!$A$1:$N$933,11,0))/1000</f>
        <v>#N/A</v>
      </c>
      <c r="AV20" s="2" t="e">
        <f>(VLOOKUP($A20,[4]BASE19!$A$1:$N$933,12,0))/1000</f>
        <v>#N/A</v>
      </c>
      <c r="AW20" s="2" t="e">
        <f>(VLOOKUP($A20,[4]BASE19!$A$1:$N$933,13,0))/1000</f>
        <v>#N/A</v>
      </c>
      <c r="AX20" s="2" t="e">
        <f>(VLOOKUP($A20,[4]BASE19!$A$1:$N$933,14,0))/1000</f>
        <v>#N/A</v>
      </c>
      <c r="AY20" s="2" t="e">
        <f>(VLOOKUP($A20,[4]BASE20!$A$1:$N$933,3,0))/1000</f>
        <v>#N/A</v>
      </c>
      <c r="AZ20" s="2" t="e">
        <f>(VLOOKUP($A20,[4]BASE20!$A$1:$N$933,4,0))/1000</f>
        <v>#N/A</v>
      </c>
      <c r="BA20" s="2" t="e">
        <f>(VLOOKUP($A20,[4]BASE20!$A$1:$N$933,5,0))/1000</f>
        <v>#N/A</v>
      </c>
      <c r="BB20" s="2" t="e">
        <f>(VLOOKUP($A20,[4]BASE20!$A$1:$N$933,6,0))/1000</f>
        <v>#N/A</v>
      </c>
      <c r="BC20" s="2" t="e">
        <f>(VLOOKUP($A20,[4]BASE20!$A$1:$N$933,7,0))/1000</f>
        <v>#N/A</v>
      </c>
      <c r="BD20" s="2" t="e">
        <f>(VLOOKUP($A20,[4]BASE20!$A$1:$N$933,8,0))/1000</f>
        <v>#N/A</v>
      </c>
      <c r="BE20" s="2" t="e">
        <f>(VLOOKUP($A20,[4]BASE20!$A$1:$N$933,9,0))/1000</f>
        <v>#N/A</v>
      </c>
      <c r="BF20" s="2" t="e">
        <f>(VLOOKUP($A20,[4]BASE20!$A$1:$N$933,10,0))/1000</f>
        <v>#N/A</v>
      </c>
      <c r="BG20" s="2" t="e">
        <f>(VLOOKUP($A20,[4]BASE20!$A$1:$N$933,11,0))/1000</f>
        <v>#N/A</v>
      </c>
      <c r="BH20" s="2" t="e">
        <f>(VLOOKUP($A20,[4]BASE20!$A$1:$N$933,12,0))/1000</f>
        <v>#N/A</v>
      </c>
      <c r="BI20" s="2" t="e">
        <f>(VLOOKUP($A20,[4]BASE20!$A$1:$N$933,13,0))/1000</f>
        <v>#N/A</v>
      </c>
      <c r="BJ20" s="2" t="e">
        <f>(VLOOKUP($A20,[4]BASE20!$A$1:$N$933,14,0))/1000</f>
        <v>#N/A</v>
      </c>
      <c r="BK20" s="2" t="e">
        <f>(VLOOKUP($A20,[4]BASE21!$A$1:$N$933,3,0))/1000</f>
        <v>#N/A</v>
      </c>
      <c r="BL20" s="2" t="e">
        <f>(VLOOKUP($A20,[4]BASE21!$A$1:$N$933,4,0))/1000</f>
        <v>#N/A</v>
      </c>
      <c r="BM20" s="2" t="e">
        <f>(VLOOKUP($A20,[4]BASE21!$A$1:$N$933,5,0))/1000</f>
        <v>#N/A</v>
      </c>
      <c r="BN20" s="2" t="e">
        <f>(VLOOKUP($A20,[4]BASE21!$A$1:$N$933,6,0))/1000</f>
        <v>#N/A</v>
      </c>
      <c r="BO20" s="2" t="e">
        <f>(VLOOKUP($A20,[4]BASE21!$A$1:$N$933,7,0))/1000</f>
        <v>#N/A</v>
      </c>
      <c r="BP20" s="2" t="e">
        <f>(VLOOKUP($A20,[4]BASE21!$A$1:$N$933,8,0))/1000</f>
        <v>#N/A</v>
      </c>
      <c r="BQ20" s="2" t="e">
        <f t="shared" si="4"/>
        <v>#N/A</v>
      </c>
      <c r="BR20" s="34" t="e">
        <f t="shared" si="5"/>
        <v>#N/A</v>
      </c>
      <c r="BS20" s="34" t="e">
        <f t="shared" si="6"/>
        <v>#N/A</v>
      </c>
    </row>
    <row r="21" spans="1:72" x14ac:dyDescent="0.2">
      <c r="A21" s="1">
        <v>12</v>
      </c>
      <c r="B21" s="1" t="str">
        <f>VLOOKUP(A21,[4]plan!$A$2:$B$890,2,0)</f>
        <v>FONDOS DISPONIBLES</v>
      </c>
      <c r="C21" s="2">
        <f>VLOOKUP($A21,[4]BASE!$A$2:$N$890,3,0)</f>
        <v>1</v>
      </c>
      <c r="D21" s="2">
        <f>VLOOKUP($A21,[4]BASE!$A$2:$N$890,3,0)</f>
        <v>1</v>
      </c>
      <c r="E21" s="2">
        <f>VLOOKUP($A21,[4]BASE!$A$2:$N$890,3,0)</f>
        <v>1</v>
      </c>
      <c r="F21" s="2">
        <f>VLOOKUP($A21,[4]BASE!$A$2:$N$890,3,0)</f>
        <v>1</v>
      </c>
      <c r="G21" s="2">
        <f>VLOOKUP($A21,[4]BASE!$A$2:$N$890,3,0)</f>
        <v>1</v>
      </c>
      <c r="H21" s="2">
        <f>VLOOKUP($A21,[4]BASE!$A$2:$N$890,3,0)</f>
        <v>1</v>
      </c>
      <c r="I21" s="2">
        <f>VLOOKUP($A21,[4]BASE!$A$2:$N$890,3,0)</f>
        <v>1</v>
      </c>
      <c r="J21" s="2">
        <f>VLOOKUP($A21,[4]BASE!$A$2:$N$890,3,0)</f>
        <v>1</v>
      </c>
      <c r="K21" s="2">
        <f>(VLOOKUP($A21,[4]BASE!$A$2:$N$890,11,0))/1000</f>
        <v>68604.259609999994</v>
      </c>
      <c r="L21" s="2">
        <f>(VLOOKUP($A21,[4]BASE!$A$2:$N$890,12,0))/1000</f>
        <v>71402.115359999996</v>
      </c>
      <c r="M21" s="2">
        <f>(VLOOKUP($A21,[4]BASE!$A$2:$N$890,13,0))/1000</f>
        <v>67414.313999999998</v>
      </c>
      <c r="N21" s="2">
        <f>(VLOOKUP($A21,[4]BASE!$A$2:$N$890,14,0))/1000</f>
        <v>66006.053339999999</v>
      </c>
      <c r="O21" s="2">
        <f>(VLOOKUP($A21,[4]BASE17!$A$1:$N$933,3,0))/1000</f>
        <v>67175.128920000003</v>
      </c>
      <c r="P21" s="2">
        <f>(VLOOKUP($A21,[4]BASE17!$A$1:$N$933,4,0))/1000</f>
        <v>68413.120040000009</v>
      </c>
      <c r="Q21" s="2">
        <f>(VLOOKUP($A21,[4]BASE17!$A$1:$N$933,5,0))/1000</f>
        <v>143578.06</v>
      </c>
      <c r="R21" s="2">
        <f>(VLOOKUP($A21,[4]BASE17!$A$1:$N$933,6,0))/1000</f>
        <v>143943.85821000001</v>
      </c>
      <c r="S21" s="2">
        <f>(VLOOKUP($A21,[4]BASE17!$A$1:$N$933,7,0))/1000</f>
        <v>149964.08336000002</v>
      </c>
      <c r="T21" s="2">
        <f>(VLOOKUP($A21,[4]BASE17!$A$1:$N$933,8,0))/1000</f>
        <v>154153.59909999999</v>
      </c>
      <c r="U21" s="2">
        <f>(VLOOKUP($A21,[4]BASE17!$A$1:$N$933,9,0))/1000</f>
        <v>63890.900729999994</v>
      </c>
      <c r="V21" s="2">
        <f>(VLOOKUP($A21,[4]BASE17!$A$1:$N$933,10,0))/1000</f>
        <v>89615.807840000009</v>
      </c>
      <c r="W21" s="2">
        <f>(VLOOKUP($A21,[4]BASE17!$A$1:$N$933,11,0))/1000</f>
        <v>108854.00014</v>
      </c>
      <c r="X21" s="2">
        <f>(VLOOKUP($A21,[4]BASE17!$A$1:$N$933,12,0))/1000</f>
        <v>110656.52489</v>
      </c>
      <c r="Y21" s="2">
        <f>(VLOOKUP($A21,[4]BASE17!$A$1:$N$933,13,0))/1000</f>
        <v>126455.66247</v>
      </c>
      <c r="Z21" s="2">
        <f>(VLOOKUP($A21,[4]BASE17!$A$1:$N$933,14,0))/1000</f>
        <v>178585.74374000001</v>
      </c>
      <c r="AA21" s="2">
        <f>(VLOOKUP($A21,[4]BASE18!$A$1:$N$933,3,0))/1000</f>
        <v>184308.22083000001</v>
      </c>
      <c r="AB21" s="2">
        <f>(VLOOKUP($A21,[4]BASE18!$A$1:$N$933,4,0))/1000</f>
        <v>211672.58836000002</v>
      </c>
      <c r="AC21" s="2">
        <f>(VLOOKUP($A21,[4]BASE18!$A$1:$N$933,5,0))/1000</f>
        <v>216475.07896000001</v>
      </c>
      <c r="AD21" s="2">
        <f>(VLOOKUP($A21,[4]BASE18!$A$1:$N$933,6,0))/1000</f>
        <v>228118.02355000001</v>
      </c>
      <c r="AE21" s="2">
        <f>(VLOOKUP($A21,[4]BASE18!$A$1:$N$933,7,0))/1000</f>
        <v>152737.42394000001</v>
      </c>
      <c r="AF21" s="2">
        <f>(VLOOKUP($A21,[4]BASE18!$A$1:$N$933,8,0))/1000</f>
        <v>190679.8058</v>
      </c>
      <c r="AG21" s="2">
        <f>(VLOOKUP($A21,[4]BASE18!$A$1:$N$933,9,0))/1000</f>
        <v>207201.65969999999</v>
      </c>
      <c r="AH21" s="2">
        <f>(VLOOKUP($A21,[4]BASE18!$A$1:$N$933,10,0))/1000</f>
        <v>191076.62578</v>
      </c>
      <c r="AI21" s="2">
        <f>(VLOOKUP($A21,[4]BASE18!$A$1:$N$933,11,0))/1000</f>
        <v>219824.17153999998</v>
      </c>
      <c r="AJ21" s="2">
        <f>(VLOOKUP($A21,[4]BASE18!$A$1:$N$933,12,0))/1000</f>
        <v>224744.43568</v>
      </c>
      <c r="AK21" s="2">
        <f>(VLOOKUP($A21,[4]BASE18!$A$1:$N$933,13,0))/1000</f>
        <v>239780.25034</v>
      </c>
      <c r="AL21" s="2">
        <f>(VLOOKUP($A21,[4]BASE18!$A$1:$N$933,14,0))/1000</f>
        <v>142567.71091999998</v>
      </c>
      <c r="AM21" s="2">
        <f>(VLOOKUP($A21,[4]BASE19!$A$1:$N$933,3,0))/1000</f>
        <v>143845.60922000001</v>
      </c>
      <c r="AN21" s="2">
        <f>(VLOOKUP($A21,[4]BASE19!$A$1:$N$933,4,0))/1000</f>
        <v>140772.60434999998</v>
      </c>
      <c r="AO21" s="2">
        <f>(VLOOKUP($A21,[4]BASE19!$A$1:$N$933,5,0))/1000</f>
        <v>190734.92044999998</v>
      </c>
      <c r="AP21" s="2">
        <f>(VLOOKUP($A21,[4]BASE19!$A$1:$N$933,6,0))/1000</f>
        <v>200380.60319999998</v>
      </c>
      <c r="AQ21" s="2">
        <f>(VLOOKUP($A21,[4]BASE19!$A$1:$N$933,7,0))/1000</f>
        <v>145485.31009000001</v>
      </c>
      <c r="AR21" s="2">
        <f>(VLOOKUP($A21,[4]BASE19!$A$1:$N$933,8,0))/1000</f>
        <v>119592.04360999999</v>
      </c>
      <c r="AS21" s="2">
        <f>(VLOOKUP($A21,[4]BASE19!$A$1:$N$933,9,0))/1000</f>
        <v>125584.03834999999</v>
      </c>
      <c r="AT21" s="2">
        <f>(VLOOKUP($A21,[4]BASE19!$A$1:$N$933,10,0))/1000</f>
        <v>157053.52948</v>
      </c>
      <c r="AU21" s="2">
        <f>(VLOOKUP($A21,[4]BASE19!$A$1:$N$933,11,0))/1000</f>
        <v>179442.93093</v>
      </c>
      <c r="AV21" s="2">
        <f>(VLOOKUP($A21,[4]BASE19!$A$1:$N$933,12,0))/1000</f>
        <v>229568.95212999999</v>
      </c>
      <c r="AW21" s="2">
        <f>(VLOOKUP($A21,[4]BASE19!$A$1:$N$933,13,0))/1000</f>
        <v>265580.97271</v>
      </c>
      <c r="AX21" s="2">
        <f>(VLOOKUP($A21,[4]BASE19!$A$1:$N$933,14,0))/1000</f>
        <v>266494.63549000002</v>
      </c>
      <c r="AY21" s="2">
        <f>(VLOOKUP($A21,[4]BASE20!$A$1:$N$933,3,0))/1000</f>
        <v>269014.95147000003</v>
      </c>
      <c r="AZ21" s="2">
        <f>(VLOOKUP($A21,[4]BASE20!$A$1:$N$933,4,0))/1000</f>
        <v>316492.03008</v>
      </c>
      <c r="BA21" s="2">
        <f>(VLOOKUP($A21,[4]BASE20!$A$1:$N$933,5,0))/1000</f>
        <v>253610.63759999999</v>
      </c>
      <c r="BB21" s="2">
        <f>(VLOOKUP($A21,[4]BASE20!$A$1:$N$933,6,0))/1000</f>
        <v>263367.65227999998</v>
      </c>
      <c r="BC21" s="2">
        <f>(VLOOKUP($A21,[4]BASE20!$A$1:$N$933,7,0))/1000</f>
        <v>280397.90779000003</v>
      </c>
      <c r="BD21" s="2">
        <f>(VLOOKUP($A21,[4]BASE20!$A$1:$N$933,8,0))/1000</f>
        <v>283209.46237999998</v>
      </c>
      <c r="BE21" s="2">
        <f>(VLOOKUP($A21,[4]BASE20!$A$1:$N$933,9,0))/1000</f>
        <v>290967.84247999999</v>
      </c>
      <c r="BF21" s="2">
        <f>(VLOOKUP($A21,[4]BASE20!$A$1:$N$933,10,0))/1000</f>
        <v>320332.08265</v>
      </c>
      <c r="BG21" s="2">
        <f>(VLOOKUP($A21,[4]BASE20!$A$1:$N$933,11,0))/1000</f>
        <v>337723.94473000005</v>
      </c>
      <c r="BH21" s="2">
        <f>(VLOOKUP($A21,[4]BASE20!$A$1:$N$933,12,0))/1000</f>
        <v>336031.46526999999</v>
      </c>
      <c r="BI21" s="2">
        <f>(VLOOKUP($A21,[4]BASE20!$A$1:$N$933,13,0))/1000</f>
        <v>351890.83179999999</v>
      </c>
      <c r="BJ21" s="2">
        <f>(VLOOKUP($A21,[4]BASE20!$A$1:$N$933,14,0))/1000</f>
        <v>366059.01049000002</v>
      </c>
      <c r="BK21" s="2">
        <f>(VLOOKUP($A21,[4]BASE21!$A$1:$N$933,3,0))/1000</f>
        <v>368132.49221</v>
      </c>
      <c r="BL21" s="2">
        <f>(VLOOKUP($A21,[4]BASE21!$A$1:$N$933,4,0))/1000</f>
        <v>390222.95861000003</v>
      </c>
      <c r="BM21" s="2">
        <f>(VLOOKUP($A21,[4]BASE21!$A$1:$N$933,5,0))/1000</f>
        <v>295244.00806999998</v>
      </c>
      <c r="BN21" s="2">
        <f>(VLOOKUP($A21,[4]BASE21!$A$1:$N$933,6,0))/1000</f>
        <v>300875.40547000006</v>
      </c>
      <c r="BO21" s="2">
        <f>(VLOOKUP($A21,[4]BASE21!$A$1:$N$933,7,0))/1000</f>
        <v>317269.31018000003</v>
      </c>
      <c r="BP21" s="2">
        <f>(VLOOKUP($A21,[4]BASE21!$A$1:$N$933,8,0))/1000</f>
        <v>327876.78830999997</v>
      </c>
      <c r="BQ21" s="2">
        <f t="shared" si="4"/>
        <v>44667.325929999992</v>
      </c>
      <c r="BR21" s="34">
        <f t="shared" si="5"/>
        <v>0.15771833876816954</v>
      </c>
      <c r="BS21" s="34">
        <f t="shared" si="6"/>
        <v>3.3433672245140489E-2</v>
      </c>
      <c r="BT21" s="5"/>
    </row>
    <row r="22" spans="1:72" x14ac:dyDescent="0.2">
      <c r="A22" s="1">
        <v>121</v>
      </c>
      <c r="B22" s="1" t="str">
        <f>VLOOKUP(A22,[4]plan!$A$2:$B$890,2,0)</f>
        <v>EMISIÓN Y CAJA</v>
      </c>
      <c r="C22" s="2">
        <f>VLOOKUP($A22,[4]BASE!$A$2:$N$890,3,0)</f>
        <v>1</v>
      </c>
      <c r="D22" s="2">
        <f>VLOOKUP($A22,[4]BASE!$A$2:$N$890,3,0)</f>
        <v>1</v>
      </c>
      <c r="E22" s="2">
        <f>VLOOKUP($A22,[4]BASE!$A$2:$N$890,3,0)</f>
        <v>1</v>
      </c>
      <c r="F22" s="2">
        <f>VLOOKUP($A22,[4]BASE!$A$2:$N$890,3,0)</f>
        <v>1</v>
      </c>
      <c r="G22" s="2">
        <f>VLOOKUP($A22,[4]BASE!$A$2:$N$890,3,0)</f>
        <v>1</v>
      </c>
      <c r="H22" s="2">
        <f>VLOOKUP($A22,[4]BASE!$A$2:$N$890,3,0)</f>
        <v>1</v>
      </c>
      <c r="I22" s="2">
        <f>VLOOKUP($A22,[4]BASE!$A$2:$N$890,3,0)</f>
        <v>1</v>
      </c>
      <c r="J22" s="2">
        <f>VLOOKUP($A22,[4]BASE!$A$2:$N$890,3,0)</f>
        <v>1</v>
      </c>
      <c r="K22" s="2">
        <f>(VLOOKUP($A22,[4]BASE!$A$2:$N$890,11,0))/1000</f>
        <v>5147.4933600000004</v>
      </c>
      <c r="L22" s="2">
        <f>(VLOOKUP($A22,[4]BASE!$A$2:$N$890,12,0))/1000</f>
        <v>4293.1867300000004</v>
      </c>
      <c r="M22" s="2">
        <f>(VLOOKUP($A22,[4]BASE!$A$2:$N$890,13,0))/1000</f>
        <v>4342.6612599999999</v>
      </c>
      <c r="N22" s="2">
        <f>(VLOOKUP($A22,[4]BASE!$A$2:$N$890,14,0))/1000</f>
        <v>2175.5339100000001</v>
      </c>
      <c r="O22" s="2">
        <f>(VLOOKUP($A22,[4]BASE17!$A$1:$N$933,3,0))/1000</f>
        <v>1206.2673600000001</v>
      </c>
      <c r="P22" s="2">
        <f>(VLOOKUP($A22,[4]BASE17!$A$1:$N$933,4,0))/1000</f>
        <v>984.53906000000006</v>
      </c>
      <c r="Q22" s="2">
        <f>(VLOOKUP($A22,[4]BASE17!$A$1:$N$933,5,0))/1000</f>
        <v>2614.2833599999999</v>
      </c>
      <c r="R22" s="2">
        <f>(VLOOKUP($A22,[4]BASE17!$A$1:$N$933,6,0))/1000</f>
        <v>2993.0052000000001</v>
      </c>
      <c r="S22" s="2">
        <f>(VLOOKUP($A22,[4]BASE17!$A$1:$N$933,7,0))/1000</f>
        <v>2352.3953999999999</v>
      </c>
      <c r="T22" s="2">
        <f>(VLOOKUP($A22,[4]BASE17!$A$1:$N$933,8,0))/1000</f>
        <v>3949.9764</v>
      </c>
      <c r="U22" s="2">
        <f>(VLOOKUP($A22,[4]BASE17!$A$1:$N$933,9,0))/1000</f>
        <v>4093.1968999999999</v>
      </c>
      <c r="V22" s="2">
        <f>(VLOOKUP($A22,[4]BASE17!$A$1:$N$933,10,0))/1000</f>
        <v>4544.15985</v>
      </c>
      <c r="W22" s="2">
        <f>(VLOOKUP($A22,[4]BASE17!$A$1:$N$933,11,0))/1000</f>
        <v>4567.0279</v>
      </c>
      <c r="X22" s="2">
        <f>(VLOOKUP($A22,[4]BASE17!$A$1:$N$933,12,0))/1000</f>
        <v>4787.63393</v>
      </c>
      <c r="Y22" s="2">
        <f>(VLOOKUP($A22,[4]BASE17!$A$1:$N$933,13,0))/1000</f>
        <v>5479.7709100000002</v>
      </c>
      <c r="Z22" s="2">
        <f>(VLOOKUP($A22,[4]BASE17!$A$1:$N$933,14,0))/1000</f>
        <v>5054.9650999999994</v>
      </c>
      <c r="AA22" s="2">
        <f>(VLOOKUP($A22,[4]BASE18!$A$1:$N$933,3,0))/1000</f>
        <v>5586.4414400000005</v>
      </c>
      <c r="AB22" s="2">
        <f>(VLOOKUP($A22,[4]BASE18!$A$1:$N$933,4,0))/1000</f>
        <v>5741.4231799999998</v>
      </c>
      <c r="AC22" s="2">
        <f>(VLOOKUP($A22,[4]BASE18!$A$1:$N$933,5,0))/1000</f>
        <v>5700.5264500000003</v>
      </c>
      <c r="AD22" s="2">
        <f>(VLOOKUP($A22,[4]BASE18!$A$1:$N$933,6,0))/1000</f>
        <v>6336.0333600000004</v>
      </c>
      <c r="AE22" s="2">
        <f>(VLOOKUP($A22,[4]BASE18!$A$1:$N$933,7,0))/1000</f>
        <v>6474.1725500000002</v>
      </c>
      <c r="AF22" s="2">
        <f>(VLOOKUP($A22,[4]BASE18!$A$1:$N$933,8,0))/1000</f>
        <v>6252.4937499999996</v>
      </c>
      <c r="AG22" s="2">
        <f>(VLOOKUP($A22,[4]BASE18!$A$1:$N$933,9,0))/1000</f>
        <v>6223.0673499999994</v>
      </c>
      <c r="AH22" s="2">
        <f>(VLOOKUP($A22,[4]BASE18!$A$1:$N$933,10,0))/1000</f>
        <v>6219.7490099999995</v>
      </c>
      <c r="AI22" s="2">
        <f>(VLOOKUP($A22,[4]BASE18!$A$1:$N$933,11,0))/1000</f>
        <v>6619.8287099999998</v>
      </c>
      <c r="AJ22" s="2">
        <f>(VLOOKUP($A22,[4]BASE18!$A$1:$N$933,12,0))/1000</f>
        <v>7330.3975799999998</v>
      </c>
      <c r="AK22" s="2">
        <f>(VLOOKUP($A22,[4]BASE18!$A$1:$N$933,13,0))/1000</f>
        <v>6835.3411999999998</v>
      </c>
      <c r="AL22" s="2">
        <f>(VLOOKUP($A22,[4]BASE18!$A$1:$N$933,14,0))/1000</f>
        <v>6813.7195899999997</v>
      </c>
      <c r="AM22" s="2">
        <f>(VLOOKUP($A22,[4]BASE19!$A$1:$N$933,3,0))/1000</f>
        <v>7671.12435</v>
      </c>
      <c r="AN22" s="2">
        <f>(VLOOKUP($A22,[4]BASE19!$A$1:$N$933,4,0))/1000</f>
        <v>8364.0393800000002</v>
      </c>
      <c r="AO22" s="2">
        <f>(VLOOKUP($A22,[4]BASE19!$A$1:$N$933,5,0))/1000</f>
        <v>9919.6809600000015</v>
      </c>
      <c r="AP22" s="2">
        <f>(VLOOKUP($A22,[4]BASE19!$A$1:$N$933,6,0))/1000</f>
        <v>9182.4804600000007</v>
      </c>
      <c r="AQ22" s="2">
        <f>(VLOOKUP($A22,[4]BASE19!$A$1:$N$933,7,0))/1000</f>
        <v>9687.1293800000003</v>
      </c>
      <c r="AR22" s="2">
        <f>(VLOOKUP($A22,[4]BASE19!$A$1:$N$933,8,0))/1000</f>
        <v>9613.9306699999997</v>
      </c>
      <c r="AS22" s="2">
        <f>(VLOOKUP($A22,[4]BASE19!$A$1:$N$933,9,0))/1000</f>
        <v>11195.776260000001</v>
      </c>
      <c r="AT22" s="2">
        <f>(VLOOKUP($A22,[4]BASE19!$A$1:$N$933,10,0))/1000</f>
        <v>10716.03487</v>
      </c>
      <c r="AU22" s="2">
        <f>(VLOOKUP($A22,[4]BASE19!$A$1:$N$933,11,0))/1000</f>
        <v>10630.95379</v>
      </c>
      <c r="AV22" s="2">
        <f>(VLOOKUP($A22,[4]BASE19!$A$1:$N$933,12,0))/1000</f>
        <v>9948.8747899999998</v>
      </c>
      <c r="AW22" s="2">
        <f>(VLOOKUP($A22,[4]BASE19!$A$1:$N$933,13,0))/1000</f>
        <v>11685.001390000001</v>
      </c>
      <c r="AX22" s="2">
        <f>(VLOOKUP($A22,[4]BASE19!$A$1:$N$933,14,0))/1000</f>
        <v>9860.6597899999997</v>
      </c>
      <c r="AY22" s="2">
        <f>(VLOOKUP($A22,[4]BASE20!$A$1:$N$933,3,0))/1000</f>
        <v>9661.7589399999997</v>
      </c>
      <c r="AZ22" s="2">
        <f>(VLOOKUP($A22,[4]BASE20!$A$1:$N$933,4,0))/1000</f>
        <v>10892.193140000001</v>
      </c>
      <c r="BA22" s="2">
        <f>(VLOOKUP($A22,[4]BASE20!$A$1:$N$933,5,0))/1000</f>
        <v>10928.54861</v>
      </c>
      <c r="BB22" s="2">
        <f>(VLOOKUP($A22,[4]BASE20!$A$1:$N$933,6,0))/1000</f>
        <v>10535.46516</v>
      </c>
      <c r="BC22" s="2">
        <f>(VLOOKUP($A22,[4]BASE20!$A$1:$N$933,7,0))/1000</f>
        <v>10519.104960000001</v>
      </c>
      <c r="BD22" s="2">
        <f>(VLOOKUP($A22,[4]BASE20!$A$1:$N$933,8,0))/1000</f>
        <v>10284.11759</v>
      </c>
      <c r="BE22" s="2">
        <f>(VLOOKUP($A22,[4]BASE20!$A$1:$N$933,9,0))/1000</f>
        <v>9940.1443299999992</v>
      </c>
      <c r="BF22" s="2">
        <f>(VLOOKUP($A22,[4]BASE20!$A$1:$N$933,10,0))/1000</f>
        <v>10441.357619999999</v>
      </c>
      <c r="BG22" s="2">
        <f>(VLOOKUP($A22,[4]BASE20!$A$1:$N$933,11,0))/1000</f>
        <v>10550.02392</v>
      </c>
      <c r="BH22" s="2">
        <f>(VLOOKUP($A22,[4]BASE20!$A$1:$N$933,12,0))/1000</f>
        <v>9955.1503000000012</v>
      </c>
      <c r="BI22" s="2">
        <f>(VLOOKUP($A22,[4]BASE20!$A$1:$N$933,13,0))/1000</f>
        <v>10883.440560000001</v>
      </c>
      <c r="BJ22" s="2">
        <f>(VLOOKUP($A22,[4]BASE20!$A$1:$N$933,14,0))/1000</f>
        <v>10418.955550000001</v>
      </c>
      <c r="BK22" s="2">
        <f>(VLOOKUP($A22,[4]BASE21!$A$1:$N$933,3,0))/1000</f>
        <v>11054.59346</v>
      </c>
      <c r="BL22" s="2">
        <f>(VLOOKUP($A22,[4]BASE21!$A$1:$N$933,4,0))/1000</f>
        <v>12191.69254</v>
      </c>
      <c r="BM22" s="2">
        <f>(VLOOKUP($A22,[4]BASE21!$A$1:$N$933,5,0))/1000</f>
        <v>12475.392310000001</v>
      </c>
      <c r="BN22" s="2">
        <f>(VLOOKUP($A22,[4]BASE21!$A$1:$N$933,6,0))/1000</f>
        <v>12658.35088</v>
      </c>
      <c r="BO22" s="2">
        <f>(VLOOKUP($A22,[4]BASE21!$A$1:$N$933,7,0))/1000</f>
        <v>13205.7016</v>
      </c>
      <c r="BP22" s="2">
        <f>(VLOOKUP($A22,[4]BASE21!$A$1:$N$933,8,0))/1000</f>
        <v>12512.14522</v>
      </c>
      <c r="BQ22" s="2">
        <f t="shared" si="4"/>
        <v>2228.0276300000005</v>
      </c>
      <c r="BR22" s="34">
        <f t="shared" si="5"/>
        <v>0.2166474284742208</v>
      </c>
      <c r="BS22" s="34">
        <f t="shared" si="6"/>
        <v>-5.251946477421543E-2</v>
      </c>
      <c r="BT22" s="5"/>
    </row>
    <row r="23" spans="1:72" x14ac:dyDescent="0.2">
      <c r="A23" s="1">
        <v>122</v>
      </c>
      <c r="B23" s="1" t="str">
        <f>VLOOKUP(A23,[4]plan!$A$2:$B$890,2,0)</f>
        <v>EFECTOS DE COBRO INMEDIATO</v>
      </c>
      <c r="C23" s="2">
        <f>VLOOKUP($A23,[4]BASE!$A$2:$N$890,3,0)</f>
        <v>1</v>
      </c>
      <c r="D23" s="2">
        <f>VLOOKUP($A23,[4]BASE!$A$2:$N$890,3,0)</f>
        <v>1</v>
      </c>
      <c r="E23" s="2">
        <f>VLOOKUP($A23,[4]BASE!$A$2:$N$890,3,0)</f>
        <v>1</v>
      </c>
      <c r="F23" s="2">
        <f>VLOOKUP($A23,[4]BASE!$A$2:$N$890,3,0)</f>
        <v>1</v>
      </c>
      <c r="G23" s="2">
        <f>VLOOKUP($A23,[4]BASE!$A$2:$N$890,3,0)</f>
        <v>1</v>
      </c>
      <c r="H23" s="2">
        <f>VLOOKUP($A23,[4]BASE!$A$2:$N$890,3,0)</f>
        <v>1</v>
      </c>
      <c r="I23" s="2">
        <f>VLOOKUP($A23,[4]BASE!$A$2:$N$890,3,0)</f>
        <v>1</v>
      </c>
      <c r="J23" s="2">
        <f>VLOOKUP($A23,[4]BASE!$A$2:$N$890,3,0)</f>
        <v>1</v>
      </c>
      <c r="K23" s="2">
        <f>(VLOOKUP($A23,[4]BASE!$A$2:$N$890,11,0))/1000</f>
        <v>897.55446999999992</v>
      </c>
      <c r="L23" s="2">
        <f>(VLOOKUP($A23,[4]BASE!$A$2:$N$890,12,0))/1000</f>
        <v>1362.2590600000001</v>
      </c>
      <c r="M23" s="2">
        <f>(VLOOKUP($A23,[4]BASE!$A$2:$N$890,13,0))/1000</f>
        <v>1966.34509</v>
      </c>
      <c r="N23" s="2">
        <f>(VLOOKUP($A23,[4]BASE!$A$2:$N$890,14,0))/1000</f>
        <v>432.33444000000003</v>
      </c>
      <c r="O23" s="2">
        <f>(VLOOKUP($A23,[4]BASE17!$A$1:$N$933,3,0))/1000</f>
        <v>1117.44145</v>
      </c>
      <c r="P23" s="2">
        <f>(VLOOKUP($A23,[4]BASE17!$A$1:$N$933,4,0))/1000</f>
        <v>1494.88501</v>
      </c>
      <c r="Q23" s="2">
        <f>(VLOOKUP($A23,[4]BASE17!$A$1:$N$933,5,0))/1000</f>
        <v>828.60964999999999</v>
      </c>
      <c r="R23" s="2">
        <f>(VLOOKUP($A23,[4]BASE17!$A$1:$N$933,6,0))/1000</f>
        <v>881.24516000000006</v>
      </c>
      <c r="S23" s="2">
        <f>(VLOOKUP($A23,[4]BASE17!$A$1:$N$933,7,0))/1000</f>
        <v>1683.5261499999999</v>
      </c>
      <c r="T23" s="2">
        <f>(VLOOKUP($A23,[4]BASE17!$A$1:$N$933,8,0))/1000</f>
        <v>1079.2766299999998</v>
      </c>
      <c r="U23" s="2">
        <f>(VLOOKUP($A23,[4]BASE17!$A$1:$N$933,9,0))/1000</f>
        <v>1399.69768</v>
      </c>
      <c r="V23" s="2">
        <f>(VLOOKUP($A23,[4]BASE17!$A$1:$N$933,10,0))/1000</f>
        <v>1646.16254</v>
      </c>
      <c r="W23" s="2">
        <f>(VLOOKUP($A23,[4]BASE17!$A$1:$N$933,11,0))/1000</f>
        <v>432.25198</v>
      </c>
      <c r="X23" s="2">
        <f>(VLOOKUP($A23,[4]BASE17!$A$1:$N$933,12,0))/1000</f>
        <v>476.04298</v>
      </c>
      <c r="Y23" s="2">
        <f>(VLOOKUP($A23,[4]BASE17!$A$1:$N$933,13,0))/1000</f>
        <v>6680.1992599999994</v>
      </c>
      <c r="Z23" s="2">
        <f>(VLOOKUP($A23,[4]BASE17!$A$1:$N$933,14,0))/1000</f>
        <v>1023.34572</v>
      </c>
      <c r="AA23" s="2">
        <f>(VLOOKUP($A23,[4]BASE18!$A$1:$N$933,3,0))/1000</f>
        <v>659.51066000000003</v>
      </c>
      <c r="AB23" s="2">
        <f>(VLOOKUP($A23,[4]BASE18!$A$1:$N$933,4,0))/1000</f>
        <v>584.50081999999998</v>
      </c>
      <c r="AC23" s="2">
        <f>(VLOOKUP($A23,[4]BASE18!$A$1:$N$933,5,0))/1000</f>
        <v>770.07925</v>
      </c>
      <c r="AD23" s="2">
        <f>(VLOOKUP($A23,[4]BASE18!$A$1:$N$933,6,0))/1000</f>
        <v>900.82356000000004</v>
      </c>
      <c r="AE23" s="2">
        <f>(VLOOKUP($A23,[4]BASE18!$A$1:$N$933,7,0))/1000</f>
        <v>1138.50081</v>
      </c>
      <c r="AF23" s="2">
        <f>(VLOOKUP($A23,[4]BASE18!$A$1:$N$933,8,0))/1000</f>
        <v>615.57653000000005</v>
      </c>
      <c r="AG23" s="2">
        <f>(VLOOKUP($A23,[4]BASE18!$A$1:$N$933,9,0))/1000</f>
        <v>354.06468999999998</v>
      </c>
      <c r="AH23" s="2">
        <f>(VLOOKUP($A23,[4]BASE18!$A$1:$N$933,10,0))/1000</f>
        <v>458.87695000000002</v>
      </c>
      <c r="AI23" s="2">
        <f>(VLOOKUP($A23,[4]BASE18!$A$1:$N$933,11,0))/1000</f>
        <v>432.57951000000003</v>
      </c>
      <c r="AJ23" s="2">
        <f>(VLOOKUP($A23,[4]BASE18!$A$1:$N$933,12,0))/1000</f>
        <v>578.19270999999992</v>
      </c>
      <c r="AK23" s="2">
        <f>(VLOOKUP($A23,[4]BASE18!$A$1:$N$933,13,0))/1000</f>
        <v>664.84162000000003</v>
      </c>
      <c r="AL23" s="2">
        <f>(VLOOKUP($A23,[4]BASE18!$A$1:$N$933,14,0))/1000</f>
        <v>1079.2748200000001</v>
      </c>
      <c r="AM23" s="2">
        <f>(VLOOKUP($A23,[4]BASE19!$A$1:$N$933,3,0))/1000</f>
        <v>311.65303</v>
      </c>
      <c r="AN23" s="2">
        <f>(VLOOKUP($A23,[4]BASE19!$A$1:$N$933,4,0))/1000</f>
        <v>375.83717999999999</v>
      </c>
      <c r="AO23" s="2">
        <f>(VLOOKUP($A23,[4]BASE19!$A$1:$N$933,5,0))/1000</f>
        <v>708.62022000000002</v>
      </c>
      <c r="AP23" s="2">
        <f>(VLOOKUP($A23,[4]BASE19!$A$1:$N$933,6,0))/1000</f>
        <v>325.67088000000001</v>
      </c>
      <c r="AQ23" s="2">
        <f>(VLOOKUP($A23,[4]BASE19!$A$1:$N$933,7,0))/1000</f>
        <v>355.50876</v>
      </c>
      <c r="AR23" s="2">
        <f>(VLOOKUP($A23,[4]BASE19!$A$1:$N$933,8,0))/1000</f>
        <v>451.65758</v>
      </c>
      <c r="AS23" s="2">
        <f>(VLOOKUP($A23,[4]BASE19!$A$1:$N$933,9,0))/1000</f>
        <v>961.22589000000005</v>
      </c>
      <c r="AT23" s="2">
        <f>(VLOOKUP($A23,[4]BASE19!$A$1:$N$933,10,0))/1000</f>
        <v>944.57043999999996</v>
      </c>
      <c r="AU23" s="2">
        <f>(VLOOKUP($A23,[4]BASE19!$A$1:$N$933,11,0))/1000</f>
        <v>724.80350999999996</v>
      </c>
      <c r="AV23" s="2">
        <f>(VLOOKUP($A23,[4]BASE19!$A$1:$N$933,12,0))/1000</f>
        <v>578.12918999999999</v>
      </c>
      <c r="AW23" s="2">
        <f>(VLOOKUP($A23,[4]BASE19!$A$1:$N$933,13,0))/1000</f>
        <v>575.13043999999991</v>
      </c>
      <c r="AX23" s="2">
        <f>(VLOOKUP($A23,[4]BASE19!$A$1:$N$933,14,0))/1000</f>
        <v>615.60787000000005</v>
      </c>
      <c r="AY23" s="2">
        <f>(VLOOKUP($A23,[4]BASE20!$A$1:$N$933,3,0))/1000</f>
        <v>616.88069999999993</v>
      </c>
      <c r="AZ23" s="2">
        <f>(VLOOKUP($A23,[4]BASE20!$A$1:$N$933,4,0))/1000</f>
        <v>679.14096999999992</v>
      </c>
      <c r="BA23" s="2">
        <f>(VLOOKUP($A23,[4]BASE20!$A$1:$N$933,5,0))/1000</f>
        <v>858.51277000000005</v>
      </c>
      <c r="BB23" s="2">
        <f>(VLOOKUP($A23,[4]BASE20!$A$1:$N$933,6,0))/1000</f>
        <v>858.51277000000005</v>
      </c>
      <c r="BC23" s="2">
        <f>(VLOOKUP($A23,[4]BASE20!$A$1:$N$933,7,0))/1000</f>
        <v>737.73244999999997</v>
      </c>
      <c r="BD23" s="2">
        <f>(VLOOKUP($A23,[4]BASE20!$A$1:$N$933,8,0))/1000</f>
        <v>652.14395999999999</v>
      </c>
      <c r="BE23" s="2">
        <f>(VLOOKUP($A23,[4]BASE20!$A$1:$N$933,9,0))/1000</f>
        <v>616.60413000000005</v>
      </c>
      <c r="BF23" s="2">
        <f>(VLOOKUP($A23,[4]BASE20!$A$1:$N$933,10,0))/1000</f>
        <v>694.77849000000003</v>
      </c>
      <c r="BG23" s="2">
        <f>(VLOOKUP($A23,[4]BASE20!$A$1:$N$933,11,0))/1000</f>
        <v>691.96265000000005</v>
      </c>
      <c r="BH23" s="2">
        <f>(VLOOKUP($A23,[4]BASE20!$A$1:$N$933,12,0))/1000</f>
        <v>624.6426899999999</v>
      </c>
      <c r="BI23" s="2">
        <f>(VLOOKUP($A23,[4]BASE20!$A$1:$N$933,13,0))/1000</f>
        <v>623.28900999999996</v>
      </c>
      <c r="BJ23" s="2">
        <f>(VLOOKUP($A23,[4]BASE20!$A$1:$N$933,14,0))/1000</f>
        <v>623.56901000000005</v>
      </c>
      <c r="BK23" s="2">
        <f>(VLOOKUP($A23,[4]BASE21!$A$1:$N$933,3,0))/1000</f>
        <v>623.56901000000005</v>
      </c>
      <c r="BL23" s="2">
        <f>(VLOOKUP($A23,[4]BASE21!$A$1:$N$933,4,0))/1000</f>
        <v>623.98175000000003</v>
      </c>
      <c r="BM23" s="2">
        <f>(VLOOKUP($A23,[4]BASE21!$A$1:$N$933,5,0))/1000</f>
        <v>627.44649000000004</v>
      </c>
      <c r="BN23" s="2">
        <f>(VLOOKUP($A23,[4]BASE21!$A$1:$N$933,6,0))/1000</f>
        <v>630.66082999999992</v>
      </c>
      <c r="BO23" s="2">
        <f>(VLOOKUP($A23,[4]BASE21!$A$1:$N$933,7,0))/1000</f>
        <v>630.66082999999992</v>
      </c>
      <c r="BP23" s="2">
        <f>(VLOOKUP($A23,[4]BASE21!$A$1:$N$933,8,0))/1000</f>
        <v>630.66082999999992</v>
      </c>
      <c r="BQ23" s="2">
        <f t="shared" si="4"/>
        <v>-21.483130000000074</v>
      </c>
      <c r="BR23" s="34">
        <f t="shared" si="5"/>
        <v>-3.2942312307853161E-2</v>
      </c>
      <c r="BS23" s="34">
        <f t="shared" si="6"/>
        <v>0</v>
      </c>
      <c r="BT23" s="5"/>
    </row>
    <row r="24" spans="1:72" s="35" customFormat="1" hidden="1" x14ac:dyDescent="0.2">
      <c r="A24" s="35">
        <v>123</v>
      </c>
      <c r="B24" s="35" t="str">
        <f>VLOOKUP(A24,[4]plan!$A$2:$B$890,2,0)</f>
        <v>REMESAS AL COBRO DE CHEQUES Y VALOR</v>
      </c>
      <c r="C24" s="36" t="e">
        <f>VLOOKUP($A24,[4]BASE!$A$2:$N$890,3,0)</f>
        <v>#N/A</v>
      </c>
      <c r="D24" s="36" t="e">
        <f>VLOOKUP($A24,[4]BASE!$A$2:$N$890,3,0)</f>
        <v>#N/A</v>
      </c>
      <c r="E24" s="36" t="e">
        <f>VLOOKUP($A24,[4]BASE!$A$2:$N$890,3,0)</f>
        <v>#N/A</v>
      </c>
      <c r="F24" s="36" t="e">
        <f>VLOOKUP($A24,[4]BASE!$A$2:$N$890,3,0)</f>
        <v>#N/A</v>
      </c>
      <c r="G24" s="36" t="e">
        <f>VLOOKUP($A24,[4]BASE!$A$2:$N$890,3,0)</f>
        <v>#N/A</v>
      </c>
      <c r="H24" s="36" t="e">
        <f>VLOOKUP($A24,[4]BASE!$A$2:$N$890,3,0)</f>
        <v>#N/A</v>
      </c>
      <c r="I24" s="36" t="e">
        <f>VLOOKUP($A24,[4]BASE!$A$2:$N$890,3,0)</f>
        <v>#N/A</v>
      </c>
      <c r="J24" s="36" t="e">
        <f>VLOOKUP($A24,[4]BASE!$A$2:$N$890,3,0)</f>
        <v>#N/A</v>
      </c>
      <c r="K24" s="2" t="e">
        <f>(VLOOKUP($A24,[4]BASE!$A$2:$N$890,11,0))/1000</f>
        <v>#N/A</v>
      </c>
      <c r="L24" s="2" t="e">
        <f>(VLOOKUP($A24,[4]BASE!$A$2:$N$890,12,0))/1000</f>
        <v>#N/A</v>
      </c>
      <c r="M24" s="2" t="e">
        <f>(VLOOKUP($A24,[4]BASE!$A$2:$N$890,13,0))/1000</f>
        <v>#N/A</v>
      </c>
      <c r="N24" s="2" t="e">
        <f>(VLOOKUP($A24,[4]BASE!$A$2:$N$890,14,0))/1000</f>
        <v>#N/A</v>
      </c>
      <c r="O24" s="2" t="e">
        <f>(VLOOKUP($A24,[4]BASE17!$A$1:$N$933,3,0))/1000</f>
        <v>#N/A</v>
      </c>
      <c r="P24" s="2" t="e">
        <f>(VLOOKUP($A24,[4]BASE17!$A$1:$N$933,4,0))/1000</f>
        <v>#N/A</v>
      </c>
      <c r="Q24" s="2" t="e">
        <f>(VLOOKUP($A24,[4]BASE17!$A$1:$N$933,5,0))/1000</f>
        <v>#N/A</v>
      </c>
      <c r="R24" s="2" t="e">
        <f>(VLOOKUP($A24,[4]BASE17!$A$1:$N$933,6,0))/1000</f>
        <v>#N/A</v>
      </c>
      <c r="S24" s="2" t="e">
        <f>(VLOOKUP($A24,[4]BASE17!$A$1:$N$933,7,0))/1000</f>
        <v>#N/A</v>
      </c>
      <c r="T24" s="2" t="e">
        <f>(VLOOKUP($A24,[4]BASE17!$A$1:$N$933,8,0))/1000</f>
        <v>#N/A</v>
      </c>
      <c r="U24" s="2" t="e">
        <f>(VLOOKUP($A24,[4]BASE17!$A$1:$N$933,9,0))/1000</f>
        <v>#N/A</v>
      </c>
      <c r="V24" s="2" t="e">
        <f>(VLOOKUP($A24,[4]BASE17!$A$1:$N$933,10,0))/1000</f>
        <v>#N/A</v>
      </c>
      <c r="W24" s="2" t="e">
        <f>(VLOOKUP($A24,[4]BASE17!$A$1:$N$933,11,0))/1000</f>
        <v>#N/A</v>
      </c>
      <c r="X24" s="2" t="e">
        <f>(VLOOKUP($A24,[4]BASE17!$A$1:$N$933,12,0))/1000</f>
        <v>#N/A</v>
      </c>
      <c r="Y24" s="2" t="e">
        <f>(VLOOKUP($A24,[4]BASE17!$A$1:$N$933,13,0))/1000</f>
        <v>#N/A</v>
      </c>
      <c r="Z24" s="2" t="e">
        <f>(VLOOKUP($A24,[4]BASE17!$A$1:$N$933,14,0))/1000</f>
        <v>#N/A</v>
      </c>
      <c r="AA24" s="2" t="e">
        <f>(VLOOKUP($A24,[4]BASE18!$A$1:$N$933,3,0))/1000</f>
        <v>#N/A</v>
      </c>
      <c r="AB24" s="2" t="e">
        <f>(VLOOKUP($A24,[4]BASE18!$A$1:$N$933,4,0))/1000</f>
        <v>#N/A</v>
      </c>
      <c r="AC24" s="2" t="e">
        <f>(VLOOKUP($A24,[4]BASE18!$A$1:$N$933,5,0))/1000</f>
        <v>#N/A</v>
      </c>
      <c r="AD24" s="2" t="e">
        <f>(VLOOKUP($A24,[4]BASE18!$A$1:$N$933,6,0))/1000</f>
        <v>#N/A</v>
      </c>
      <c r="AE24" s="2" t="e">
        <f>(VLOOKUP($A24,[4]BASE18!$A$1:$N$933,7,0))/1000</f>
        <v>#N/A</v>
      </c>
      <c r="AF24" s="2" t="e">
        <f>(VLOOKUP($A24,[4]BASE18!$A$1:$N$933,8,0))/1000</f>
        <v>#N/A</v>
      </c>
      <c r="AG24" s="2" t="e">
        <f>(VLOOKUP($A24,[4]BASE18!$A$1:$N$933,9,0))/1000</f>
        <v>#N/A</v>
      </c>
      <c r="AH24" s="2" t="e">
        <f>(VLOOKUP($A24,[4]BASE18!$A$1:$N$933,10,0))/1000</f>
        <v>#N/A</v>
      </c>
      <c r="AI24" s="2" t="e">
        <f>(VLOOKUP($A24,[4]BASE18!$A$1:$N$933,11,0))/1000</f>
        <v>#N/A</v>
      </c>
      <c r="AJ24" s="2" t="e">
        <f>(VLOOKUP($A24,[4]BASE18!$A$1:$N$933,12,0))/1000</f>
        <v>#N/A</v>
      </c>
      <c r="AK24" s="2" t="e">
        <f>(VLOOKUP($A24,[4]BASE18!$A$1:$N$933,13,0))/1000</f>
        <v>#N/A</v>
      </c>
      <c r="AL24" s="2" t="e">
        <f>(VLOOKUP($A24,[4]BASE18!$A$1:$N$933,14,0))/1000</f>
        <v>#N/A</v>
      </c>
      <c r="AM24" s="2" t="e">
        <f>(VLOOKUP($A24,[4]BASE19!$A$1:$N$933,3,0))/1000</f>
        <v>#N/A</v>
      </c>
      <c r="AN24" s="2" t="e">
        <f>(VLOOKUP($A24,[4]BASE19!$A$1:$N$933,4,0))/1000</f>
        <v>#N/A</v>
      </c>
      <c r="AO24" s="2" t="e">
        <f>(VLOOKUP($A24,[4]BASE19!$A$1:$N$933,5,0))/1000</f>
        <v>#N/A</v>
      </c>
      <c r="AP24" s="2" t="e">
        <f>(VLOOKUP($A24,[4]BASE19!$A$1:$N$933,6,0))/1000</f>
        <v>#N/A</v>
      </c>
      <c r="AQ24" s="2" t="e">
        <f>(VLOOKUP($A24,[4]BASE19!$A$1:$N$933,7,0))/1000</f>
        <v>#N/A</v>
      </c>
      <c r="AR24" s="2" t="e">
        <f>(VLOOKUP($A24,[4]BASE19!$A$1:$N$933,8,0))/1000</f>
        <v>#N/A</v>
      </c>
      <c r="AS24" s="2" t="e">
        <f>(VLOOKUP($A24,[4]BASE19!$A$1:$N$933,9,0))/1000</f>
        <v>#N/A</v>
      </c>
      <c r="AT24" s="2" t="e">
        <f>(VLOOKUP($A24,[4]BASE19!$A$1:$N$933,10,0))/1000</f>
        <v>#N/A</v>
      </c>
      <c r="AU24" s="2" t="e">
        <f>(VLOOKUP($A24,[4]BASE19!$A$1:$N$933,11,0))/1000</f>
        <v>#N/A</v>
      </c>
      <c r="AV24" s="2" t="e">
        <f>(VLOOKUP($A24,[4]BASE19!$A$1:$N$933,12,0))/1000</f>
        <v>#N/A</v>
      </c>
      <c r="AW24" s="2" t="e">
        <f>(VLOOKUP($A24,[4]BASE19!$A$1:$N$933,13,0))/1000</f>
        <v>#N/A</v>
      </c>
      <c r="AX24" s="2" t="e">
        <f>(VLOOKUP($A24,[4]BASE19!$A$1:$N$933,14,0))/1000</f>
        <v>#N/A</v>
      </c>
      <c r="AY24" s="2" t="e">
        <f>(VLOOKUP($A24,[4]BASE20!$A$1:$N$933,3,0))/1000</f>
        <v>#N/A</v>
      </c>
      <c r="AZ24" s="2" t="e">
        <f>(VLOOKUP($A24,[4]BASE20!$A$1:$N$933,4,0))/1000</f>
        <v>#N/A</v>
      </c>
      <c r="BA24" s="2" t="e">
        <f>(VLOOKUP($A24,[4]BASE20!$A$1:$N$933,5,0))/1000</f>
        <v>#N/A</v>
      </c>
      <c r="BB24" s="2" t="e">
        <f>(VLOOKUP($A24,[4]BASE20!$A$1:$N$933,6,0))/1000</f>
        <v>#N/A</v>
      </c>
      <c r="BC24" s="2" t="e">
        <f>(VLOOKUP($A24,[4]BASE20!$A$1:$N$933,7,0))/1000</f>
        <v>#N/A</v>
      </c>
      <c r="BD24" s="2" t="e">
        <f>(VLOOKUP($A24,[4]BASE20!$A$1:$N$933,8,0))/1000</f>
        <v>#N/A</v>
      </c>
      <c r="BE24" s="2" t="e">
        <f>(VLOOKUP($A24,[4]BASE20!$A$1:$N$933,9,0))/1000</f>
        <v>#N/A</v>
      </c>
      <c r="BF24" s="2" t="e">
        <f>(VLOOKUP($A24,[4]BASE20!$A$1:$N$933,10,0))/1000</f>
        <v>#N/A</v>
      </c>
      <c r="BG24" s="2" t="e">
        <f>(VLOOKUP($A24,[4]BASE20!$A$1:$N$933,11,0))/1000</f>
        <v>#N/A</v>
      </c>
      <c r="BH24" s="2" t="e">
        <f>(VLOOKUP($A24,[4]BASE20!$A$1:$N$933,12,0))/1000</f>
        <v>#N/A</v>
      </c>
      <c r="BI24" s="2" t="e">
        <f>(VLOOKUP($A24,[4]BASE20!$A$1:$N$933,13,0))/1000</f>
        <v>#N/A</v>
      </c>
      <c r="BJ24" s="2" t="e">
        <f>(VLOOKUP($A24,[4]BASE20!$A$1:$N$933,14,0))/1000</f>
        <v>#N/A</v>
      </c>
      <c r="BK24" s="2" t="e">
        <f>(VLOOKUP($A24,[4]BASE21!$A$1:$N$933,3,0))/1000</f>
        <v>#N/A</v>
      </c>
      <c r="BL24" s="2" t="e">
        <f>(VLOOKUP($A24,[4]BASE21!$A$1:$N$933,4,0))/1000</f>
        <v>#N/A</v>
      </c>
      <c r="BM24" s="2" t="e">
        <f>(VLOOKUP($A24,[4]BASE21!$A$1:$N$933,5,0))/1000</f>
        <v>#N/A</v>
      </c>
      <c r="BN24" s="2" t="e">
        <f>(VLOOKUP($A24,[4]BASE21!$A$1:$N$933,6,0))/1000</f>
        <v>#N/A</v>
      </c>
      <c r="BO24" s="2" t="e">
        <f>(VLOOKUP($A24,[4]BASE21!$A$1:$N$933,7,0))/1000</f>
        <v>#N/A</v>
      </c>
      <c r="BP24" s="2" t="e">
        <f>(VLOOKUP($A24,[4]BASE21!$A$1:$N$933,8,0))/1000</f>
        <v>#N/A</v>
      </c>
      <c r="BQ24" s="2" t="e">
        <f t="shared" si="4"/>
        <v>#N/A</v>
      </c>
      <c r="BR24" s="34" t="e">
        <f t="shared" si="5"/>
        <v>#N/A</v>
      </c>
      <c r="BS24" s="34" t="e">
        <f t="shared" si="6"/>
        <v>#N/A</v>
      </c>
      <c r="BT24" s="5"/>
    </row>
    <row r="25" spans="1:72" x14ac:dyDescent="0.2">
      <c r="A25" s="1">
        <v>124</v>
      </c>
      <c r="B25" s="1" t="str">
        <f>VLOOKUP(A25,[4]plan!$A$2:$B$890,2,0)</f>
        <v>CAJA OPERACIONES B.C.E.</v>
      </c>
      <c r="C25" s="2">
        <f>VLOOKUP($A25,[4]BASE!$A$2:$N$890,3,0)</f>
        <v>1</v>
      </c>
      <c r="D25" s="2">
        <f>VLOOKUP($A25,[4]BASE!$A$2:$N$890,3,0)</f>
        <v>1</v>
      </c>
      <c r="E25" s="2">
        <f>VLOOKUP($A25,[4]BASE!$A$2:$N$890,3,0)</f>
        <v>1</v>
      </c>
      <c r="F25" s="2">
        <f>VLOOKUP($A25,[4]BASE!$A$2:$N$890,3,0)</f>
        <v>1</v>
      </c>
      <c r="G25" s="2">
        <f>VLOOKUP($A25,[4]BASE!$A$2:$N$890,3,0)</f>
        <v>1</v>
      </c>
      <c r="H25" s="2">
        <f>VLOOKUP($A25,[4]BASE!$A$2:$N$890,3,0)</f>
        <v>1</v>
      </c>
      <c r="I25" s="2">
        <f>VLOOKUP($A25,[4]BASE!$A$2:$N$890,3,0)</f>
        <v>1</v>
      </c>
      <c r="J25" s="2">
        <f>VLOOKUP($A25,[4]BASE!$A$2:$N$890,3,0)</f>
        <v>1</v>
      </c>
      <c r="K25" s="2">
        <f>(VLOOKUP($A25,[4]BASE!$A$2:$N$890,11,0))/1000</f>
        <v>62559.211779999998</v>
      </c>
      <c r="L25" s="2">
        <f>(VLOOKUP($A25,[4]BASE!$A$2:$N$890,12,0))/1000</f>
        <v>65746.669569999998</v>
      </c>
      <c r="M25" s="2">
        <f>(VLOOKUP($A25,[4]BASE!$A$2:$N$890,13,0))/1000</f>
        <v>61105.307649999995</v>
      </c>
      <c r="N25" s="2">
        <f>(VLOOKUP($A25,[4]BASE!$A$2:$N$890,14,0))/1000</f>
        <v>63398.184990000002</v>
      </c>
      <c r="O25" s="2">
        <f>(VLOOKUP($A25,[4]BASE17!$A$1:$N$933,3,0))/1000</f>
        <v>64851.420109999999</v>
      </c>
      <c r="P25" s="2">
        <f>(VLOOKUP($A25,[4]BASE17!$A$1:$N$933,4,0))/1000</f>
        <v>65933.695970000001</v>
      </c>
      <c r="Q25" s="2">
        <f>(VLOOKUP($A25,[4]BASE17!$A$1:$N$933,5,0))/1000</f>
        <v>140135.16699</v>
      </c>
      <c r="R25" s="2">
        <f>(VLOOKUP($A25,[4]BASE17!$A$1:$N$933,6,0))/1000</f>
        <v>140069.60785</v>
      </c>
      <c r="S25" s="2">
        <f>(VLOOKUP($A25,[4]BASE17!$A$1:$N$933,7,0))/1000</f>
        <v>145928.16180999999</v>
      </c>
      <c r="T25" s="2">
        <f>(VLOOKUP($A25,[4]BASE17!$A$1:$N$933,8,0))/1000</f>
        <v>149124.34607</v>
      </c>
      <c r="U25" s="2">
        <f>(VLOOKUP($A25,[4]BASE17!$A$1:$N$933,9,0))/1000</f>
        <v>58398.006150000001</v>
      </c>
      <c r="V25" s="2">
        <f>(VLOOKUP($A25,[4]BASE17!$A$1:$N$933,10,0))/1000</f>
        <v>83425.485450000007</v>
      </c>
      <c r="W25" s="2">
        <f>(VLOOKUP($A25,[4]BASE17!$A$1:$N$933,11,0))/1000</f>
        <v>103854.72026</v>
      </c>
      <c r="X25" s="2">
        <f>(VLOOKUP($A25,[4]BASE17!$A$1:$N$933,12,0))/1000</f>
        <v>105392.84798000001</v>
      </c>
      <c r="Y25" s="2">
        <f>(VLOOKUP($A25,[4]BASE17!$A$1:$N$933,13,0))/1000</f>
        <v>114295.6923</v>
      </c>
      <c r="Z25" s="2">
        <f>(VLOOKUP($A25,[4]BASE17!$A$1:$N$933,14,0))/1000</f>
        <v>172507.43291999999</v>
      </c>
      <c r="AA25" s="2">
        <f>(VLOOKUP($A25,[4]BASE18!$A$1:$N$933,3,0))/1000</f>
        <v>178062.26872999998</v>
      </c>
      <c r="AB25" s="2">
        <f>(VLOOKUP($A25,[4]BASE18!$A$1:$N$933,4,0))/1000</f>
        <v>205346.66436000002</v>
      </c>
      <c r="AC25" s="2">
        <f>(VLOOKUP($A25,[4]BASE18!$A$1:$N$933,5,0))/1000</f>
        <v>210004.47326</v>
      </c>
      <c r="AD25" s="2">
        <f>(VLOOKUP($A25,[4]BASE18!$A$1:$N$933,6,0))/1000</f>
        <v>220881.16662999999</v>
      </c>
      <c r="AE25" s="2">
        <f>(VLOOKUP($A25,[4]BASE18!$A$1:$N$933,7,0))/1000</f>
        <v>145124.75058000002</v>
      </c>
      <c r="AF25" s="2">
        <f>(VLOOKUP($A25,[4]BASE18!$A$1:$N$933,8,0))/1000</f>
        <v>183811.73552000002</v>
      </c>
      <c r="AG25" s="2">
        <f>(VLOOKUP($A25,[4]BASE18!$A$1:$N$933,9,0))/1000</f>
        <v>200624.52765999999</v>
      </c>
      <c r="AH25" s="2">
        <f>(VLOOKUP($A25,[4]BASE18!$A$1:$N$933,10,0))/1000</f>
        <v>184397.99982</v>
      </c>
      <c r="AI25" s="2">
        <f>(VLOOKUP($A25,[4]BASE18!$A$1:$N$933,11,0))/1000</f>
        <v>212771.76332</v>
      </c>
      <c r="AJ25" s="2">
        <f>(VLOOKUP($A25,[4]BASE18!$A$1:$N$933,12,0))/1000</f>
        <v>216835.84538999997</v>
      </c>
      <c r="AK25" s="2">
        <f>(VLOOKUP($A25,[4]BASE18!$A$1:$N$933,13,0))/1000</f>
        <v>232280.06752000001</v>
      </c>
      <c r="AL25" s="2">
        <f>(VLOOKUP($A25,[4]BASE18!$A$1:$N$933,14,0))/1000</f>
        <v>134674.71651</v>
      </c>
      <c r="AM25" s="2">
        <f>(VLOOKUP($A25,[4]BASE19!$A$1:$N$933,3,0))/1000</f>
        <v>135862.83184</v>
      </c>
      <c r="AN25" s="2">
        <f>(VLOOKUP($A25,[4]BASE19!$A$1:$N$933,4,0))/1000</f>
        <v>132032.72779</v>
      </c>
      <c r="AO25" s="2">
        <f>(VLOOKUP($A25,[4]BASE19!$A$1:$N$933,5,0))/1000</f>
        <v>180106.61927000002</v>
      </c>
      <c r="AP25" s="2">
        <f>(VLOOKUP($A25,[4]BASE19!$A$1:$N$933,6,0))/1000</f>
        <v>190872.45186</v>
      </c>
      <c r="AQ25" s="2">
        <f>(VLOOKUP($A25,[4]BASE19!$A$1:$N$933,7,0))/1000</f>
        <v>135442.67194999999</v>
      </c>
      <c r="AR25" s="2">
        <f>(VLOOKUP($A25,[4]BASE19!$A$1:$N$933,8,0))/1000</f>
        <v>109526.45535999999</v>
      </c>
      <c r="AS25" s="2">
        <f>(VLOOKUP($A25,[4]BASE19!$A$1:$N$933,9,0))/1000</f>
        <v>113427.0362</v>
      </c>
      <c r="AT25" s="2">
        <f>(VLOOKUP($A25,[4]BASE19!$A$1:$N$933,10,0))/1000</f>
        <v>145392.92416999998</v>
      </c>
      <c r="AU25" s="2">
        <f>(VLOOKUP($A25,[4]BASE19!$A$1:$N$933,11,0))/1000</f>
        <v>168087.17363</v>
      </c>
      <c r="AV25" s="2">
        <f>(VLOOKUP($A25,[4]BASE19!$A$1:$N$933,12,0))/1000</f>
        <v>219041.94815000001</v>
      </c>
      <c r="AW25" s="2">
        <f>(VLOOKUP($A25,[4]BASE19!$A$1:$N$933,13,0))/1000</f>
        <v>253320.84088</v>
      </c>
      <c r="AX25" s="2">
        <f>(VLOOKUP($A25,[4]BASE19!$A$1:$N$933,14,0))/1000</f>
        <v>256018.36783</v>
      </c>
      <c r="AY25" s="2">
        <f>(VLOOKUP($A25,[4]BASE20!$A$1:$N$933,3,0))/1000</f>
        <v>258736.31183000002</v>
      </c>
      <c r="AZ25" s="2">
        <f>(VLOOKUP($A25,[4]BASE20!$A$1:$N$933,4,0))/1000</f>
        <v>304920.69597</v>
      </c>
      <c r="BA25" s="2">
        <f>(VLOOKUP($A25,[4]BASE20!$A$1:$N$933,5,0))/1000</f>
        <v>241823.57621999999</v>
      </c>
      <c r="BB25" s="2">
        <f>(VLOOKUP($A25,[4]BASE20!$A$1:$N$933,6,0))/1000</f>
        <v>251973.67434999999</v>
      </c>
      <c r="BC25" s="2">
        <f>(VLOOKUP($A25,[4]BASE20!$A$1:$N$933,7,0))/1000</f>
        <v>269141.07037999999</v>
      </c>
      <c r="BD25" s="2">
        <f>(VLOOKUP($A25,[4]BASE20!$A$1:$N$933,8,0))/1000</f>
        <v>272273.20082999999</v>
      </c>
      <c r="BE25" s="2">
        <f>(VLOOKUP($A25,[4]BASE20!$A$1:$N$933,9,0))/1000</f>
        <v>280411.09401999996</v>
      </c>
      <c r="BF25" s="2">
        <f>(VLOOKUP($A25,[4]BASE20!$A$1:$N$933,10,0))/1000</f>
        <v>309195.94654000003</v>
      </c>
      <c r="BG25" s="2">
        <f>(VLOOKUP($A25,[4]BASE20!$A$1:$N$933,11,0))/1000</f>
        <v>326481.95816000004</v>
      </c>
      <c r="BH25" s="2">
        <f>(VLOOKUP($A25,[4]BASE20!$A$1:$N$933,12,0))/1000</f>
        <v>325451.67228</v>
      </c>
      <c r="BI25" s="2">
        <f>(VLOOKUP($A25,[4]BASE20!$A$1:$N$933,13,0))/1000</f>
        <v>340384.10223000002</v>
      </c>
      <c r="BJ25" s="2">
        <f>(VLOOKUP($A25,[4]BASE20!$A$1:$N$933,14,0))/1000</f>
        <v>355016.48593000002</v>
      </c>
      <c r="BK25" s="2">
        <f>(VLOOKUP($A25,[4]BASE21!$A$1:$N$933,3,0))/1000</f>
        <v>356454.32974000002</v>
      </c>
      <c r="BL25" s="2">
        <f>(VLOOKUP($A25,[4]BASE21!$A$1:$N$933,4,0))/1000</f>
        <v>377407.28431999998</v>
      </c>
      <c r="BM25" s="2">
        <f>(VLOOKUP($A25,[4]BASE21!$A$1:$N$933,5,0))/1000</f>
        <v>282141.16926999995</v>
      </c>
      <c r="BN25" s="2">
        <f>(VLOOKUP($A25,[4]BASE21!$A$1:$N$933,6,0))/1000</f>
        <v>287586.39376000001</v>
      </c>
      <c r="BO25" s="2">
        <f>(VLOOKUP($A25,[4]BASE21!$A$1:$N$933,7,0))/1000</f>
        <v>303432.94774999999</v>
      </c>
      <c r="BP25" s="2">
        <f>(VLOOKUP($A25,[4]BASE21!$A$1:$N$933,8,0))/1000</f>
        <v>314733.98226000002</v>
      </c>
      <c r="BQ25" s="2">
        <f t="shared" si="4"/>
        <v>42460.781430000032</v>
      </c>
      <c r="BR25" s="34">
        <f t="shared" si="5"/>
        <v>0.15594917641751826</v>
      </c>
      <c r="BS25" s="34">
        <f t="shared" si="6"/>
        <v>3.7243926850392794E-2</v>
      </c>
      <c r="BT25" s="5"/>
    </row>
    <row r="26" spans="1:72" x14ac:dyDescent="0.2">
      <c r="A26" s="1">
        <v>13</v>
      </c>
      <c r="B26" s="1" t="str">
        <f>VLOOKUP(A26,[4]plan!$A$2:$B$890,2,0)</f>
        <v>INVERSIONES</v>
      </c>
      <c r="C26" s="2">
        <f>VLOOKUP($A26,[4]BASE!$A$2:$N$890,3,0)</f>
        <v>1</v>
      </c>
      <c r="D26" s="2">
        <f>VLOOKUP($A26,[4]BASE!$A$2:$N$890,3,0)</f>
        <v>1</v>
      </c>
      <c r="E26" s="2">
        <f>VLOOKUP($A26,[4]BASE!$A$2:$N$890,3,0)</f>
        <v>1</v>
      </c>
      <c r="F26" s="2">
        <f>VLOOKUP($A26,[4]BASE!$A$2:$N$890,3,0)</f>
        <v>1</v>
      </c>
      <c r="G26" s="2">
        <f>VLOOKUP($A26,[4]BASE!$A$2:$N$890,3,0)</f>
        <v>1</v>
      </c>
      <c r="H26" s="2">
        <f>VLOOKUP($A26,[4]BASE!$A$2:$N$890,3,0)</f>
        <v>1</v>
      </c>
      <c r="I26" s="2">
        <f>VLOOKUP($A26,[4]BASE!$A$2:$N$890,3,0)</f>
        <v>1</v>
      </c>
      <c r="J26" s="2">
        <f>VLOOKUP($A26,[4]BASE!$A$2:$N$890,3,0)</f>
        <v>1</v>
      </c>
      <c r="K26" s="2">
        <f>(VLOOKUP($A26,[4]BASE!$A$2:$N$890,11,0))/1000</f>
        <v>6110876.4277499998</v>
      </c>
      <c r="L26" s="2">
        <f>(VLOOKUP($A26,[4]BASE!$A$2:$N$890,12,0))/1000</f>
        <v>6267717.4444300001</v>
      </c>
      <c r="M26" s="2">
        <f>(VLOOKUP($A26,[4]BASE!$A$2:$N$890,13,0))/1000</f>
        <v>6317884.5945699997</v>
      </c>
      <c r="N26" s="2">
        <f>(VLOOKUP($A26,[4]BASE!$A$2:$N$890,14,0))/1000</f>
        <v>6362049.14542</v>
      </c>
      <c r="O26" s="2">
        <f>(VLOOKUP($A26,[4]BASE17!$A$1:$N$933,3,0))/1000</f>
        <v>6896573.6986400001</v>
      </c>
      <c r="P26" s="2">
        <f>(VLOOKUP($A26,[4]BASE17!$A$1:$N$933,4,0))/1000</f>
        <v>7305627.7694499996</v>
      </c>
      <c r="Q26" s="2">
        <f>(VLOOKUP($A26,[4]BASE17!$A$1:$N$933,5,0))/1000</f>
        <v>7807735.4563999996</v>
      </c>
      <c r="R26" s="2">
        <f>(VLOOKUP($A26,[4]BASE17!$A$1:$N$933,6,0))/1000</f>
        <v>7838450.4275799999</v>
      </c>
      <c r="S26" s="2">
        <f>(VLOOKUP($A26,[4]BASE17!$A$1:$N$933,7,0))/1000</f>
        <v>5727519.5903500002</v>
      </c>
      <c r="T26" s="2">
        <f>(VLOOKUP($A26,[4]BASE17!$A$1:$N$933,8,0))/1000</f>
        <v>5666245.46215</v>
      </c>
      <c r="U26" s="2">
        <f>(VLOOKUP($A26,[4]BASE17!$A$1:$N$933,9,0))/1000</f>
        <v>5636202.5477600005</v>
      </c>
      <c r="V26" s="2">
        <f>(VLOOKUP($A26,[4]BASE17!$A$1:$N$933,10,0))/1000</f>
        <v>5713129.4160600007</v>
      </c>
      <c r="W26" s="2">
        <f>(VLOOKUP($A26,[4]BASE17!$A$1:$N$933,11,0))/1000</f>
        <v>5729979.3645699993</v>
      </c>
      <c r="X26" s="2">
        <f>(VLOOKUP($A26,[4]BASE17!$A$1:$N$933,12,0))/1000</f>
        <v>5576447.4769099997</v>
      </c>
      <c r="Y26" s="2">
        <f>(VLOOKUP($A26,[4]BASE17!$A$1:$N$933,13,0))/1000</f>
        <v>5575720.0049700001</v>
      </c>
      <c r="Z26" s="2">
        <f>(VLOOKUP($A26,[4]BASE17!$A$1:$N$933,14,0))/1000</f>
        <v>5134496.6041000001</v>
      </c>
      <c r="AA26" s="2">
        <f>(VLOOKUP($A26,[4]BASE18!$A$1:$N$933,3,0))/1000</f>
        <v>5137051.8693500003</v>
      </c>
      <c r="AB26" s="2">
        <f>(VLOOKUP($A26,[4]BASE18!$A$1:$N$933,4,0))/1000</f>
        <v>5125106.6811600002</v>
      </c>
      <c r="AC26" s="2">
        <f>(VLOOKUP($A26,[4]BASE18!$A$1:$N$933,5,0))/1000</f>
        <v>5137027.6936699999</v>
      </c>
      <c r="AD26" s="2">
        <f>(VLOOKUP($A26,[4]BASE18!$A$1:$N$933,6,0))/1000</f>
        <v>5133172.7802900001</v>
      </c>
      <c r="AE26" s="2">
        <f>(VLOOKUP($A26,[4]BASE18!$A$1:$N$933,7,0))/1000</f>
        <v>5132863.0715100002</v>
      </c>
      <c r="AF26" s="2">
        <f>(VLOOKUP($A26,[4]BASE18!$A$1:$N$933,8,0))/1000</f>
        <v>5126943.2942899996</v>
      </c>
      <c r="AG26" s="2">
        <f>(VLOOKUP($A26,[4]BASE18!$A$1:$N$933,9,0))/1000</f>
        <v>5122909.41928</v>
      </c>
      <c r="AH26" s="2">
        <f>(VLOOKUP($A26,[4]BASE18!$A$1:$N$933,10,0))/1000</f>
        <v>5134066.4738100003</v>
      </c>
      <c r="AI26" s="2">
        <f>(VLOOKUP($A26,[4]BASE18!$A$1:$N$933,11,0))/1000</f>
        <v>5131230.6664199997</v>
      </c>
      <c r="AJ26" s="2">
        <f>(VLOOKUP($A26,[4]BASE18!$A$1:$N$933,12,0))/1000</f>
        <v>5082198.0573300002</v>
      </c>
      <c r="AK26" s="2">
        <f>(VLOOKUP($A26,[4]BASE18!$A$1:$N$933,13,0))/1000</f>
        <v>5140912.4397700001</v>
      </c>
      <c r="AL26" s="2">
        <f>(VLOOKUP($A26,[4]BASE18!$A$1:$N$933,14,0))/1000</f>
        <v>5139464.4936899999</v>
      </c>
      <c r="AM26" s="2">
        <f>(VLOOKUP($A26,[4]BASE19!$A$1:$N$933,3,0))/1000</f>
        <v>5060319.8643300002</v>
      </c>
      <c r="AN26" s="2">
        <f>(VLOOKUP($A26,[4]BASE19!$A$1:$N$933,4,0))/1000</f>
        <v>5057242.5985900005</v>
      </c>
      <c r="AO26" s="2">
        <f>(VLOOKUP($A26,[4]BASE19!$A$1:$N$933,5,0))/1000</f>
        <v>5056348.1462700004</v>
      </c>
      <c r="AP26" s="2">
        <f>(VLOOKUP($A26,[4]BASE19!$A$1:$N$933,6,0))/1000</f>
        <v>5052355.8050299995</v>
      </c>
      <c r="AQ26" s="2">
        <f>(VLOOKUP($A26,[4]BASE19!$A$1:$N$933,7,0))/1000</f>
        <v>5060298.1628799997</v>
      </c>
      <c r="AR26" s="2">
        <f>(VLOOKUP($A26,[4]BASE19!$A$1:$N$933,8,0))/1000</f>
        <v>5067083.0917700008</v>
      </c>
      <c r="AS26" s="2">
        <f>(VLOOKUP($A26,[4]BASE19!$A$1:$N$933,9,0))/1000</f>
        <v>5061489.0796800004</v>
      </c>
      <c r="AT26" s="2">
        <f>(VLOOKUP($A26,[4]BASE19!$A$1:$N$933,10,0))/1000</f>
        <v>5056063.9565000003</v>
      </c>
      <c r="AU26" s="2">
        <f>(VLOOKUP($A26,[4]BASE19!$A$1:$N$933,11,0))/1000</f>
        <v>4994430.51296</v>
      </c>
      <c r="AV26" s="2">
        <f>(VLOOKUP($A26,[4]BASE19!$A$1:$N$933,12,0))/1000</f>
        <v>4778341.99144</v>
      </c>
      <c r="AW26" s="2">
        <f>(VLOOKUP($A26,[4]BASE19!$A$1:$N$933,13,0))/1000</f>
        <v>4781133.1338</v>
      </c>
      <c r="AX26" s="2">
        <f>(VLOOKUP($A26,[4]BASE19!$A$1:$N$933,14,0))/1000</f>
        <v>4575216.51755</v>
      </c>
      <c r="AY26" s="2">
        <f>(VLOOKUP($A26,[4]BASE20!$A$1:$N$933,3,0))/1000</f>
        <v>4578943.7406099997</v>
      </c>
      <c r="AZ26" s="2">
        <f>(VLOOKUP($A26,[4]BASE20!$A$1:$N$933,4,0))/1000</f>
        <v>4574623.3154499996</v>
      </c>
      <c r="BA26" s="2">
        <f>(VLOOKUP($A26,[4]BASE20!$A$1:$N$933,5,0))/1000</f>
        <v>4430572.1137200007</v>
      </c>
      <c r="BB26" s="2">
        <f>(VLOOKUP($A26,[4]BASE20!$A$1:$N$933,6,0))/1000</f>
        <v>4429430.8443799997</v>
      </c>
      <c r="BC26" s="2">
        <f>(VLOOKUP($A26,[4]BASE20!$A$1:$N$933,7,0))/1000</f>
        <v>4429392.6885699993</v>
      </c>
      <c r="BD26" s="2">
        <f>(VLOOKUP($A26,[4]BASE20!$A$1:$N$933,8,0))/1000</f>
        <v>5573220.8323400002</v>
      </c>
      <c r="BE26" s="2">
        <f>(VLOOKUP($A26,[4]BASE20!$A$1:$N$933,9,0))/1000</f>
        <v>5572741.4447100004</v>
      </c>
      <c r="BF26" s="2">
        <f>(VLOOKUP($A26,[4]BASE20!$A$1:$N$933,10,0))/1000</f>
        <v>5569727.6827100003</v>
      </c>
      <c r="BG26" s="2">
        <f>(VLOOKUP($A26,[4]BASE20!$A$1:$N$933,11,0))/1000</f>
        <v>5571182.2209099997</v>
      </c>
      <c r="BH26" s="2">
        <f>(VLOOKUP($A26,[4]BASE20!$A$1:$N$933,12,0))/1000</f>
        <v>5578809.6717700008</v>
      </c>
      <c r="BI26" s="2">
        <f>(VLOOKUP($A26,[4]BASE20!$A$1:$N$933,13,0))/1000</f>
        <v>5587168.4177600006</v>
      </c>
      <c r="BJ26" s="2">
        <f>(VLOOKUP($A26,[4]BASE20!$A$1:$N$933,14,0))/1000</f>
        <v>5592606.0381100001</v>
      </c>
      <c r="BK26" s="2">
        <f>(VLOOKUP($A26,[4]BASE21!$A$1:$N$933,3,0))/1000</f>
        <v>5265106.3954099994</v>
      </c>
      <c r="BL26" s="2">
        <f>(VLOOKUP($A26,[4]BASE21!$A$1:$N$933,4,0))/1000</f>
        <v>5276653.04213</v>
      </c>
      <c r="BM26" s="2">
        <f>(VLOOKUP($A26,[4]BASE21!$A$1:$N$933,5,0))/1000</f>
        <v>5253776.38136</v>
      </c>
      <c r="BN26" s="2">
        <f>(VLOOKUP($A26,[4]BASE21!$A$1:$N$933,6,0))/1000</f>
        <v>5259118.3327200003</v>
      </c>
      <c r="BO26" s="2">
        <f>(VLOOKUP($A26,[4]BASE21!$A$1:$N$933,7,0))/1000</f>
        <v>5262732.4024499999</v>
      </c>
      <c r="BP26" s="2">
        <f>(VLOOKUP($A26,[4]BASE21!$A$1:$N$933,8,0))/1000</f>
        <v>7639048.4991300004</v>
      </c>
      <c r="BQ26" s="2">
        <f t="shared" si="4"/>
        <v>2065827.6667900002</v>
      </c>
      <c r="BR26" s="34">
        <f t="shared" si="5"/>
        <v>0.37067034107145402</v>
      </c>
      <c r="BS26" s="34">
        <f t="shared" si="6"/>
        <v>0.4515365621808427</v>
      </c>
      <c r="BT26" s="5"/>
    </row>
    <row r="27" spans="1:72" x14ac:dyDescent="0.2">
      <c r="A27" s="1">
        <v>131</v>
      </c>
      <c r="B27" s="1" t="str">
        <f>VLOOKUP(A27,[4]plan!$A$2:$B$890,2,0)</f>
        <v>TÍTULOS OPERACIONES DE MERCADO ABIERTO</v>
      </c>
      <c r="C27" s="2">
        <f>VLOOKUP($A27,[4]BASE!$A$2:$N$890,3,0)</f>
        <v>1</v>
      </c>
      <c r="D27" s="2">
        <f>VLOOKUP($A27,[4]BASE!$A$2:$N$890,3,0)</f>
        <v>1</v>
      </c>
      <c r="E27" s="2">
        <f>VLOOKUP($A27,[4]BASE!$A$2:$N$890,3,0)</f>
        <v>1</v>
      </c>
      <c r="F27" s="2">
        <f>VLOOKUP($A27,[4]BASE!$A$2:$N$890,3,0)</f>
        <v>1</v>
      </c>
      <c r="G27" s="2">
        <f>VLOOKUP($A27,[4]BASE!$A$2:$N$890,3,0)</f>
        <v>1</v>
      </c>
      <c r="H27" s="2">
        <f>VLOOKUP($A27,[4]BASE!$A$2:$N$890,3,0)</f>
        <v>1</v>
      </c>
      <c r="I27" s="2">
        <f>VLOOKUP($A27,[4]BASE!$A$2:$N$890,3,0)</f>
        <v>1</v>
      </c>
      <c r="J27" s="2">
        <f>VLOOKUP($A27,[4]BASE!$A$2:$N$890,3,0)</f>
        <v>1</v>
      </c>
      <c r="K27" s="2">
        <f>(VLOOKUP($A27,[4]BASE!$A$2:$N$890,11,0))/1000</f>
        <v>0</v>
      </c>
      <c r="L27" s="2">
        <f>(VLOOKUP($A27,[4]BASE!$A$2:$N$890,12,0))/1000</f>
        <v>0</v>
      </c>
      <c r="M27" s="2">
        <f>(VLOOKUP($A27,[4]BASE!$A$2:$N$890,13,0))/1000</f>
        <v>0</v>
      </c>
      <c r="N27" s="2">
        <f>(VLOOKUP($A27,[4]BASE!$A$2:$N$890,14,0))/1000</f>
        <v>0</v>
      </c>
      <c r="O27" s="2">
        <f>(VLOOKUP($A27,[4]BASE17!$A$1:$N$933,3,0))/1000</f>
        <v>0</v>
      </c>
      <c r="P27" s="2">
        <f>(VLOOKUP($A27,[4]BASE17!$A$1:$N$933,4,0))/1000</f>
        <v>0</v>
      </c>
      <c r="Q27" s="2">
        <f>(VLOOKUP($A27,[4]BASE17!$A$1:$N$933,5,0))/1000</f>
        <v>0</v>
      </c>
      <c r="R27" s="2">
        <f>(VLOOKUP($A27,[4]BASE17!$A$1:$N$933,6,0))/1000</f>
        <v>0</v>
      </c>
      <c r="S27" s="2">
        <f>(VLOOKUP($A27,[4]BASE17!$A$1:$N$933,7,0))/1000</f>
        <v>0</v>
      </c>
      <c r="T27" s="2">
        <f>(VLOOKUP($A27,[4]BASE17!$A$1:$N$933,8,0))/1000</f>
        <v>0</v>
      </c>
      <c r="U27" s="2">
        <f>(VLOOKUP($A27,[4]BASE17!$A$1:$N$933,9,0))/1000</f>
        <v>0</v>
      </c>
      <c r="V27" s="2">
        <f>(VLOOKUP($A27,[4]BASE17!$A$1:$N$933,10,0))/1000</f>
        <v>0</v>
      </c>
      <c r="W27" s="2">
        <f>(VLOOKUP($A27,[4]BASE17!$A$1:$N$933,11,0))/1000</f>
        <v>0</v>
      </c>
      <c r="X27" s="2">
        <f>(VLOOKUP($A27,[4]BASE17!$A$1:$N$933,12,0))/1000</f>
        <v>0</v>
      </c>
      <c r="Y27" s="2">
        <f>(VLOOKUP($A27,[4]BASE17!$A$1:$N$933,13,0))/1000</f>
        <v>0</v>
      </c>
      <c r="Z27" s="2">
        <f>(VLOOKUP($A27,[4]BASE17!$A$1:$N$933,14,0))/1000</f>
        <v>0</v>
      </c>
      <c r="AA27" s="2">
        <f>(VLOOKUP($A27,[4]BASE18!$A$1:$N$933,3,0))/1000</f>
        <v>0</v>
      </c>
      <c r="AB27" s="2">
        <f>(VLOOKUP($A27,[4]BASE18!$A$1:$N$933,4,0))/1000</f>
        <v>0</v>
      </c>
      <c r="AC27" s="2">
        <f>(VLOOKUP($A27,[4]BASE18!$A$1:$N$933,5,0))/1000</f>
        <v>0</v>
      </c>
      <c r="AD27" s="2">
        <f>(VLOOKUP($A27,[4]BASE18!$A$1:$N$933,6,0))/1000</f>
        <v>0</v>
      </c>
      <c r="AE27" s="2">
        <f>(VLOOKUP($A27,[4]BASE18!$A$1:$N$933,7,0))/1000</f>
        <v>0</v>
      </c>
      <c r="AF27" s="2">
        <f>(VLOOKUP($A27,[4]BASE18!$A$1:$N$933,8,0))/1000</f>
        <v>0</v>
      </c>
      <c r="AG27" s="2">
        <f>(VLOOKUP($A27,[4]BASE18!$A$1:$N$933,9,0))/1000</f>
        <v>0</v>
      </c>
      <c r="AH27" s="2">
        <f>(VLOOKUP($A27,[4]BASE18!$A$1:$N$933,10,0))/1000</f>
        <v>0</v>
      </c>
      <c r="AI27" s="2">
        <f>(VLOOKUP($A27,[4]BASE18!$A$1:$N$933,11,0))/1000</f>
        <v>0</v>
      </c>
      <c r="AJ27" s="2">
        <f>(VLOOKUP($A27,[4]BASE18!$A$1:$N$933,12,0))/1000</f>
        <v>0</v>
      </c>
      <c r="AK27" s="2">
        <f>(VLOOKUP($A27,[4]BASE18!$A$1:$N$933,13,0))/1000</f>
        <v>0</v>
      </c>
      <c r="AL27" s="2">
        <f>(VLOOKUP($A27,[4]BASE18!$A$1:$N$933,14,0))/1000</f>
        <v>0</v>
      </c>
      <c r="AM27" s="2">
        <f>(VLOOKUP($A27,[4]BASE19!$A$1:$N$933,3,0))/1000</f>
        <v>0</v>
      </c>
      <c r="AN27" s="2">
        <f>(VLOOKUP($A27,[4]BASE19!$A$1:$N$933,4,0))/1000</f>
        <v>0</v>
      </c>
      <c r="AO27" s="2">
        <f>(VLOOKUP($A27,[4]BASE19!$A$1:$N$933,5,0))/1000</f>
        <v>0</v>
      </c>
      <c r="AP27" s="2">
        <f>(VLOOKUP($A27,[4]BASE19!$A$1:$N$933,6,0))/1000</f>
        <v>0</v>
      </c>
      <c r="AQ27" s="2">
        <f>(VLOOKUP($A27,[4]BASE19!$A$1:$N$933,7,0))/1000</f>
        <v>0</v>
      </c>
      <c r="AR27" s="2">
        <f>(VLOOKUP($A27,[4]BASE19!$A$1:$N$933,8,0))/1000</f>
        <v>0</v>
      </c>
      <c r="AS27" s="2">
        <f>(VLOOKUP($A27,[4]BASE19!$A$1:$N$933,9,0))/1000</f>
        <v>0</v>
      </c>
      <c r="AT27" s="2">
        <f>(VLOOKUP($A27,[4]BASE19!$A$1:$N$933,10,0))/1000</f>
        <v>0</v>
      </c>
      <c r="AU27" s="2">
        <f>(VLOOKUP($A27,[4]BASE19!$A$1:$N$933,11,0))/1000</f>
        <v>0</v>
      </c>
      <c r="AV27" s="2">
        <f>(VLOOKUP($A27,[4]BASE19!$A$1:$N$933,12,0))/1000</f>
        <v>0</v>
      </c>
      <c r="AW27" s="2">
        <f>(VLOOKUP($A27,[4]BASE19!$A$1:$N$933,13,0))/1000</f>
        <v>0</v>
      </c>
      <c r="AX27" s="2">
        <f>(VLOOKUP($A27,[4]BASE19!$A$1:$N$933,14,0))/1000</f>
        <v>0</v>
      </c>
      <c r="AY27" s="2">
        <f>(VLOOKUP($A27,[4]BASE20!$A$1:$N$933,3,0))/1000</f>
        <v>0</v>
      </c>
      <c r="AZ27" s="2">
        <f>(VLOOKUP($A27,[4]BASE20!$A$1:$N$933,4,0))/1000</f>
        <v>0</v>
      </c>
      <c r="BA27" s="2">
        <f>(VLOOKUP($A27,[4]BASE20!$A$1:$N$933,5,0))/1000</f>
        <v>0</v>
      </c>
      <c r="BB27" s="2">
        <f>(VLOOKUP($A27,[4]BASE20!$A$1:$N$933,6,0))/1000</f>
        <v>0</v>
      </c>
      <c r="BC27" s="2">
        <f>(VLOOKUP($A27,[4]BASE20!$A$1:$N$933,7,0))/1000</f>
        <v>0</v>
      </c>
      <c r="BD27" s="2">
        <f>(VLOOKUP($A27,[4]BASE20!$A$1:$N$933,8,0))/1000</f>
        <v>0</v>
      </c>
      <c r="BE27" s="2">
        <f>(VLOOKUP($A27,[4]BASE20!$A$1:$N$933,9,0))/1000</f>
        <v>0</v>
      </c>
      <c r="BF27" s="2">
        <f>(VLOOKUP($A27,[4]BASE20!$A$1:$N$933,10,0))/1000</f>
        <v>0</v>
      </c>
      <c r="BG27" s="2">
        <f>(VLOOKUP($A27,[4]BASE20!$A$1:$N$933,11,0))/1000</f>
        <v>0</v>
      </c>
      <c r="BH27" s="2">
        <f>(VLOOKUP($A27,[4]BASE20!$A$1:$N$933,12,0))/1000</f>
        <v>0</v>
      </c>
      <c r="BI27" s="2">
        <f>(VLOOKUP($A27,[4]BASE20!$A$1:$N$933,13,0))/1000</f>
        <v>0</v>
      </c>
      <c r="BJ27" s="2">
        <f>(VLOOKUP($A27,[4]BASE20!$A$1:$N$933,14,0))/1000</f>
        <v>0</v>
      </c>
      <c r="BK27" s="2">
        <f>(VLOOKUP($A27,[4]BASE21!$A$1:$N$933,3,0))/1000</f>
        <v>0</v>
      </c>
      <c r="BL27" s="2">
        <f>(VLOOKUP($A27,[4]BASE21!$A$1:$N$933,4,0))/1000</f>
        <v>0</v>
      </c>
      <c r="BM27" s="2">
        <f>(VLOOKUP($A27,[4]BASE21!$A$1:$N$933,5,0))/1000</f>
        <v>0</v>
      </c>
      <c r="BN27" s="2">
        <f>(VLOOKUP($A27,[4]BASE21!$A$1:$N$933,6,0))/1000</f>
        <v>0</v>
      </c>
      <c r="BO27" s="2">
        <f>(VLOOKUP($A27,[4]BASE21!$A$1:$N$933,7,0))/1000</f>
        <v>0</v>
      </c>
      <c r="BP27" s="2">
        <f>(VLOOKUP($A27,[4]BASE21!$A$1:$N$933,8,0))/1000</f>
        <v>0</v>
      </c>
      <c r="BQ27" s="2">
        <f t="shared" si="4"/>
        <v>0</v>
      </c>
      <c r="BR27" s="34">
        <f t="shared" si="5"/>
        <v>0</v>
      </c>
      <c r="BS27" s="34">
        <f t="shared" si="6"/>
        <v>0</v>
      </c>
      <c r="BT27" s="5"/>
    </row>
    <row r="28" spans="1:72" x14ac:dyDescent="0.2">
      <c r="A28" s="1">
        <v>132</v>
      </c>
      <c r="B28" s="1" t="str">
        <f>VLOOKUP(A28,[4]plan!$A$2:$B$890,2,0)</f>
        <v>TÍTULOS VALORES SECTOR PÚBLICO NO FINANCIERO</v>
      </c>
      <c r="C28" s="2">
        <f>VLOOKUP($A28,[4]BASE!$A$2:$N$890,3,0)</f>
        <v>1</v>
      </c>
      <c r="D28" s="2">
        <f>VLOOKUP($A28,[4]BASE!$A$2:$N$890,3,0)</f>
        <v>1</v>
      </c>
      <c r="E28" s="2">
        <f>VLOOKUP($A28,[4]BASE!$A$2:$N$890,3,0)</f>
        <v>1</v>
      </c>
      <c r="F28" s="2">
        <f>VLOOKUP($A28,[4]BASE!$A$2:$N$890,3,0)</f>
        <v>1</v>
      </c>
      <c r="G28" s="2">
        <f>VLOOKUP($A28,[4]BASE!$A$2:$N$890,3,0)</f>
        <v>1</v>
      </c>
      <c r="H28" s="2">
        <f>VLOOKUP($A28,[4]BASE!$A$2:$N$890,3,0)</f>
        <v>1</v>
      </c>
      <c r="I28" s="2">
        <f>VLOOKUP($A28,[4]BASE!$A$2:$N$890,3,0)</f>
        <v>1</v>
      </c>
      <c r="J28" s="2">
        <f>VLOOKUP($A28,[4]BASE!$A$2:$N$890,3,0)</f>
        <v>1</v>
      </c>
      <c r="K28" s="2">
        <f>(VLOOKUP($A28,[4]BASE!$A$2:$N$890,11,0))/1000</f>
        <v>4035320.5895799999</v>
      </c>
      <c r="L28" s="2">
        <f>(VLOOKUP($A28,[4]BASE!$A$2:$N$890,12,0))/1000</f>
        <v>4195264.0872499999</v>
      </c>
      <c r="M28" s="2">
        <f>(VLOOKUP($A28,[4]BASE!$A$2:$N$890,13,0))/1000</f>
        <v>4247405.5164899994</v>
      </c>
      <c r="N28" s="2">
        <f>(VLOOKUP($A28,[4]BASE!$A$2:$N$890,14,0))/1000</f>
        <v>4289153.7745000003</v>
      </c>
      <c r="O28" s="2">
        <f>(VLOOKUP($A28,[4]BASE17!$A$1:$N$933,3,0))/1000</f>
        <v>4856557.0991700003</v>
      </c>
      <c r="P28" s="2">
        <f>(VLOOKUP($A28,[4]BASE17!$A$1:$N$933,4,0))/1000</f>
        <v>5268225.8032600004</v>
      </c>
      <c r="Q28" s="2">
        <f>(VLOOKUP($A28,[4]BASE17!$A$1:$N$933,5,0))/1000</f>
        <v>5777166.7478900002</v>
      </c>
      <c r="R28" s="2">
        <f>(VLOOKUP($A28,[4]BASE17!$A$1:$N$933,6,0))/1000</f>
        <v>5813546.8348599998</v>
      </c>
      <c r="S28" s="2">
        <f>(VLOOKUP($A28,[4]BASE17!$A$1:$N$933,7,0))/1000</f>
        <v>3704107.7871399997</v>
      </c>
      <c r="T28" s="2">
        <f>(VLOOKUP($A28,[4]BASE17!$A$1:$N$933,8,0))/1000</f>
        <v>3659888.08635</v>
      </c>
      <c r="U28" s="2">
        <f>(VLOOKUP($A28,[4]BASE17!$A$1:$N$933,9,0))/1000</f>
        <v>3605643.3349600001</v>
      </c>
      <c r="V28" s="2">
        <f>(VLOOKUP($A28,[4]BASE17!$A$1:$N$933,10,0))/1000</f>
        <v>3605643.3349600001</v>
      </c>
      <c r="W28" s="2">
        <f>(VLOOKUP($A28,[4]BASE17!$A$1:$N$933,11,0))/1000</f>
        <v>3609964.0763000003</v>
      </c>
      <c r="X28" s="2">
        <f>(VLOOKUP($A28,[4]BASE17!$A$1:$N$933,12,0))/1000</f>
        <v>3060893.2069200003</v>
      </c>
      <c r="Y28" s="2">
        <f>(VLOOKUP($A28,[4]BASE17!$A$1:$N$933,13,0))/1000</f>
        <v>3060893.2069200003</v>
      </c>
      <c r="Z28" s="2">
        <f>(VLOOKUP($A28,[4]BASE17!$A$1:$N$933,14,0))/1000</f>
        <v>2990833.24279</v>
      </c>
      <c r="AA28" s="2">
        <f>(VLOOKUP($A28,[4]BASE18!$A$1:$N$933,3,0))/1000</f>
        <v>2980606.1688299999</v>
      </c>
      <c r="AB28" s="2">
        <f>(VLOOKUP($A28,[4]BASE18!$A$1:$N$933,4,0))/1000</f>
        <v>2944048.8599</v>
      </c>
      <c r="AC28" s="2">
        <f>(VLOOKUP($A28,[4]BASE18!$A$1:$N$933,5,0))/1000</f>
        <v>2955441.4810900004</v>
      </c>
      <c r="AD28" s="2">
        <f>(VLOOKUP($A28,[4]BASE18!$A$1:$N$933,6,0))/1000</f>
        <v>2955323.3618200002</v>
      </c>
      <c r="AE28" s="2">
        <f>(VLOOKUP($A28,[4]BASE18!$A$1:$N$933,7,0))/1000</f>
        <v>2952354.2936799997</v>
      </c>
      <c r="AF28" s="2">
        <f>(VLOOKUP($A28,[4]BASE18!$A$1:$N$933,8,0))/1000</f>
        <v>2952354.2936799997</v>
      </c>
      <c r="AG28" s="2">
        <f>(VLOOKUP($A28,[4]BASE18!$A$1:$N$933,9,0))/1000</f>
        <v>2952354.2936799997</v>
      </c>
      <c r="AH28" s="2">
        <f>(VLOOKUP($A28,[4]BASE18!$A$1:$N$933,10,0))/1000</f>
        <v>2952340.0106700002</v>
      </c>
      <c r="AI28" s="2">
        <f>(VLOOKUP($A28,[4]BASE18!$A$1:$N$933,11,0))/1000</f>
        <v>2951996.8871500003</v>
      </c>
      <c r="AJ28" s="2">
        <f>(VLOOKUP($A28,[4]BASE18!$A$1:$N$933,12,0))/1000</f>
        <v>2903951.5602600002</v>
      </c>
      <c r="AK28" s="2">
        <f>(VLOOKUP($A28,[4]BASE18!$A$1:$N$933,13,0))/1000</f>
        <v>2892970.7938999999</v>
      </c>
      <c r="AL28" s="2">
        <f>(VLOOKUP($A28,[4]BASE18!$A$1:$N$933,14,0))/1000</f>
        <v>2892970.7938999999</v>
      </c>
      <c r="AM28" s="2">
        <f>(VLOOKUP($A28,[4]BASE19!$A$1:$N$933,3,0))/1000</f>
        <v>2892970.7938999999</v>
      </c>
      <c r="AN28" s="2">
        <f>(VLOOKUP($A28,[4]BASE19!$A$1:$N$933,4,0))/1000</f>
        <v>2892970.7938999999</v>
      </c>
      <c r="AO28" s="2">
        <f>(VLOOKUP($A28,[4]BASE19!$A$1:$N$933,5,0))/1000</f>
        <v>2891977.5912500001</v>
      </c>
      <c r="AP28" s="2">
        <f>(VLOOKUP($A28,[4]BASE19!$A$1:$N$933,6,0))/1000</f>
        <v>2891977.5912500001</v>
      </c>
      <c r="AQ28" s="2">
        <f>(VLOOKUP($A28,[4]BASE19!$A$1:$N$933,7,0))/1000</f>
        <v>2891977.5912500001</v>
      </c>
      <c r="AR28" s="2">
        <f>(VLOOKUP($A28,[4]BASE19!$A$1:$N$933,8,0))/1000</f>
        <v>2891977.5912500001</v>
      </c>
      <c r="AS28" s="2">
        <f>(VLOOKUP($A28,[4]BASE19!$A$1:$N$933,9,0))/1000</f>
        <v>2891977.5912500001</v>
      </c>
      <c r="AT28" s="2">
        <f>(VLOOKUP($A28,[4]BASE19!$A$1:$N$933,10,0))/1000</f>
        <v>2891977.5912500001</v>
      </c>
      <c r="AU28" s="2">
        <f>(VLOOKUP($A28,[4]BASE19!$A$1:$N$933,11,0))/1000</f>
        <v>2891977.5912500001</v>
      </c>
      <c r="AV28" s="2">
        <f>(VLOOKUP($A28,[4]BASE19!$A$1:$N$933,12,0))/1000</f>
        <v>2891977.5912500001</v>
      </c>
      <c r="AW28" s="2">
        <f>(VLOOKUP($A28,[4]BASE19!$A$1:$N$933,13,0))/1000</f>
        <v>2891977.5912500001</v>
      </c>
      <c r="AX28" s="2">
        <f>(VLOOKUP($A28,[4]BASE19!$A$1:$N$933,14,0))/1000</f>
        <v>2891977.5912500001</v>
      </c>
      <c r="AY28" s="2">
        <f>(VLOOKUP($A28,[4]BASE20!$A$1:$N$933,3,0))/1000</f>
        <v>2891977.5912500001</v>
      </c>
      <c r="AZ28" s="2">
        <f>(VLOOKUP($A28,[4]BASE20!$A$1:$N$933,4,0))/1000</f>
        <v>2891977.5912500001</v>
      </c>
      <c r="BA28" s="2">
        <f>(VLOOKUP($A28,[4]BASE20!$A$1:$N$933,5,0))/1000</f>
        <v>2891977.5912500001</v>
      </c>
      <c r="BB28" s="2">
        <f>(VLOOKUP($A28,[4]BASE20!$A$1:$N$933,6,0))/1000</f>
        <v>2891977.5912500001</v>
      </c>
      <c r="BC28" s="2">
        <f>(VLOOKUP($A28,[4]BASE20!$A$1:$N$933,7,0))/1000</f>
        <v>2891977.5912500001</v>
      </c>
      <c r="BD28" s="2">
        <f>(VLOOKUP($A28,[4]BASE20!$A$1:$N$933,8,0))/1000</f>
        <v>4041977.5912500001</v>
      </c>
      <c r="BE28" s="2">
        <f>(VLOOKUP($A28,[4]BASE20!$A$1:$N$933,9,0))/1000</f>
        <v>4041977.5912500001</v>
      </c>
      <c r="BF28" s="2">
        <f>(VLOOKUP($A28,[4]BASE20!$A$1:$N$933,10,0))/1000</f>
        <v>4041977.5912500001</v>
      </c>
      <c r="BG28" s="2">
        <f>(VLOOKUP($A28,[4]BASE20!$A$1:$N$933,11,0))/1000</f>
        <v>4041977.5912500001</v>
      </c>
      <c r="BH28" s="2">
        <f>(VLOOKUP($A28,[4]BASE20!$A$1:$N$933,12,0))/1000</f>
        <v>4041977.5912500001</v>
      </c>
      <c r="BI28" s="2">
        <f>(VLOOKUP($A28,[4]BASE20!$A$1:$N$933,13,0))/1000</f>
        <v>4041977.5912500001</v>
      </c>
      <c r="BJ28" s="2">
        <f>(VLOOKUP($A28,[4]BASE20!$A$1:$N$933,14,0))/1000</f>
        <v>4041977.5912500001</v>
      </c>
      <c r="BK28" s="2">
        <f>(VLOOKUP($A28,[4]BASE21!$A$1:$N$933,3,0))/1000</f>
        <v>3705357.9694699999</v>
      </c>
      <c r="BL28" s="2">
        <f>(VLOOKUP($A28,[4]BASE21!$A$1:$N$933,4,0))/1000</f>
        <v>3705357.9694699999</v>
      </c>
      <c r="BM28" s="2">
        <f>(VLOOKUP($A28,[4]BASE21!$A$1:$N$933,5,0))/1000</f>
        <v>3665123.8257199996</v>
      </c>
      <c r="BN28" s="2">
        <f>(VLOOKUP($A28,[4]BASE21!$A$1:$N$933,6,0))/1000</f>
        <v>3665123.8257199996</v>
      </c>
      <c r="BO28" s="2">
        <f>(VLOOKUP($A28,[4]BASE21!$A$1:$N$933,7,0))/1000</f>
        <v>3665123.8257199996</v>
      </c>
      <c r="BP28" s="2">
        <f>(VLOOKUP($A28,[4]BASE21!$A$1:$N$933,8,0))/1000</f>
        <v>6042753.0075099999</v>
      </c>
      <c r="BQ28" s="2">
        <f t="shared" si="4"/>
        <v>2000775.4162599999</v>
      </c>
      <c r="BR28" s="34">
        <f t="shared" si="5"/>
        <v>0.4949991362127395</v>
      </c>
      <c r="BS28" s="34">
        <f t="shared" si="6"/>
        <v>0.64871728619507807</v>
      </c>
      <c r="BT28" s="5"/>
    </row>
    <row r="29" spans="1:72" x14ac:dyDescent="0.2">
      <c r="A29" s="1">
        <v>133</v>
      </c>
      <c r="B29" s="1" t="str">
        <f>VLOOKUP(A29,[4]plan!$A$2:$B$890,2,0)</f>
        <v>TÍTULOS VALORES SECTOR FINANCIERO</v>
      </c>
      <c r="C29" s="2">
        <f>VLOOKUP($A29,[4]BASE!$A$2:$N$890,3,0)</f>
        <v>1</v>
      </c>
      <c r="D29" s="2">
        <f>VLOOKUP($A29,[4]BASE!$A$2:$N$890,3,0)</f>
        <v>1</v>
      </c>
      <c r="E29" s="2">
        <f>VLOOKUP($A29,[4]BASE!$A$2:$N$890,3,0)</f>
        <v>1</v>
      </c>
      <c r="F29" s="2">
        <f>VLOOKUP($A29,[4]BASE!$A$2:$N$890,3,0)</f>
        <v>1</v>
      </c>
      <c r="G29" s="2">
        <f>VLOOKUP($A29,[4]BASE!$A$2:$N$890,3,0)</f>
        <v>1</v>
      </c>
      <c r="H29" s="2">
        <f>VLOOKUP($A29,[4]BASE!$A$2:$N$890,3,0)</f>
        <v>1</v>
      </c>
      <c r="I29" s="2">
        <f>VLOOKUP($A29,[4]BASE!$A$2:$N$890,3,0)</f>
        <v>1</v>
      </c>
      <c r="J29" s="2">
        <f>VLOOKUP($A29,[4]BASE!$A$2:$N$890,3,0)</f>
        <v>1</v>
      </c>
      <c r="K29" s="2">
        <f>(VLOOKUP($A29,[4]BASE!$A$2:$N$890,11,0))/1000</f>
        <v>2060080.82277</v>
      </c>
      <c r="L29" s="2">
        <f>(VLOOKUP($A29,[4]BASE!$A$2:$N$890,12,0))/1000</f>
        <v>2054947.2671500002</v>
      </c>
      <c r="M29" s="2">
        <f>(VLOOKUP($A29,[4]BASE!$A$2:$N$890,13,0))/1000</f>
        <v>2050720.6214100001</v>
      </c>
      <c r="N29" s="2">
        <f>(VLOOKUP($A29,[4]BASE!$A$2:$N$890,14,0))/1000</f>
        <v>2050716.4028099999</v>
      </c>
      <c r="O29" s="2">
        <f>(VLOOKUP($A29,[4]BASE17!$A$1:$N$933,3,0))/1000</f>
        <v>2015237.68557</v>
      </c>
      <c r="P29" s="2">
        <f>(VLOOKUP($A29,[4]BASE17!$A$1:$N$933,4,0))/1000</f>
        <v>2010189.4713699999</v>
      </c>
      <c r="Q29" s="2">
        <f>(VLOOKUP($A29,[4]BASE17!$A$1:$N$933,5,0))/1000</f>
        <v>1998578.1482200001</v>
      </c>
      <c r="R29" s="2">
        <f>(VLOOKUP($A29,[4]BASE17!$A$1:$N$933,6,0))/1000</f>
        <v>1989550.34791</v>
      </c>
      <c r="S29" s="2">
        <f>(VLOOKUP($A29,[4]BASE17!$A$1:$N$933,7,0))/1000</f>
        <v>1982842.59158</v>
      </c>
      <c r="T29" s="2">
        <f>(VLOOKUP($A29,[4]BASE17!$A$1:$N$933,8,0))/1000</f>
        <v>1962287.52174</v>
      </c>
      <c r="U29" s="2">
        <f>(VLOOKUP($A29,[4]BASE17!$A$1:$N$933,9,0))/1000</f>
        <v>1982403.44655</v>
      </c>
      <c r="V29" s="2">
        <f>(VLOOKUP($A29,[4]BASE17!$A$1:$N$933,10,0))/1000</f>
        <v>2057050.29828</v>
      </c>
      <c r="W29" s="2">
        <f>(VLOOKUP($A29,[4]BASE17!$A$1:$N$933,11,0))/1000</f>
        <v>2065841.12231</v>
      </c>
      <c r="X29" s="2">
        <f>(VLOOKUP($A29,[4]BASE17!$A$1:$N$933,12,0))/1000</f>
        <v>2455240.2966100001</v>
      </c>
      <c r="Y29" s="2">
        <f>(VLOOKUP($A29,[4]BASE17!$A$1:$N$933,13,0))/1000</f>
        <v>2449454.5299499999</v>
      </c>
      <c r="Z29" s="2">
        <f>(VLOOKUP($A29,[4]BASE17!$A$1:$N$933,14,0))/1000</f>
        <v>2074096.9703499998</v>
      </c>
      <c r="AA29" s="2">
        <f>(VLOOKUP($A29,[4]BASE18!$A$1:$N$933,3,0))/1000</f>
        <v>2084794.36017</v>
      </c>
      <c r="AB29" s="2">
        <f>(VLOOKUP($A29,[4]BASE18!$A$1:$N$933,4,0))/1000</f>
        <v>2107603.6783400001</v>
      </c>
      <c r="AC29" s="2">
        <f>(VLOOKUP($A29,[4]BASE18!$A$1:$N$933,5,0))/1000</f>
        <v>2102157.33592</v>
      </c>
      <c r="AD29" s="2">
        <f>(VLOOKUP($A29,[4]BASE18!$A$1:$N$933,6,0))/1000</f>
        <v>2093774.7397</v>
      </c>
      <c r="AE29" s="2">
        <f>(VLOOKUP($A29,[4]BASE18!$A$1:$N$933,7,0))/1000</f>
        <v>2090562.70276</v>
      </c>
      <c r="AF29" s="2">
        <f>(VLOOKUP($A29,[4]BASE18!$A$1:$N$933,8,0))/1000</f>
        <v>2079936.6221700001</v>
      </c>
      <c r="AG29" s="2">
        <f>(VLOOKUP($A29,[4]BASE18!$A$1:$N$933,9,0))/1000</f>
        <v>2066907.7511199999</v>
      </c>
      <c r="AH29" s="2">
        <f>(VLOOKUP($A29,[4]BASE18!$A$1:$N$933,10,0))/1000</f>
        <v>2066046.61812</v>
      </c>
      <c r="AI29" s="2">
        <f>(VLOOKUP($A29,[4]BASE18!$A$1:$N$933,11,0))/1000</f>
        <v>2046227.8292</v>
      </c>
      <c r="AJ29" s="2">
        <f>(VLOOKUP($A29,[4]BASE18!$A$1:$N$933,12,0))/1000</f>
        <v>2036132.6387</v>
      </c>
      <c r="AK29" s="2">
        <f>(VLOOKUP($A29,[4]BASE18!$A$1:$N$933,13,0))/1000</f>
        <v>2095950.4464400001</v>
      </c>
      <c r="AL29" s="2">
        <f>(VLOOKUP($A29,[4]BASE18!$A$1:$N$933,14,0))/1000</f>
        <v>2086011.8658499999</v>
      </c>
      <c r="AM29" s="2">
        <f>(VLOOKUP($A29,[4]BASE19!$A$1:$N$933,3,0))/1000</f>
        <v>2003160.38451</v>
      </c>
      <c r="AN29" s="2">
        <f>(VLOOKUP($A29,[4]BASE19!$A$1:$N$933,4,0))/1000</f>
        <v>1996234.5640100001</v>
      </c>
      <c r="AO29" s="2">
        <f>(VLOOKUP($A29,[4]BASE19!$A$1:$N$933,5,0))/1000</f>
        <v>1991061.17505</v>
      </c>
      <c r="AP29" s="2">
        <f>(VLOOKUP($A29,[4]BASE19!$A$1:$N$933,6,0))/1000</f>
        <v>1982014.5956600001</v>
      </c>
      <c r="AQ29" s="2">
        <f>(VLOOKUP($A29,[4]BASE19!$A$1:$N$933,7,0))/1000</f>
        <v>1981654.5159</v>
      </c>
      <c r="AR29" s="2">
        <f>(VLOOKUP($A29,[4]BASE19!$A$1:$N$933,8,0))/1000</f>
        <v>1981139.0835899999</v>
      </c>
      <c r="AS29" s="2">
        <f>(VLOOKUP($A29,[4]BASE19!$A$1:$N$933,9,0))/1000</f>
        <v>1970472.20875</v>
      </c>
      <c r="AT29" s="2">
        <f>(VLOOKUP($A29,[4]BASE19!$A$1:$N$933,10,0))/1000</f>
        <v>1964101.0178800002</v>
      </c>
      <c r="AU29" s="2">
        <f>(VLOOKUP($A29,[4]BASE19!$A$1:$N$933,11,0))/1000</f>
        <v>1898482.8219000001</v>
      </c>
      <c r="AV29" s="2">
        <f>(VLOOKUP($A29,[4]BASE19!$A$1:$N$933,12,0))/1000</f>
        <v>1676296.1572700001</v>
      </c>
      <c r="AW29" s="2">
        <f>(VLOOKUP($A29,[4]BASE19!$A$1:$N$933,13,0))/1000</f>
        <v>1676258.0014899999</v>
      </c>
      <c r="AX29" s="2">
        <f>(VLOOKUP($A29,[4]BASE19!$A$1:$N$933,14,0))/1000</f>
        <v>1669192.1579500001</v>
      </c>
      <c r="AY29" s="2">
        <f>(VLOOKUP($A29,[4]BASE20!$A$1:$N$933,3,0))/1000</f>
        <v>1665727.5547200001</v>
      </c>
      <c r="AZ29" s="2">
        <f>(VLOOKUP($A29,[4]BASE20!$A$1:$N$933,4,0))/1000</f>
        <v>1659678.2878299998</v>
      </c>
      <c r="BA29" s="2">
        <f>(VLOOKUP($A29,[4]BASE20!$A$1:$N$933,5,0))/1000</f>
        <v>1514392.91074</v>
      </c>
      <c r="BB29" s="2">
        <f>(VLOOKUP($A29,[4]BASE20!$A$1:$N$933,6,0))/1000</f>
        <v>1513251.6414000001</v>
      </c>
      <c r="BC29" s="2">
        <f>(VLOOKUP($A29,[4]BASE20!$A$1:$N$933,7,0))/1000</f>
        <v>1513213.4855899999</v>
      </c>
      <c r="BD29" s="2">
        <f>(VLOOKUP($A29,[4]BASE20!$A$1:$N$933,8,0))/1000</f>
        <v>1506765.51275</v>
      </c>
      <c r="BE29" s="2">
        <f>(VLOOKUP($A29,[4]BASE20!$A$1:$N$933,9,0))/1000</f>
        <v>1503957.67521</v>
      </c>
      <c r="BF29" s="2">
        <f>(VLOOKUP($A29,[4]BASE20!$A$1:$N$933,10,0))/1000</f>
        <v>1497610.49902</v>
      </c>
      <c r="BG29" s="2">
        <f>(VLOOKUP($A29,[4]BASE20!$A$1:$N$933,11,0))/1000</f>
        <v>1493662.6768</v>
      </c>
      <c r="BH29" s="2">
        <f>(VLOOKUP($A29,[4]BASE20!$A$1:$N$933,12,0))/1000</f>
        <v>1493219.2209400001</v>
      </c>
      <c r="BI29" s="2">
        <f>(VLOOKUP($A29,[4]BASE20!$A$1:$N$933,13,0))/1000</f>
        <v>1493016.39857</v>
      </c>
      <c r="BJ29" s="2">
        <f>(VLOOKUP($A29,[4]BASE20!$A$1:$N$933,14,0))/1000</f>
        <v>1487856.6552800001</v>
      </c>
      <c r="BK29" s="2">
        <f>(VLOOKUP($A29,[4]BASE21!$A$1:$N$933,3,0))/1000</f>
        <v>1485724.19374</v>
      </c>
      <c r="BL29" s="2">
        <f>(VLOOKUP($A29,[4]BASE21!$A$1:$N$933,4,0))/1000</f>
        <v>1479698.9415599999</v>
      </c>
      <c r="BM29" s="2">
        <f>(VLOOKUP($A29,[4]BASE21!$A$1:$N$933,5,0))/1000</f>
        <v>1477704.6572799999</v>
      </c>
      <c r="BN29" s="2">
        <f>(VLOOKUP($A29,[4]BASE21!$A$1:$N$933,6,0))/1000</f>
        <v>1477608.7384000001</v>
      </c>
      <c r="BO29" s="2">
        <f>(VLOOKUP($A29,[4]BASE21!$A$1:$N$933,7,0))/1000</f>
        <v>1477594.5974300001</v>
      </c>
      <c r="BP29" s="2">
        <f>(VLOOKUP($A29,[4]BASE21!$A$1:$N$933,8,0))/1000</f>
        <v>1474069.1425000001</v>
      </c>
      <c r="BQ29" s="2">
        <f t="shared" si="4"/>
        <v>-32696.37024999992</v>
      </c>
      <c r="BR29" s="34">
        <f t="shared" si="5"/>
        <v>-2.1699707070097274E-2</v>
      </c>
      <c r="BS29" s="34">
        <f t="shared" si="6"/>
        <v>-2.3859419465473986E-3</v>
      </c>
      <c r="BT29" s="5"/>
    </row>
    <row r="30" spans="1:72" x14ac:dyDescent="0.2">
      <c r="A30" s="1">
        <v>138</v>
      </c>
      <c r="B30" s="1" t="str">
        <f>VLOOKUP(A30,[4]plan!$A$2:$B$890,2,0)</f>
        <v>INVERSIONES VARIAS</v>
      </c>
      <c r="C30" s="2">
        <f>VLOOKUP($A30,[4]BASE!$A$2:$N$890,3,0)</f>
        <v>1</v>
      </c>
      <c r="D30" s="2">
        <f>VLOOKUP($A30,[4]BASE!$A$2:$N$890,3,0)</f>
        <v>1</v>
      </c>
      <c r="E30" s="2">
        <f>VLOOKUP($A30,[4]BASE!$A$2:$N$890,3,0)</f>
        <v>1</v>
      </c>
      <c r="F30" s="2">
        <f>VLOOKUP($A30,[4]BASE!$A$2:$N$890,3,0)</f>
        <v>1</v>
      </c>
      <c r="G30" s="2">
        <f>VLOOKUP($A30,[4]BASE!$A$2:$N$890,3,0)</f>
        <v>1</v>
      </c>
      <c r="H30" s="2">
        <f>VLOOKUP($A30,[4]BASE!$A$2:$N$890,3,0)</f>
        <v>1</v>
      </c>
      <c r="I30" s="2">
        <f>VLOOKUP($A30,[4]BASE!$A$2:$N$890,3,0)</f>
        <v>1</v>
      </c>
      <c r="J30" s="2">
        <f>VLOOKUP($A30,[4]BASE!$A$2:$N$890,3,0)</f>
        <v>1</v>
      </c>
      <c r="K30" s="2">
        <f>(VLOOKUP($A30,[4]BASE!$A$2:$N$890,11,0))/1000</f>
        <v>15475.0154</v>
      </c>
      <c r="L30" s="2">
        <f>(VLOOKUP($A30,[4]BASE!$A$2:$N$890,12,0))/1000</f>
        <v>17506.090029999999</v>
      </c>
      <c r="M30" s="2">
        <f>(VLOOKUP($A30,[4]BASE!$A$2:$N$890,13,0))/1000</f>
        <v>19758.456670000003</v>
      </c>
      <c r="N30" s="2">
        <f>(VLOOKUP($A30,[4]BASE!$A$2:$N$890,14,0))/1000</f>
        <v>22178.968109999998</v>
      </c>
      <c r="O30" s="2">
        <f>(VLOOKUP($A30,[4]BASE17!$A$1:$N$933,3,0))/1000</f>
        <v>24778.9139</v>
      </c>
      <c r="P30" s="2">
        <f>(VLOOKUP($A30,[4]BASE17!$A$1:$N$933,4,0))/1000</f>
        <v>27212.49482</v>
      </c>
      <c r="Q30" s="2">
        <f>(VLOOKUP($A30,[4]BASE17!$A$1:$N$933,5,0))/1000</f>
        <v>31990.560289999998</v>
      </c>
      <c r="R30" s="2">
        <f>(VLOOKUP($A30,[4]BASE17!$A$1:$N$933,6,0))/1000</f>
        <v>35353.244810000004</v>
      </c>
      <c r="S30" s="2">
        <f>(VLOOKUP($A30,[4]BASE17!$A$1:$N$933,7,0))/1000</f>
        <v>40569.211630000005</v>
      </c>
      <c r="T30" s="2">
        <f>(VLOOKUP($A30,[4]BASE17!$A$1:$N$933,8,0))/1000</f>
        <v>44069.854060000005</v>
      </c>
      <c r="U30" s="2">
        <f>(VLOOKUP($A30,[4]BASE17!$A$1:$N$933,9,0))/1000</f>
        <v>48155.766250000001</v>
      </c>
      <c r="V30" s="2">
        <f>(VLOOKUP($A30,[4]BASE17!$A$1:$N$933,10,0))/1000</f>
        <v>50435.78282</v>
      </c>
      <c r="W30" s="2">
        <f>(VLOOKUP($A30,[4]BASE17!$A$1:$N$933,11,0))/1000</f>
        <v>54174.165959999998</v>
      </c>
      <c r="X30" s="2">
        <f>(VLOOKUP($A30,[4]BASE17!$A$1:$N$933,12,0))/1000</f>
        <v>60313.973380000003</v>
      </c>
      <c r="Y30" s="2">
        <f>(VLOOKUP($A30,[4]BASE17!$A$1:$N$933,13,0))/1000</f>
        <v>65372.268100000001</v>
      </c>
      <c r="Z30" s="2">
        <f>(VLOOKUP($A30,[4]BASE17!$A$1:$N$933,14,0))/1000</f>
        <v>69566.39095999999</v>
      </c>
      <c r="AA30" s="2">
        <f>(VLOOKUP($A30,[4]BASE18!$A$1:$N$933,3,0))/1000</f>
        <v>71651.340349999999</v>
      </c>
      <c r="AB30" s="2">
        <f>(VLOOKUP($A30,[4]BASE18!$A$1:$N$933,4,0))/1000</f>
        <v>73454.142919999998</v>
      </c>
      <c r="AC30" s="2">
        <f>(VLOOKUP($A30,[4]BASE18!$A$1:$N$933,5,0))/1000</f>
        <v>79428.876659999994</v>
      </c>
      <c r="AD30" s="2">
        <f>(VLOOKUP($A30,[4]BASE18!$A$1:$N$933,6,0))/1000</f>
        <v>84074.678769999999</v>
      </c>
      <c r="AE30" s="2">
        <f>(VLOOKUP($A30,[4]BASE18!$A$1:$N$933,7,0))/1000</f>
        <v>89946.075069999992</v>
      </c>
      <c r="AF30" s="2">
        <f>(VLOOKUP($A30,[4]BASE18!$A$1:$N$933,8,0))/1000</f>
        <v>94652.37844</v>
      </c>
      <c r="AG30" s="2">
        <f>(VLOOKUP($A30,[4]BASE18!$A$1:$N$933,9,0))/1000</f>
        <v>103647.37448</v>
      </c>
      <c r="AH30" s="2">
        <f>(VLOOKUP($A30,[4]BASE18!$A$1:$N$933,10,0))/1000</f>
        <v>115679.84501999999</v>
      </c>
      <c r="AI30" s="2">
        <f>(VLOOKUP($A30,[4]BASE18!$A$1:$N$933,11,0))/1000</f>
        <v>133005.95006999999</v>
      </c>
      <c r="AJ30" s="2">
        <f>(VLOOKUP($A30,[4]BASE18!$A$1:$N$933,12,0))/1000</f>
        <v>142113.85837</v>
      </c>
      <c r="AK30" s="2">
        <f>(VLOOKUP($A30,[4]BASE18!$A$1:$N$933,13,0))/1000</f>
        <v>151991.19943000001</v>
      </c>
      <c r="AL30" s="2">
        <f>(VLOOKUP($A30,[4]BASE18!$A$1:$N$933,14,0))/1000</f>
        <v>160481.83394000001</v>
      </c>
      <c r="AM30" s="2">
        <f>(VLOOKUP($A30,[4]BASE19!$A$1:$N$933,3,0))/1000</f>
        <v>164188.68591999999</v>
      </c>
      <c r="AN30" s="2">
        <f>(VLOOKUP($A30,[4]BASE19!$A$1:$N$933,4,0))/1000</f>
        <v>168037.24068000002</v>
      </c>
      <c r="AO30" s="2">
        <f>(VLOOKUP($A30,[4]BASE19!$A$1:$N$933,5,0))/1000</f>
        <v>173309.37997000001</v>
      </c>
      <c r="AP30" s="2">
        <f>(VLOOKUP($A30,[4]BASE19!$A$1:$N$933,6,0))/1000</f>
        <v>178363.61812</v>
      </c>
      <c r="AQ30" s="2">
        <f>(VLOOKUP($A30,[4]BASE19!$A$1:$N$933,7,0))/1000</f>
        <v>186666.05572999999</v>
      </c>
      <c r="AR30" s="2">
        <f>(VLOOKUP($A30,[4]BASE19!$A$1:$N$933,8,0))/1000</f>
        <v>193966.41693000001</v>
      </c>
      <c r="AS30" s="2">
        <f>(VLOOKUP($A30,[4]BASE19!$A$1:$N$933,9,0))/1000</f>
        <v>199039.27968000001</v>
      </c>
      <c r="AT30" s="2">
        <f>(VLOOKUP($A30,[4]BASE19!$A$1:$N$933,10,0))/1000</f>
        <v>199985.34737</v>
      </c>
      <c r="AU30" s="2">
        <f>(VLOOKUP($A30,[4]BASE19!$A$1:$N$933,11,0))/1000</f>
        <v>203970.09981000001</v>
      </c>
      <c r="AV30" s="2">
        <f>(VLOOKUP($A30,[4]BASE19!$A$1:$N$933,12,0))/1000</f>
        <v>210068.24291999999</v>
      </c>
      <c r="AW30" s="2">
        <f>(VLOOKUP($A30,[4]BASE19!$A$1:$N$933,13,0))/1000</f>
        <v>212897.54105999999</v>
      </c>
      <c r="AX30" s="2">
        <f>(VLOOKUP($A30,[4]BASE19!$A$1:$N$933,14,0))/1000</f>
        <v>14046.76835</v>
      </c>
      <c r="AY30" s="2">
        <f>(VLOOKUP($A30,[4]BASE20!$A$1:$N$933,3,0))/1000</f>
        <v>21238.594639999999</v>
      </c>
      <c r="AZ30" s="2">
        <f>(VLOOKUP($A30,[4]BASE20!$A$1:$N$933,4,0))/1000</f>
        <v>22967.436369999999</v>
      </c>
      <c r="BA30" s="2">
        <f>(VLOOKUP($A30,[4]BASE20!$A$1:$N$933,5,0))/1000</f>
        <v>24201.611730000001</v>
      </c>
      <c r="BB30" s="2">
        <f>(VLOOKUP($A30,[4]BASE20!$A$1:$N$933,6,0))/1000</f>
        <v>24201.611730000001</v>
      </c>
      <c r="BC30" s="2">
        <f>(VLOOKUP($A30,[4]BASE20!$A$1:$N$933,7,0))/1000</f>
        <v>24201.611730000001</v>
      </c>
      <c r="BD30" s="2">
        <f>(VLOOKUP($A30,[4]BASE20!$A$1:$N$933,8,0))/1000</f>
        <v>24477.728340000001</v>
      </c>
      <c r="BE30" s="2">
        <f>(VLOOKUP($A30,[4]BASE20!$A$1:$N$933,9,0))/1000</f>
        <v>26806.178250000001</v>
      </c>
      <c r="BF30" s="2">
        <f>(VLOOKUP($A30,[4]BASE20!$A$1:$N$933,10,0))/1000</f>
        <v>30139.59244</v>
      </c>
      <c r="BG30" s="2">
        <f>(VLOOKUP($A30,[4]BASE20!$A$1:$N$933,11,0))/1000</f>
        <v>35541.952859999998</v>
      </c>
      <c r="BH30" s="2">
        <f>(VLOOKUP($A30,[4]BASE20!$A$1:$N$933,12,0))/1000</f>
        <v>43612.859579999997</v>
      </c>
      <c r="BI30" s="2">
        <f>(VLOOKUP($A30,[4]BASE20!$A$1:$N$933,13,0))/1000</f>
        <v>52174.427939999994</v>
      </c>
      <c r="BJ30" s="2">
        <f>(VLOOKUP($A30,[4]BASE20!$A$1:$N$933,14,0))/1000</f>
        <v>62771.791579999997</v>
      </c>
      <c r="BK30" s="2">
        <f>(VLOOKUP($A30,[4]BASE21!$A$1:$N$933,3,0))/1000</f>
        <v>74024.232199999999</v>
      </c>
      <c r="BL30" s="2">
        <f>(VLOOKUP($A30,[4]BASE21!$A$1:$N$933,4,0))/1000</f>
        <v>91596.131099999999</v>
      </c>
      <c r="BM30" s="2">
        <f>(VLOOKUP($A30,[4]BASE21!$A$1:$N$933,5,0))/1000</f>
        <v>110947.89836000001</v>
      </c>
      <c r="BN30" s="2">
        <f>(VLOOKUP($A30,[4]BASE21!$A$1:$N$933,6,0))/1000</f>
        <v>116385.7686</v>
      </c>
      <c r="BO30" s="2">
        <f>(VLOOKUP($A30,[4]BASE21!$A$1:$N$933,7,0))/1000</f>
        <v>120013.97929999999</v>
      </c>
      <c r="BP30" s="2">
        <f>(VLOOKUP($A30,[4]BASE21!$A$1:$N$933,8,0))/1000</f>
        <v>122226.34912</v>
      </c>
      <c r="BQ30" s="2">
        <f t="shared" si="4"/>
        <v>97748.620779999997</v>
      </c>
      <c r="BR30" s="34">
        <f t="shared" si="5"/>
        <v>3.9933697858826713</v>
      </c>
      <c r="BS30" s="34">
        <f t="shared" si="6"/>
        <v>1.843426768201506E-2</v>
      </c>
      <c r="BT30" s="5"/>
    </row>
    <row r="31" spans="1:72" x14ac:dyDescent="0.2">
      <c r="A31" s="1">
        <v>139</v>
      </c>
      <c r="B31" s="1" t="str">
        <f>VLOOKUP(A31,[4]plan!$A$2:$B$890,2,0)</f>
        <v>(PROVISIÓN PARA PROTECCIÓN DE INVERSIONES)</v>
      </c>
      <c r="C31" s="2">
        <f>VLOOKUP($A31,[4]BASE!$A$2:$N$890,3,0)</f>
        <v>1</v>
      </c>
      <c r="D31" s="2">
        <f>VLOOKUP($A31,[4]BASE!$A$2:$N$890,3,0)</f>
        <v>1</v>
      </c>
      <c r="E31" s="2">
        <f>VLOOKUP($A31,[4]BASE!$A$2:$N$890,3,0)</f>
        <v>1</v>
      </c>
      <c r="F31" s="2">
        <f>VLOOKUP($A31,[4]BASE!$A$2:$N$890,3,0)</f>
        <v>1</v>
      </c>
      <c r="G31" s="2">
        <f>VLOOKUP($A31,[4]BASE!$A$2:$N$890,3,0)</f>
        <v>1</v>
      </c>
      <c r="H31" s="2">
        <f>VLOOKUP($A31,[4]BASE!$A$2:$N$890,3,0)</f>
        <v>1</v>
      </c>
      <c r="I31" s="2">
        <f>VLOOKUP($A31,[4]BASE!$A$2:$N$890,3,0)</f>
        <v>1</v>
      </c>
      <c r="J31" s="2">
        <f>VLOOKUP($A31,[4]BASE!$A$2:$N$890,3,0)</f>
        <v>1</v>
      </c>
      <c r="K31" s="2">
        <f>(VLOOKUP($A31,[4]BASE!$A$2:$N$890,11,0))/1000</f>
        <v>0</v>
      </c>
      <c r="L31" s="2">
        <f>(VLOOKUP($A31,[4]BASE!$A$2:$N$890,12,0))/1000</f>
        <v>0</v>
      </c>
      <c r="M31" s="2">
        <f>(VLOOKUP($A31,[4]BASE!$A$2:$N$890,13,0))/1000</f>
        <v>0</v>
      </c>
      <c r="N31" s="2">
        <f>(VLOOKUP($A31,[4]BASE!$A$2:$N$890,14,0))/1000</f>
        <v>0</v>
      </c>
      <c r="O31" s="2">
        <f>(VLOOKUP($A31,[4]BASE17!$A$1:$N$933,3,0))/1000</f>
        <v>0</v>
      </c>
      <c r="P31" s="2">
        <f>(VLOOKUP($A31,[4]BASE17!$A$1:$N$933,4,0))/1000</f>
        <v>0</v>
      </c>
      <c r="Q31" s="2">
        <f>(VLOOKUP($A31,[4]BASE17!$A$1:$N$933,5,0))/1000</f>
        <v>0</v>
      </c>
      <c r="R31" s="2">
        <f>(VLOOKUP($A31,[4]BASE17!$A$1:$N$933,6,0))/1000</f>
        <v>0</v>
      </c>
      <c r="S31" s="2">
        <f>(VLOOKUP($A31,[4]BASE17!$A$1:$N$933,7,0))/1000</f>
        <v>0</v>
      </c>
      <c r="T31" s="2">
        <f>(VLOOKUP($A31,[4]BASE17!$A$1:$N$933,8,0))/1000</f>
        <v>0</v>
      </c>
      <c r="U31" s="2">
        <f>(VLOOKUP($A31,[4]BASE17!$A$1:$N$933,9,0))/1000</f>
        <v>0</v>
      </c>
      <c r="V31" s="2">
        <f>(VLOOKUP($A31,[4]BASE17!$A$1:$N$933,10,0))/1000</f>
        <v>0</v>
      </c>
      <c r="W31" s="2">
        <f>(VLOOKUP($A31,[4]BASE17!$A$1:$N$933,11,0))/1000</f>
        <v>0</v>
      </c>
      <c r="X31" s="2">
        <f>(VLOOKUP($A31,[4]BASE17!$A$1:$N$933,12,0))/1000</f>
        <v>0</v>
      </c>
      <c r="Y31" s="2">
        <f>(VLOOKUP($A31,[4]BASE17!$A$1:$N$933,13,0))/1000</f>
        <v>0</v>
      </c>
      <c r="Z31" s="2">
        <f>(VLOOKUP($A31,[4]BASE17!$A$1:$N$933,14,0))/1000</f>
        <v>0</v>
      </c>
      <c r="AA31" s="2">
        <f>(VLOOKUP($A31,[4]BASE18!$A$1:$N$933,3,0))/1000</f>
        <v>0</v>
      </c>
      <c r="AB31" s="2">
        <f>(VLOOKUP($A31,[4]BASE18!$A$1:$N$933,4,0))/1000</f>
        <v>0</v>
      </c>
      <c r="AC31" s="2">
        <f>(VLOOKUP($A31,[4]BASE18!$A$1:$N$933,5,0))/1000</f>
        <v>0</v>
      </c>
      <c r="AD31" s="2">
        <f>(VLOOKUP($A31,[4]BASE18!$A$1:$N$933,6,0))/1000</f>
        <v>0</v>
      </c>
      <c r="AE31" s="2">
        <f>(VLOOKUP($A31,[4]BASE18!$A$1:$N$933,7,0))/1000</f>
        <v>0</v>
      </c>
      <c r="AF31" s="2">
        <f>(VLOOKUP($A31,[4]BASE18!$A$1:$N$933,8,0))/1000</f>
        <v>0</v>
      </c>
      <c r="AG31" s="2">
        <f>(VLOOKUP($A31,[4]BASE18!$A$1:$N$933,9,0))/1000</f>
        <v>0</v>
      </c>
      <c r="AH31" s="2">
        <f>(VLOOKUP($A31,[4]BASE18!$A$1:$N$933,10,0))/1000</f>
        <v>0</v>
      </c>
      <c r="AI31" s="2">
        <f>(VLOOKUP($A31,[4]BASE18!$A$1:$N$933,11,0))/1000</f>
        <v>0</v>
      </c>
      <c r="AJ31" s="2">
        <f>(VLOOKUP($A31,[4]BASE18!$A$1:$N$933,12,0))/1000</f>
        <v>0</v>
      </c>
      <c r="AK31" s="2">
        <f>(VLOOKUP($A31,[4]BASE18!$A$1:$N$933,13,0))/1000</f>
        <v>0</v>
      </c>
      <c r="AL31" s="2">
        <f>(VLOOKUP($A31,[4]BASE18!$A$1:$N$933,14,0))/1000</f>
        <v>0</v>
      </c>
      <c r="AM31" s="2">
        <f>(VLOOKUP($A31,[4]BASE19!$A$1:$N$933,3,0))/1000</f>
        <v>0</v>
      </c>
      <c r="AN31" s="2">
        <f>(VLOOKUP($A31,[4]BASE19!$A$1:$N$933,4,0))/1000</f>
        <v>0</v>
      </c>
      <c r="AO31" s="2">
        <f>(VLOOKUP($A31,[4]BASE19!$A$1:$N$933,5,0))/1000</f>
        <v>0</v>
      </c>
      <c r="AP31" s="2">
        <f>(VLOOKUP($A31,[4]BASE19!$A$1:$N$933,6,0))/1000</f>
        <v>0</v>
      </c>
      <c r="AQ31" s="2">
        <f>(VLOOKUP($A31,[4]BASE19!$A$1:$N$933,7,0))/1000</f>
        <v>0</v>
      </c>
      <c r="AR31" s="2">
        <f>(VLOOKUP($A31,[4]BASE19!$A$1:$N$933,8,0))/1000</f>
        <v>0</v>
      </c>
      <c r="AS31" s="2">
        <f>(VLOOKUP($A31,[4]BASE19!$A$1:$N$933,9,0))/1000</f>
        <v>0</v>
      </c>
      <c r="AT31" s="2">
        <f>(VLOOKUP($A31,[4]BASE19!$A$1:$N$933,10,0))/1000</f>
        <v>0</v>
      </c>
      <c r="AU31" s="2">
        <f>(VLOOKUP($A31,[4]BASE19!$A$1:$N$933,11,0))/1000</f>
        <v>0</v>
      </c>
      <c r="AV31" s="2">
        <f>(VLOOKUP($A31,[4]BASE19!$A$1:$N$933,12,0))/1000</f>
        <v>0</v>
      </c>
      <c r="AW31" s="2">
        <f>(VLOOKUP($A31,[4]BASE19!$A$1:$N$933,13,0))/1000</f>
        <v>0</v>
      </c>
      <c r="AX31" s="2">
        <f>(VLOOKUP($A31,[4]BASE19!$A$1:$N$933,14,0))/1000</f>
        <v>0</v>
      </c>
      <c r="AY31" s="2">
        <f>(VLOOKUP($A31,[4]BASE20!$A$1:$N$933,3,0))/1000</f>
        <v>0</v>
      </c>
      <c r="AZ31" s="2">
        <f>(VLOOKUP($A31,[4]BASE20!$A$1:$N$933,4,0))/1000</f>
        <v>0</v>
      </c>
      <c r="BA31" s="2">
        <f>(VLOOKUP($A31,[4]BASE20!$A$1:$N$933,5,0))/1000</f>
        <v>0</v>
      </c>
      <c r="BB31" s="2">
        <f>(VLOOKUP($A31,[4]BASE20!$A$1:$N$933,6,0))/1000</f>
        <v>0</v>
      </c>
      <c r="BC31" s="2">
        <f>(VLOOKUP($A31,[4]BASE20!$A$1:$N$933,7,0))/1000</f>
        <v>0</v>
      </c>
      <c r="BD31" s="2">
        <f>(VLOOKUP($A31,[4]BASE20!$A$1:$N$933,8,0))/1000</f>
        <v>0</v>
      </c>
      <c r="BE31" s="2">
        <f>(VLOOKUP($A31,[4]BASE20!$A$1:$N$933,9,0))/1000</f>
        <v>0</v>
      </c>
      <c r="BF31" s="2">
        <f>(VLOOKUP($A31,[4]BASE20!$A$1:$N$933,10,0))/1000</f>
        <v>0</v>
      </c>
      <c r="BG31" s="2">
        <f>(VLOOKUP($A31,[4]BASE20!$A$1:$N$933,11,0))/1000</f>
        <v>0</v>
      </c>
      <c r="BH31" s="2">
        <f>(VLOOKUP($A31,[4]BASE20!$A$1:$N$933,12,0))/1000</f>
        <v>0</v>
      </c>
      <c r="BI31" s="2">
        <f>(VLOOKUP($A31,[4]BASE20!$A$1:$N$933,13,0))/1000</f>
        <v>0</v>
      </c>
      <c r="BJ31" s="2">
        <f>(VLOOKUP($A31,[4]BASE20!$A$1:$N$933,14,0))/1000</f>
        <v>0</v>
      </c>
      <c r="BK31" s="2">
        <f>(VLOOKUP($A31,[4]BASE21!$A$1:$N$933,3,0))/1000</f>
        <v>0</v>
      </c>
      <c r="BL31" s="2">
        <f>(VLOOKUP($A31,[4]BASE21!$A$1:$N$933,4,0))/1000</f>
        <v>0</v>
      </c>
      <c r="BM31" s="2">
        <f>(VLOOKUP($A31,[4]BASE21!$A$1:$N$933,5,0))/1000</f>
        <v>0</v>
      </c>
      <c r="BN31" s="2">
        <f>(VLOOKUP($A31,[4]BASE21!$A$1:$N$933,6,0))/1000</f>
        <v>0</v>
      </c>
      <c r="BO31" s="2">
        <f>(VLOOKUP($A31,[4]BASE21!$A$1:$N$933,7,0))/1000</f>
        <v>0</v>
      </c>
      <c r="BP31" s="2">
        <f>(VLOOKUP($A31,[4]BASE21!$A$1:$N$933,8,0))/1000</f>
        <v>0</v>
      </c>
      <c r="BQ31" s="2">
        <f t="shared" si="4"/>
        <v>0</v>
      </c>
      <c r="BR31" s="34">
        <f t="shared" si="5"/>
        <v>0</v>
      </c>
      <c r="BS31" s="34">
        <f t="shared" si="6"/>
        <v>0</v>
      </c>
      <c r="BT31" s="5"/>
    </row>
    <row r="32" spans="1:72" x14ac:dyDescent="0.2">
      <c r="A32" s="1">
        <v>14</v>
      </c>
      <c r="B32" s="1" t="str">
        <f>VLOOKUP(A32,[4]plan!$A$2:$B$890,2,0)</f>
        <v>CRÉDITO INTERNO</v>
      </c>
      <c r="C32" s="2">
        <f>VLOOKUP($A32,[4]BASE!$A$2:$N$890,3,0)</f>
        <v>1</v>
      </c>
      <c r="D32" s="2">
        <f>VLOOKUP($A32,[4]BASE!$A$2:$N$890,3,0)</f>
        <v>1</v>
      </c>
      <c r="E32" s="2">
        <f>VLOOKUP($A32,[4]BASE!$A$2:$N$890,3,0)</f>
        <v>1</v>
      </c>
      <c r="F32" s="2">
        <f>VLOOKUP($A32,[4]BASE!$A$2:$N$890,3,0)</f>
        <v>1</v>
      </c>
      <c r="G32" s="2">
        <f>VLOOKUP($A32,[4]BASE!$A$2:$N$890,3,0)</f>
        <v>1</v>
      </c>
      <c r="H32" s="2">
        <f>VLOOKUP($A32,[4]BASE!$A$2:$N$890,3,0)</f>
        <v>1</v>
      </c>
      <c r="I32" s="2">
        <f>VLOOKUP($A32,[4]BASE!$A$2:$N$890,3,0)</f>
        <v>1</v>
      </c>
      <c r="J32" s="2">
        <f>VLOOKUP($A32,[4]BASE!$A$2:$N$890,3,0)</f>
        <v>1</v>
      </c>
      <c r="K32" s="2">
        <f>(VLOOKUP($A32,[4]BASE!$A$2:$N$890,11,0))/1000</f>
        <v>0</v>
      </c>
      <c r="L32" s="2">
        <f>(VLOOKUP($A32,[4]BASE!$A$2:$N$890,12,0))/1000</f>
        <v>0</v>
      </c>
      <c r="M32" s="2">
        <f>(VLOOKUP($A32,[4]BASE!$A$2:$N$890,13,0))/1000</f>
        <v>0</v>
      </c>
      <c r="N32" s="2">
        <f>(VLOOKUP($A32,[4]BASE!$A$2:$N$890,14,0))/1000</f>
        <v>0</v>
      </c>
      <c r="O32" s="2">
        <f>(VLOOKUP($A32,[4]BASE17!$A$1:$N$933,3,0))/1000</f>
        <v>0</v>
      </c>
      <c r="P32" s="2">
        <f>(VLOOKUP($A32,[4]BASE17!$A$1:$N$933,4,0))/1000</f>
        <v>0</v>
      </c>
      <c r="Q32" s="2">
        <f>(VLOOKUP($A32,[4]BASE17!$A$1:$N$933,5,0))/1000</f>
        <v>0</v>
      </c>
      <c r="R32" s="2">
        <f>(VLOOKUP($A32,[4]BASE17!$A$1:$N$933,6,0))/1000</f>
        <v>0</v>
      </c>
      <c r="S32" s="2">
        <f>(VLOOKUP($A32,[4]BASE17!$A$1:$N$933,7,0))/1000</f>
        <v>0</v>
      </c>
      <c r="T32" s="2">
        <f>(VLOOKUP($A32,[4]BASE17!$A$1:$N$933,8,0))/1000</f>
        <v>0</v>
      </c>
      <c r="U32" s="2">
        <f>(VLOOKUP($A32,[4]BASE17!$A$1:$N$933,9,0))/1000</f>
        <v>0</v>
      </c>
      <c r="V32" s="2">
        <f>(VLOOKUP($A32,[4]BASE17!$A$1:$N$933,10,0))/1000</f>
        <v>0</v>
      </c>
      <c r="W32" s="2">
        <f>(VLOOKUP($A32,[4]BASE17!$A$1:$N$933,11,0))/1000</f>
        <v>0</v>
      </c>
      <c r="X32" s="2">
        <f>(VLOOKUP($A32,[4]BASE17!$A$1:$N$933,12,0))/1000</f>
        <v>0</v>
      </c>
      <c r="Y32" s="2">
        <f>(VLOOKUP($A32,[4]BASE17!$A$1:$N$933,13,0))/1000</f>
        <v>0</v>
      </c>
      <c r="Z32" s="2">
        <f>(VLOOKUP($A32,[4]BASE17!$A$1:$N$933,14,0))/1000</f>
        <v>0</v>
      </c>
      <c r="AA32" s="2">
        <f>(VLOOKUP($A32,[4]BASE18!$A$1:$N$933,3,0))/1000</f>
        <v>0</v>
      </c>
      <c r="AB32" s="2">
        <f>(VLOOKUP($A32,[4]BASE18!$A$1:$N$933,4,0))/1000</f>
        <v>0</v>
      </c>
      <c r="AC32" s="2">
        <f>(VLOOKUP($A32,[4]BASE18!$A$1:$N$933,5,0))/1000</f>
        <v>0</v>
      </c>
      <c r="AD32" s="2">
        <f>(VLOOKUP($A32,[4]BASE18!$A$1:$N$933,6,0))/1000</f>
        <v>0</v>
      </c>
      <c r="AE32" s="2">
        <f>(VLOOKUP($A32,[4]BASE18!$A$1:$N$933,7,0))/1000</f>
        <v>0</v>
      </c>
      <c r="AF32" s="2">
        <f>(VLOOKUP($A32,[4]BASE18!$A$1:$N$933,8,0))/1000</f>
        <v>0</v>
      </c>
      <c r="AG32" s="2">
        <f>(VLOOKUP($A32,[4]BASE18!$A$1:$N$933,9,0))/1000</f>
        <v>0</v>
      </c>
      <c r="AH32" s="2">
        <f>(VLOOKUP($A32,[4]BASE18!$A$1:$N$933,10,0))/1000</f>
        <v>0</v>
      </c>
      <c r="AI32" s="2">
        <f>(VLOOKUP($A32,[4]BASE18!$A$1:$N$933,11,0))/1000</f>
        <v>0</v>
      </c>
      <c r="AJ32" s="2">
        <f>(VLOOKUP($A32,[4]BASE18!$A$1:$N$933,12,0))/1000</f>
        <v>0</v>
      </c>
      <c r="AK32" s="2">
        <f>(VLOOKUP($A32,[4]BASE18!$A$1:$N$933,13,0))/1000</f>
        <v>0</v>
      </c>
      <c r="AL32" s="2">
        <f>(VLOOKUP($A32,[4]BASE18!$A$1:$N$933,14,0))/1000</f>
        <v>0</v>
      </c>
      <c r="AM32" s="2">
        <f>(VLOOKUP($A32,[4]BASE19!$A$1:$N$933,3,0))/1000</f>
        <v>0</v>
      </c>
      <c r="AN32" s="2">
        <f>(VLOOKUP($A32,[4]BASE19!$A$1:$N$933,4,0))/1000</f>
        <v>0</v>
      </c>
      <c r="AO32" s="2">
        <f>(VLOOKUP($A32,[4]BASE19!$A$1:$N$933,5,0))/1000</f>
        <v>0</v>
      </c>
      <c r="AP32" s="2">
        <f>(VLOOKUP($A32,[4]BASE19!$A$1:$N$933,6,0))/1000</f>
        <v>0</v>
      </c>
      <c r="AQ32" s="2">
        <f>(VLOOKUP($A32,[4]BASE19!$A$1:$N$933,7,0))/1000</f>
        <v>0</v>
      </c>
      <c r="AR32" s="2">
        <f>(VLOOKUP($A32,[4]BASE19!$A$1:$N$933,8,0))/1000</f>
        <v>0</v>
      </c>
      <c r="AS32" s="2">
        <f>(VLOOKUP($A32,[4]BASE19!$A$1:$N$933,9,0))/1000</f>
        <v>0</v>
      </c>
      <c r="AT32" s="2">
        <f>(VLOOKUP($A32,[4]BASE19!$A$1:$N$933,10,0))/1000</f>
        <v>0</v>
      </c>
      <c r="AU32" s="2">
        <f>(VLOOKUP($A32,[4]BASE19!$A$1:$N$933,11,0))/1000</f>
        <v>0</v>
      </c>
      <c r="AV32" s="2">
        <f>(VLOOKUP($A32,[4]BASE19!$A$1:$N$933,12,0))/1000</f>
        <v>0</v>
      </c>
      <c r="AW32" s="2">
        <f>(VLOOKUP($A32,[4]BASE19!$A$1:$N$933,13,0))/1000</f>
        <v>0</v>
      </c>
      <c r="AX32" s="2">
        <f>(VLOOKUP($A32,[4]BASE19!$A$1:$N$933,14,0))/1000</f>
        <v>0</v>
      </c>
      <c r="AY32" s="2">
        <f>(VLOOKUP($A32,[4]BASE20!$A$1:$N$933,3,0))/1000</f>
        <v>0</v>
      </c>
      <c r="AZ32" s="2">
        <f>(VLOOKUP($A32,[4]BASE20!$A$1:$N$933,4,0))/1000</f>
        <v>0</v>
      </c>
      <c r="BA32" s="2">
        <f>(VLOOKUP($A32,[4]BASE20!$A$1:$N$933,5,0))/1000</f>
        <v>0</v>
      </c>
      <c r="BB32" s="2">
        <f>(VLOOKUP($A32,[4]BASE20!$A$1:$N$933,6,0))/1000</f>
        <v>0</v>
      </c>
      <c r="BC32" s="2">
        <f>(VLOOKUP($A32,[4]BASE20!$A$1:$N$933,7,0))/1000</f>
        <v>0</v>
      </c>
      <c r="BD32" s="2">
        <f>(VLOOKUP($A32,[4]BASE20!$A$1:$N$933,8,0))/1000</f>
        <v>0</v>
      </c>
      <c r="BE32" s="2">
        <f>(VLOOKUP($A32,[4]BASE20!$A$1:$N$933,9,0))/1000</f>
        <v>0</v>
      </c>
      <c r="BF32" s="2">
        <f>(VLOOKUP($A32,[4]BASE20!$A$1:$N$933,10,0))/1000</f>
        <v>0</v>
      </c>
      <c r="BG32" s="2">
        <f>(VLOOKUP($A32,[4]BASE20!$A$1:$N$933,11,0))/1000</f>
        <v>0</v>
      </c>
      <c r="BH32" s="2">
        <f>(VLOOKUP($A32,[4]BASE20!$A$1:$N$933,12,0))/1000</f>
        <v>0</v>
      </c>
      <c r="BI32" s="2">
        <f>(VLOOKUP($A32,[4]BASE20!$A$1:$N$933,13,0))/1000</f>
        <v>0</v>
      </c>
      <c r="BJ32" s="2">
        <f>(VLOOKUP($A32,[4]BASE20!$A$1:$N$933,14,0))/1000</f>
        <v>0</v>
      </c>
      <c r="BK32" s="2">
        <f>(VLOOKUP($A32,[4]BASE21!$A$1:$N$933,3,0))/1000</f>
        <v>0</v>
      </c>
      <c r="BL32" s="2">
        <f>(VLOOKUP($A32,[4]BASE21!$A$1:$N$933,4,0))/1000</f>
        <v>0</v>
      </c>
      <c r="BM32" s="2">
        <f>(VLOOKUP($A32,[4]BASE21!$A$1:$N$933,5,0))/1000</f>
        <v>0</v>
      </c>
      <c r="BN32" s="2">
        <f>(VLOOKUP($A32,[4]BASE21!$A$1:$N$933,6,0))/1000</f>
        <v>0</v>
      </c>
      <c r="BO32" s="2">
        <f>(VLOOKUP($A32,[4]BASE21!$A$1:$N$933,7,0))/1000</f>
        <v>0</v>
      </c>
      <c r="BP32" s="2">
        <f>(VLOOKUP($A32,[4]BASE21!$A$1:$N$933,8,0))/1000</f>
        <v>0</v>
      </c>
      <c r="BQ32" s="2">
        <f t="shared" si="4"/>
        <v>0</v>
      </c>
      <c r="BR32" s="34">
        <f t="shared" si="5"/>
        <v>0</v>
      </c>
      <c r="BS32" s="34">
        <f t="shared" si="6"/>
        <v>0</v>
      </c>
      <c r="BT32" s="5"/>
    </row>
    <row r="33" spans="1:72" x14ac:dyDescent="0.2">
      <c r="A33" s="1">
        <v>141</v>
      </c>
      <c r="B33" s="1" t="str">
        <f>VLOOKUP(A33,[4]plan!$A$2:$B$890,2,0)</f>
        <v>CREDITO INTERNO POR VENCER</v>
      </c>
      <c r="C33" s="2">
        <f>VLOOKUP($A33,[4]BASE!$A$2:$N$890,3,0)</f>
        <v>1</v>
      </c>
      <c r="D33" s="2">
        <f>VLOOKUP($A33,[4]BASE!$A$2:$N$890,3,0)</f>
        <v>1</v>
      </c>
      <c r="E33" s="2">
        <f>VLOOKUP($A33,[4]BASE!$A$2:$N$890,3,0)</f>
        <v>1</v>
      </c>
      <c r="F33" s="2">
        <f>VLOOKUP($A33,[4]BASE!$A$2:$N$890,3,0)</f>
        <v>1</v>
      </c>
      <c r="G33" s="2">
        <f>VLOOKUP($A33,[4]BASE!$A$2:$N$890,3,0)</f>
        <v>1</v>
      </c>
      <c r="H33" s="2">
        <f>VLOOKUP($A33,[4]BASE!$A$2:$N$890,3,0)</f>
        <v>1</v>
      </c>
      <c r="I33" s="2">
        <f>VLOOKUP($A33,[4]BASE!$A$2:$N$890,3,0)</f>
        <v>1</v>
      </c>
      <c r="J33" s="2">
        <f>VLOOKUP($A33,[4]BASE!$A$2:$N$890,3,0)</f>
        <v>1</v>
      </c>
      <c r="K33" s="2">
        <f>(VLOOKUP($A33,[4]BASE!$A$2:$N$890,11,0))/1000</f>
        <v>0</v>
      </c>
      <c r="L33" s="2">
        <f>(VLOOKUP($A33,[4]BASE!$A$2:$N$890,12,0))/1000</f>
        <v>0</v>
      </c>
      <c r="M33" s="2">
        <f>(VLOOKUP($A33,[4]BASE!$A$2:$N$890,13,0))/1000</f>
        <v>0</v>
      </c>
      <c r="N33" s="2">
        <f>(VLOOKUP($A33,[4]BASE!$A$2:$N$890,14,0))/1000</f>
        <v>0</v>
      </c>
      <c r="O33" s="2">
        <f>(VLOOKUP($A33,[4]BASE17!$A$1:$N$933,3,0))/1000</f>
        <v>0</v>
      </c>
      <c r="P33" s="2">
        <f>(VLOOKUP($A33,[4]BASE17!$A$1:$N$933,4,0))/1000</f>
        <v>0</v>
      </c>
      <c r="Q33" s="2">
        <f>(VLOOKUP($A33,[4]BASE17!$A$1:$N$933,5,0))/1000</f>
        <v>0</v>
      </c>
      <c r="R33" s="2">
        <f>(VLOOKUP($A33,[4]BASE17!$A$1:$N$933,6,0))/1000</f>
        <v>0</v>
      </c>
      <c r="S33" s="2">
        <f>(VLOOKUP($A33,[4]BASE17!$A$1:$N$933,7,0))/1000</f>
        <v>0</v>
      </c>
      <c r="T33" s="2">
        <f>(VLOOKUP($A33,[4]BASE17!$A$1:$N$933,8,0))/1000</f>
        <v>0</v>
      </c>
      <c r="U33" s="2">
        <f>(VLOOKUP($A33,[4]BASE17!$A$1:$N$933,9,0))/1000</f>
        <v>0</v>
      </c>
      <c r="V33" s="2">
        <f>(VLOOKUP($A33,[4]BASE17!$A$1:$N$933,10,0))/1000</f>
        <v>0</v>
      </c>
      <c r="W33" s="2">
        <f>(VLOOKUP($A33,[4]BASE17!$A$1:$N$933,11,0))/1000</f>
        <v>0</v>
      </c>
      <c r="X33" s="2">
        <f>(VLOOKUP($A33,[4]BASE17!$A$1:$N$933,12,0))/1000</f>
        <v>0</v>
      </c>
      <c r="Y33" s="2">
        <f>(VLOOKUP($A33,[4]BASE17!$A$1:$N$933,13,0))/1000</f>
        <v>0</v>
      </c>
      <c r="Z33" s="2">
        <f>(VLOOKUP($A33,[4]BASE17!$A$1:$N$933,14,0))/1000</f>
        <v>0</v>
      </c>
      <c r="AA33" s="2">
        <f>(VLOOKUP($A33,[4]BASE18!$A$1:$N$933,3,0))/1000</f>
        <v>0</v>
      </c>
      <c r="AB33" s="2">
        <f>(VLOOKUP($A33,[4]BASE18!$A$1:$N$933,4,0))/1000</f>
        <v>0</v>
      </c>
      <c r="AC33" s="2">
        <f>(VLOOKUP($A33,[4]BASE18!$A$1:$N$933,5,0))/1000</f>
        <v>0</v>
      </c>
      <c r="AD33" s="2">
        <f>(VLOOKUP($A33,[4]BASE18!$A$1:$N$933,6,0))/1000</f>
        <v>0</v>
      </c>
      <c r="AE33" s="2">
        <f>(VLOOKUP($A33,[4]BASE18!$A$1:$N$933,7,0))/1000</f>
        <v>0</v>
      </c>
      <c r="AF33" s="2">
        <f>(VLOOKUP($A33,[4]BASE18!$A$1:$N$933,8,0))/1000</f>
        <v>0</v>
      </c>
      <c r="AG33" s="2">
        <f>(VLOOKUP($A33,[4]BASE18!$A$1:$N$933,9,0))/1000</f>
        <v>0</v>
      </c>
      <c r="AH33" s="2">
        <f>(VLOOKUP($A33,[4]BASE18!$A$1:$N$933,10,0))/1000</f>
        <v>0</v>
      </c>
      <c r="AI33" s="2">
        <f>(VLOOKUP($A33,[4]BASE18!$A$1:$N$933,11,0))/1000</f>
        <v>0</v>
      </c>
      <c r="AJ33" s="2">
        <f>(VLOOKUP($A33,[4]BASE18!$A$1:$N$933,12,0))/1000</f>
        <v>0</v>
      </c>
      <c r="AK33" s="2">
        <f>(VLOOKUP($A33,[4]BASE18!$A$1:$N$933,13,0))/1000</f>
        <v>0</v>
      </c>
      <c r="AL33" s="2">
        <f>(VLOOKUP($A33,[4]BASE18!$A$1:$N$933,14,0))/1000</f>
        <v>0</v>
      </c>
      <c r="AM33" s="2">
        <f>(VLOOKUP($A33,[4]BASE19!$A$1:$N$933,3,0))/1000</f>
        <v>0</v>
      </c>
      <c r="AN33" s="2">
        <f>(VLOOKUP($A33,[4]BASE19!$A$1:$N$933,4,0))/1000</f>
        <v>0</v>
      </c>
      <c r="AO33" s="2">
        <f>(VLOOKUP($A33,[4]BASE19!$A$1:$N$933,5,0))/1000</f>
        <v>0</v>
      </c>
      <c r="AP33" s="2">
        <f>(VLOOKUP($A33,[4]BASE19!$A$1:$N$933,6,0))/1000</f>
        <v>0</v>
      </c>
      <c r="AQ33" s="2">
        <f>(VLOOKUP($A33,[4]BASE19!$A$1:$N$933,7,0))/1000</f>
        <v>0</v>
      </c>
      <c r="AR33" s="2">
        <f>(VLOOKUP($A33,[4]BASE19!$A$1:$N$933,8,0))/1000</f>
        <v>0</v>
      </c>
      <c r="AS33" s="2">
        <f>(VLOOKUP($A33,[4]BASE19!$A$1:$N$933,9,0))/1000</f>
        <v>0</v>
      </c>
      <c r="AT33" s="2">
        <f>(VLOOKUP($A33,[4]BASE19!$A$1:$N$933,10,0))/1000</f>
        <v>0</v>
      </c>
      <c r="AU33" s="2">
        <f>(VLOOKUP($A33,[4]BASE19!$A$1:$N$933,11,0))/1000</f>
        <v>0</v>
      </c>
      <c r="AV33" s="2">
        <f>(VLOOKUP($A33,[4]BASE19!$A$1:$N$933,12,0))/1000</f>
        <v>0</v>
      </c>
      <c r="AW33" s="2">
        <f>(VLOOKUP($A33,[4]BASE19!$A$1:$N$933,13,0))/1000</f>
        <v>0</v>
      </c>
      <c r="AX33" s="2">
        <f>(VLOOKUP($A33,[4]BASE19!$A$1:$N$933,14,0))/1000</f>
        <v>0</v>
      </c>
      <c r="AY33" s="2">
        <f>(VLOOKUP($A33,[4]BASE20!$A$1:$N$933,3,0))/1000</f>
        <v>0</v>
      </c>
      <c r="AZ33" s="2">
        <f>(VLOOKUP($A33,[4]BASE20!$A$1:$N$933,4,0))/1000</f>
        <v>0</v>
      </c>
      <c r="BA33" s="2">
        <f>(VLOOKUP($A33,[4]BASE20!$A$1:$N$933,5,0))/1000</f>
        <v>0</v>
      </c>
      <c r="BB33" s="2">
        <f>(VLOOKUP($A33,[4]BASE20!$A$1:$N$933,6,0))/1000</f>
        <v>0</v>
      </c>
      <c r="BC33" s="2">
        <f>(VLOOKUP($A33,[4]BASE20!$A$1:$N$933,7,0))/1000</f>
        <v>0</v>
      </c>
      <c r="BD33" s="2">
        <f>(VLOOKUP($A33,[4]BASE20!$A$1:$N$933,8,0))/1000</f>
        <v>0</v>
      </c>
      <c r="BE33" s="2">
        <f>(VLOOKUP($A33,[4]BASE20!$A$1:$N$933,9,0))/1000</f>
        <v>0</v>
      </c>
      <c r="BF33" s="2">
        <f>(VLOOKUP($A33,[4]BASE20!$A$1:$N$933,10,0))/1000</f>
        <v>0</v>
      </c>
      <c r="BG33" s="2">
        <f>(VLOOKUP($A33,[4]BASE20!$A$1:$N$933,11,0))/1000</f>
        <v>0</v>
      </c>
      <c r="BH33" s="2">
        <f>(VLOOKUP($A33,[4]BASE20!$A$1:$N$933,12,0))/1000</f>
        <v>0</v>
      </c>
      <c r="BI33" s="2">
        <f>(VLOOKUP($A33,[4]BASE20!$A$1:$N$933,13,0))/1000</f>
        <v>0</v>
      </c>
      <c r="BJ33" s="2">
        <f>(VLOOKUP($A33,[4]BASE20!$A$1:$N$933,14,0))/1000</f>
        <v>0</v>
      </c>
      <c r="BK33" s="2">
        <f>(VLOOKUP($A33,[4]BASE21!$A$1:$N$933,3,0))/1000</f>
        <v>0</v>
      </c>
      <c r="BL33" s="2">
        <f>(VLOOKUP($A33,[4]BASE21!$A$1:$N$933,4,0))/1000</f>
        <v>0</v>
      </c>
      <c r="BM33" s="2">
        <f>(VLOOKUP($A33,[4]BASE21!$A$1:$N$933,5,0))/1000</f>
        <v>0</v>
      </c>
      <c r="BN33" s="2">
        <f>(VLOOKUP($A33,[4]BASE21!$A$1:$N$933,6,0))/1000</f>
        <v>0</v>
      </c>
      <c r="BO33" s="2">
        <f>(VLOOKUP($A33,[4]BASE21!$A$1:$N$933,7,0))/1000</f>
        <v>0</v>
      </c>
      <c r="BP33" s="2">
        <f>(VLOOKUP($A33,[4]BASE21!$A$1:$N$933,8,0))/1000</f>
        <v>0</v>
      </c>
      <c r="BQ33" s="2">
        <f t="shared" si="4"/>
        <v>0</v>
      </c>
      <c r="BR33" s="34">
        <f t="shared" si="5"/>
        <v>0</v>
      </c>
      <c r="BS33" s="34">
        <f t="shared" si="6"/>
        <v>0</v>
      </c>
      <c r="BT33" s="5"/>
    </row>
    <row r="34" spans="1:72" x14ac:dyDescent="0.2">
      <c r="A34" s="1">
        <v>142</v>
      </c>
      <c r="B34" s="1" t="str">
        <f>VLOOKUP(A34,[4]plan!$A$2:$B$890,2,0)</f>
        <v>CRÉDITO INTERNO VENCIDO</v>
      </c>
      <c r="C34" s="2">
        <f>VLOOKUP($A34,[4]BASE!$A$2:$N$890,3,0)</f>
        <v>1</v>
      </c>
      <c r="D34" s="2">
        <f>VLOOKUP($A34,[4]BASE!$A$2:$N$890,3,0)</f>
        <v>1</v>
      </c>
      <c r="E34" s="2">
        <f>VLOOKUP($A34,[4]BASE!$A$2:$N$890,3,0)</f>
        <v>1</v>
      </c>
      <c r="F34" s="2">
        <f>VLOOKUP($A34,[4]BASE!$A$2:$N$890,3,0)</f>
        <v>1</v>
      </c>
      <c r="G34" s="2">
        <f>VLOOKUP($A34,[4]BASE!$A$2:$N$890,3,0)</f>
        <v>1</v>
      </c>
      <c r="H34" s="2">
        <f>VLOOKUP($A34,[4]BASE!$A$2:$N$890,3,0)</f>
        <v>1</v>
      </c>
      <c r="I34" s="2">
        <f>VLOOKUP($A34,[4]BASE!$A$2:$N$890,3,0)</f>
        <v>1</v>
      </c>
      <c r="J34" s="2">
        <f>VLOOKUP($A34,[4]BASE!$A$2:$N$890,3,0)</f>
        <v>1</v>
      </c>
      <c r="K34" s="2">
        <f>(VLOOKUP($A34,[4]BASE!$A$2:$N$890,11,0))/1000</f>
        <v>242.27581000000001</v>
      </c>
      <c r="L34" s="2">
        <f>(VLOOKUP($A34,[4]BASE!$A$2:$N$890,12,0))/1000</f>
        <v>242.27581000000001</v>
      </c>
      <c r="M34" s="2">
        <f>(VLOOKUP($A34,[4]BASE!$A$2:$N$890,13,0))/1000</f>
        <v>242.27581000000001</v>
      </c>
      <c r="N34" s="2">
        <f>(VLOOKUP($A34,[4]BASE!$A$2:$N$890,14,0))/1000</f>
        <v>242.27581000000001</v>
      </c>
      <c r="O34" s="2">
        <f>(VLOOKUP($A34,[4]BASE17!$A$1:$N$933,3,0))/1000</f>
        <v>242.27581000000001</v>
      </c>
      <c r="P34" s="2">
        <f>(VLOOKUP($A34,[4]BASE17!$A$1:$N$933,4,0))/1000</f>
        <v>242.27581000000001</v>
      </c>
      <c r="Q34" s="2">
        <f>(VLOOKUP($A34,[4]BASE17!$A$1:$N$933,5,0))/1000</f>
        <v>242.27581000000001</v>
      </c>
      <c r="R34" s="2">
        <f>(VLOOKUP($A34,[4]BASE17!$A$1:$N$933,6,0))/1000</f>
        <v>242.27581000000001</v>
      </c>
      <c r="S34" s="2">
        <f>(VLOOKUP($A34,[4]BASE17!$A$1:$N$933,7,0))/1000</f>
        <v>242.27581000000001</v>
      </c>
      <c r="T34" s="2">
        <f>(VLOOKUP($A34,[4]BASE17!$A$1:$N$933,8,0))/1000</f>
        <v>242.27581000000001</v>
      </c>
      <c r="U34" s="2">
        <f>(VLOOKUP($A34,[4]BASE17!$A$1:$N$933,9,0))/1000</f>
        <v>242.27581000000001</v>
      </c>
      <c r="V34" s="2">
        <f>(VLOOKUP($A34,[4]BASE17!$A$1:$N$933,10,0))/1000</f>
        <v>242.27581000000001</v>
      </c>
      <c r="W34" s="2">
        <f>(VLOOKUP($A34,[4]BASE17!$A$1:$N$933,11,0))/1000</f>
        <v>242.27581000000001</v>
      </c>
      <c r="X34" s="2">
        <f>(VLOOKUP($A34,[4]BASE17!$A$1:$N$933,12,0))/1000</f>
        <v>242.27581000000001</v>
      </c>
      <c r="Y34" s="2">
        <f>(VLOOKUP($A34,[4]BASE17!$A$1:$N$933,13,0))/1000</f>
        <v>242.27581000000001</v>
      </c>
      <c r="Z34" s="2">
        <f>(VLOOKUP($A34,[4]BASE17!$A$1:$N$933,14,0))/1000</f>
        <v>242.27581000000001</v>
      </c>
      <c r="AA34" s="2">
        <f>(VLOOKUP($A34,[4]BASE18!$A$1:$N$933,3,0))/1000</f>
        <v>242.27581000000001</v>
      </c>
      <c r="AB34" s="2">
        <f>(VLOOKUP($A34,[4]BASE18!$A$1:$N$933,4,0))/1000</f>
        <v>242.27581000000001</v>
      </c>
      <c r="AC34" s="2">
        <f>(VLOOKUP($A34,[4]BASE18!$A$1:$N$933,5,0))/1000</f>
        <v>242.27581000000001</v>
      </c>
      <c r="AD34" s="2">
        <f>(VLOOKUP($A34,[4]BASE18!$A$1:$N$933,6,0))/1000</f>
        <v>242.27581000000001</v>
      </c>
      <c r="AE34" s="2">
        <f>(VLOOKUP($A34,[4]BASE18!$A$1:$N$933,7,0))/1000</f>
        <v>242.27581000000001</v>
      </c>
      <c r="AF34" s="2">
        <f>(VLOOKUP($A34,[4]BASE18!$A$1:$N$933,8,0))/1000</f>
        <v>242.27581000000001</v>
      </c>
      <c r="AG34" s="2">
        <f>(VLOOKUP($A34,[4]BASE18!$A$1:$N$933,9,0))/1000</f>
        <v>242.27581000000001</v>
      </c>
      <c r="AH34" s="2">
        <f>(VLOOKUP($A34,[4]BASE18!$A$1:$N$933,10,0))/1000</f>
        <v>242.27581000000001</v>
      </c>
      <c r="AI34" s="2">
        <f>(VLOOKUP($A34,[4]BASE18!$A$1:$N$933,11,0))/1000</f>
        <v>242.27581000000001</v>
      </c>
      <c r="AJ34" s="2">
        <f>(VLOOKUP($A34,[4]BASE18!$A$1:$N$933,12,0))/1000</f>
        <v>242.27581000000001</v>
      </c>
      <c r="AK34" s="2">
        <f>(VLOOKUP($A34,[4]BASE18!$A$1:$N$933,13,0))/1000</f>
        <v>242.27581000000001</v>
      </c>
      <c r="AL34" s="2">
        <f>(VLOOKUP($A34,[4]BASE18!$A$1:$N$933,14,0))/1000</f>
        <v>242.27581000000001</v>
      </c>
      <c r="AM34" s="2">
        <f>(VLOOKUP($A34,[4]BASE19!$A$1:$N$933,3,0))/1000</f>
        <v>242.27581000000001</v>
      </c>
      <c r="AN34" s="2">
        <f>(VLOOKUP($A34,[4]BASE19!$A$1:$N$933,4,0))/1000</f>
        <v>242.27581000000001</v>
      </c>
      <c r="AO34" s="2">
        <f>(VLOOKUP($A34,[4]BASE19!$A$1:$N$933,5,0))/1000</f>
        <v>242.27581000000001</v>
      </c>
      <c r="AP34" s="2">
        <f>(VLOOKUP($A34,[4]BASE19!$A$1:$N$933,6,0))/1000</f>
        <v>242.27581000000001</v>
      </c>
      <c r="AQ34" s="2">
        <f>(VLOOKUP($A34,[4]BASE19!$A$1:$N$933,7,0))/1000</f>
        <v>242.27581000000001</v>
      </c>
      <c r="AR34" s="2">
        <f>(VLOOKUP($A34,[4]BASE19!$A$1:$N$933,8,0))/1000</f>
        <v>242.27581000000001</v>
      </c>
      <c r="AS34" s="2">
        <f>(VLOOKUP($A34,[4]BASE19!$A$1:$N$933,9,0))/1000</f>
        <v>242.27581000000001</v>
      </c>
      <c r="AT34" s="2">
        <f>(VLOOKUP($A34,[4]BASE19!$A$1:$N$933,10,0))/1000</f>
        <v>242.27581000000001</v>
      </c>
      <c r="AU34" s="2">
        <f>(VLOOKUP($A34,[4]BASE19!$A$1:$N$933,11,0))/1000</f>
        <v>242.27581000000001</v>
      </c>
      <c r="AV34" s="2">
        <f>(VLOOKUP($A34,[4]BASE19!$A$1:$N$933,12,0))/1000</f>
        <v>242.27581000000001</v>
      </c>
      <c r="AW34" s="2">
        <f>(VLOOKUP($A34,[4]BASE19!$A$1:$N$933,13,0))/1000</f>
        <v>242.27581000000001</v>
      </c>
      <c r="AX34" s="2">
        <f>(VLOOKUP($A34,[4]BASE19!$A$1:$N$933,14,0))/1000</f>
        <v>242.27581000000001</v>
      </c>
      <c r="AY34" s="2">
        <f>(VLOOKUP($A34,[4]BASE20!$A$1:$N$933,3,0))/1000</f>
        <v>242.27581000000001</v>
      </c>
      <c r="AZ34" s="2">
        <f>(VLOOKUP($A34,[4]BASE20!$A$1:$N$933,4,0))/1000</f>
        <v>242.27581000000001</v>
      </c>
      <c r="BA34" s="2">
        <f>(VLOOKUP($A34,[4]BASE20!$A$1:$N$933,5,0))/1000</f>
        <v>242.27581000000001</v>
      </c>
      <c r="BB34" s="2">
        <f>(VLOOKUP($A34,[4]BASE20!$A$1:$N$933,6,0))/1000</f>
        <v>242.27581000000001</v>
      </c>
      <c r="BC34" s="2">
        <f>(VLOOKUP($A34,[4]BASE20!$A$1:$N$933,7,0))/1000</f>
        <v>242.27581000000001</v>
      </c>
      <c r="BD34" s="2">
        <f>(VLOOKUP($A34,[4]BASE20!$A$1:$N$933,8,0))/1000</f>
        <v>242.27581000000001</v>
      </c>
      <c r="BE34" s="2">
        <f>(VLOOKUP($A34,[4]BASE20!$A$1:$N$933,9,0))/1000</f>
        <v>242.27581000000001</v>
      </c>
      <c r="BF34" s="2">
        <f>(VLOOKUP($A34,[4]BASE20!$A$1:$N$933,10,0))/1000</f>
        <v>242.27581000000001</v>
      </c>
      <c r="BG34" s="2">
        <f>(VLOOKUP($A34,[4]BASE20!$A$1:$N$933,11,0))/1000</f>
        <v>242.27581000000001</v>
      </c>
      <c r="BH34" s="2">
        <f>(VLOOKUP($A34,[4]BASE20!$A$1:$N$933,12,0))/1000</f>
        <v>242.27581000000001</v>
      </c>
      <c r="BI34" s="2">
        <f>(VLOOKUP($A34,[4]BASE20!$A$1:$N$933,13,0))/1000</f>
        <v>242.27581000000001</v>
      </c>
      <c r="BJ34" s="2">
        <f>(VLOOKUP($A34,[4]BASE20!$A$1:$N$933,14,0))/1000</f>
        <v>242.27581000000001</v>
      </c>
      <c r="BK34" s="2">
        <f>(VLOOKUP($A34,[4]BASE21!$A$1:$N$933,3,0))/1000</f>
        <v>242.27581000000001</v>
      </c>
      <c r="BL34" s="2">
        <f>(VLOOKUP($A34,[4]BASE21!$A$1:$N$933,4,0))/1000</f>
        <v>169.79226</v>
      </c>
      <c r="BM34" s="2">
        <f>(VLOOKUP($A34,[4]BASE21!$A$1:$N$933,5,0))/1000</f>
        <v>169.79226</v>
      </c>
      <c r="BN34" s="2">
        <f>(VLOOKUP($A34,[4]BASE21!$A$1:$N$933,6,0))/1000</f>
        <v>169.79226</v>
      </c>
      <c r="BO34" s="2">
        <f>(VLOOKUP($A34,[4]BASE21!$A$1:$N$933,7,0))/1000</f>
        <v>169.79226</v>
      </c>
      <c r="BP34" s="2">
        <f>(VLOOKUP($A34,[4]BASE21!$A$1:$N$933,8,0))/1000</f>
        <v>169.79226</v>
      </c>
      <c r="BQ34" s="2">
        <f t="shared" si="4"/>
        <v>-72.483550000000008</v>
      </c>
      <c r="BR34" s="34">
        <f t="shared" si="5"/>
        <v>-0.29917782547089622</v>
      </c>
      <c r="BS34" s="34">
        <f t="shared" si="6"/>
        <v>0</v>
      </c>
      <c r="BT34" s="5"/>
    </row>
    <row r="35" spans="1:72" s="35" customFormat="1" hidden="1" x14ac:dyDescent="0.2">
      <c r="A35" s="35">
        <v>145</v>
      </c>
      <c r="B35" s="35" t="str">
        <f>VLOOKUP(A35,[4]plan!$A$2:$B$890,2,0)</f>
        <v>CREDITO INTERNO QUE NO DEVENGA INTE</v>
      </c>
      <c r="C35" s="36" t="e">
        <f>VLOOKUP($A35,[4]BASE!$A$2:$N$890,3,0)</f>
        <v>#N/A</v>
      </c>
      <c r="D35" s="36" t="e">
        <f>VLOOKUP($A35,[4]BASE!$A$2:$N$890,3,0)</f>
        <v>#N/A</v>
      </c>
      <c r="E35" s="36" t="e">
        <f>VLOOKUP($A35,[4]BASE!$A$2:$N$890,3,0)</f>
        <v>#N/A</v>
      </c>
      <c r="F35" s="36" t="e">
        <f>VLOOKUP($A35,[4]BASE!$A$2:$N$890,3,0)</f>
        <v>#N/A</v>
      </c>
      <c r="G35" s="36" t="e">
        <f>VLOOKUP($A35,[4]BASE!$A$2:$N$890,3,0)</f>
        <v>#N/A</v>
      </c>
      <c r="H35" s="36" t="e">
        <f>VLOOKUP($A35,[4]BASE!$A$2:$N$890,3,0)</f>
        <v>#N/A</v>
      </c>
      <c r="I35" s="36" t="e">
        <f>VLOOKUP($A35,[4]BASE!$A$2:$N$890,3,0)</f>
        <v>#N/A</v>
      </c>
      <c r="J35" s="36" t="e">
        <f>VLOOKUP($A35,[4]BASE!$A$2:$N$890,3,0)</f>
        <v>#N/A</v>
      </c>
      <c r="K35" s="2" t="e">
        <f>(VLOOKUP($A35,[4]BASE!$A$2:$N$890,11,0))/1000</f>
        <v>#N/A</v>
      </c>
      <c r="L35" s="2" t="e">
        <f>(VLOOKUP($A35,[4]BASE!$A$2:$N$890,12,0))/1000</f>
        <v>#N/A</v>
      </c>
      <c r="M35" s="2" t="e">
        <f>(VLOOKUP($A35,[4]BASE!$A$2:$N$890,13,0))/1000</f>
        <v>#N/A</v>
      </c>
      <c r="N35" s="2" t="e">
        <f>(VLOOKUP($A35,[4]BASE!$A$2:$N$890,14,0))/1000</f>
        <v>#N/A</v>
      </c>
      <c r="O35" s="2" t="e">
        <f>(VLOOKUP($A35,[4]BASE17!$A$1:$N$933,3,0))/1000</f>
        <v>#N/A</v>
      </c>
      <c r="P35" s="2" t="e">
        <f>(VLOOKUP($A35,[4]BASE17!$A$1:$N$933,4,0))/1000</f>
        <v>#N/A</v>
      </c>
      <c r="Q35" s="2" t="e">
        <f>(VLOOKUP($A35,[4]BASE17!$A$1:$N$933,5,0))/1000</f>
        <v>#N/A</v>
      </c>
      <c r="R35" s="2" t="e">
        <f>(VLOOKUP($A35,[4]BASE17!$A$1:$N$933,6,0))/1000</f>
        <v>#N/A</v>
      </c>
      <c r="S35" s="2" t="e">
        <f>(VLOOKUP($A35,[4]BASE17!$A$1:$N$933,7,0))/1000</f>
        <v>#N/A</v>
      </c>
      <c r="T35" s="2" t="e">
        <f>(VLOOKUP($A35,[4]BASE17!$A$1:$N$933,8,0))/1000</f>
        <v>#N/A</v>
      </c>
      <c r="U35" s="2" t="e">
        <f>(VLOOKUP($A35,[4]BASE17!$A$1:$N$933,9,0))/1000</f>
        <v>#N/A</v>
      </c>
      <c r="V35" s="2" t="e">
        <f>(VLOOKUP($A35,[4]BASE17!$A$1:$N$933,10,0))/1000</f>
        <v>#N/A</v>
      </c>
      <c r="W35" s="2" t="e">
        <f>(VLOOKUP($A35,[4]BASE17!$A$1:$N$933,11,0))/1000</f>
        <v>#N/A</v>
      </c>
      <c r="X35" s="2" t="e">
        <f>(VLOOKUP($A35,[4]BASE17!$A$1:$N$933,12,0))/1000</f>
        <v>#N/A</v>
      </c>
      <c r="Y35" s="2" t="e">
        <f>(VLOOKUP($A35,[4]BASE17!$A$1:$N$933,13,0))/1000</f>
        <v>#N/A</v>
      </c>
      <c r="Z35" s="2" t="e">
        <f>(VLOOKUP($A35,[4]BASE17!$A$1:$N$933,14,0))/1000</f>
        <v>#N/A</v>
      </c>
      <c r="AA35" s="2" t="e">
        <f>(VLOOKUP($A35,[4]BASE18!$A$1:$N$933,3,0))/1000</f>
        <v>#N/A</v>
      </c>
      <c r="AB35" s="2" t="e">
        <f>(VLOOKUP($A35,[4]BASE18!$A$1:$N$933,4,0))/1000</f>
        <v>#N/A</v>
      </c>
      <c r="AC35" s="2" t="e">
        <f>(VLOOKUP($A35,[4]BASE18!$A$1:$N$933,5,0))/1000</f>
        <v>#N/A</v>
      </c>
      <c r="AD35" s="2" t="e">
        <f>(VLOOKUP($A35,[4]BASE18!$A$1:$N$933,6,0))/1000</f>
        <v>#N/A</v>
      </c>
      <c r="AE35" s="2" t="e">
        <f>(VLOOKUP($A35,[4]BASE18!$A$1:$N$933,7,0))/1000</f>
        <v>#N/A</v>
      </c>
      <c r="AF35" s="2" t="e">
        <f>(VLOOKUP($A35,[4]BASE18!$A$1:$N$933,8,0))/1000</f>
        <v>#N/A</v>
      </c>
      <c r="AG35" s="2" t="e">
        <f>(VLOOKUP($A35,[4]BASE18!$A$1:$N$933,9,0))/1000</f>
        <v>#N/A</v>
      </c>
      <c r="AH35" s="2" t="e">
        <f>(VLOOKUP($A35,[4]BASE18!$A$1:$N$933,10,0))/1000</f>
        <v>#N/A</v>
      </c>
      <c r="AI35" s="2" t="e">
        <f>(VLOOKUP($A35,[4]BASE18!$A$1:$N$933,11,0))/1000</f>
        <v>#N/A</v>
      </c>
      <c r="AJ35" s="2" t="e">
        <f>(VLOOKUP($A35,[4]BASE18!$A$1:$N$933,12,0))/1000</f>
        <v>#N/A</v>
      </c>
      <c r="AK35" s="2" t="e">
        <f>(VLOOKUP($A35,[4]BASE18!$A$1:$N$933,13,0))/1000</f>
        <v>#N/A</v>
      </c>
      <c r="AL35" s="2" t="e">
        <f>(VLOOKUP($A35,[4]BASE18!$A$1:$N$933,14,0))/1000</f>
        <v>#N/A</v>
      </c>
      <c r="AM35" s="2" t="e">
        <f>(VLOOKUP($A35,[4]BASE19!$A$1:$N$933,3,0))/1000</f>
        <v>#N/A</v>
      </c>
      <c r="AN35" s="2" t="e">
        <f>(VLOOKUP($A35,[4]BASE19!$A$1:$N$933,4,0))/1000</f>
        <v>#N/A</v>
      </c>
      <c r="AO35" s="2" t="e">
        <f>(VLOOKUP($A35,[4]BASE19!$A$1:$N$933,5,0))/1000</f>
        <v>#N/A</v>
      </c>
      <c r="AP35" s="2" t="e">
        <f>(VLOOKUP($A35,[4]BASE19!$A$1:$N$933,6,0))/1000</f>
        <v>#N/A</v>
      </c>
      <c r="AQ35" s="2" t="e">
        <f>(VLOOKUP($A35,[4]BASE19!$A$1:$N$933,7,0))/1000</f>
        <v>#N/A</v>
      </c>
      <c r="AR35" s="2" t="e">
        <f>(VLOOKUP($A35,[4]BASE19!$A$1:$N$933,8,0))/1000</f>
        <v>#N/A</v>
      </c>
      <c r="AS35" s="2" t="e">
        <f>(VLOOKUP($A35,[4]BASE19!$A$1:$N$933,9,0))/1000</f>
        <v>#N/A</v>
      </c>
      <c r="AT35" s="2" t="e">
        <f>(VLOOKUP($A35,[4]BASE19!$A$1:$N$933,10,0))/1000</f>
        <v>#N/A</v>
      </c>
      <c r="AU35" s="2" t="e">
        <f>(VLOOKUP($A35,[4]BASE19!$A$1:$N$933,11,0))/1000</f>
        <v>#N/A</v>
      </c>
      <c r="AV35" s="2" t="e">
        <f>(VLOOKUP($A35,[4]BASE19!$A$1:$N$933,12,0))/1000</f>
        <v>#N/A</v>
      </c>
      <c r="AW35" s="2" t="e">
        <f>(VLOOKUP($A35,[4]BASE19!$A$1:$N$933,13,0))/1000</f>
        <v>#N/A</v>
      </c>
      <c r="AX35" s="2" t="e">
        <f>(VLOOKUP($A35,[4]BASE19!$A$1:$N$933,14,0))/1000</f>
        <v>#N/A</v>
      </c>
      <c r="AY35" s="2" t="e">
        <f>(VLOOKUP($A35,[4]BASE20!$A$1:$N$933,3,0))/1000</f>
        <v>#N/A</v>
      </c>
      <c r="AZ35" s="2" t="e">
        <f>(VLOOKUP($A35,[4]BASE20!$A$1:$N$933,4,0))/1000</f>
        <v>#N/A</v>
      </c>
      <c r="BA35" s="2" t="e">
        <f>(VLOOKUP($A35,[4]BASE20!$A$1:$N$933,5,0))/1000</f>
        <v>#N/A</v>
      </c>
      <c r="BB35" s="2" t="e">
        <f>(VLOOKUP($A35,[4]BASE20!$A$1:$N$933,6,0))/1000</f>
        <v>#N/A</v>
      </c>
      <c r="BC35" s="2" t="e">
        <f>(VLOOKUP($A35,[4]BASE20!$A$1:$N$933,7,0))/1000</f>
        <v>#N/A</v>
      </c>
      <c r="BD35" s="2" t="e">
        <f>(VLOOKUP($A35,[4]BASE20!$A$1:$N$933,8,0))/1000</f>
        <v>#N/A</v>
      </c>
      <c r="BE35" s="2" t="e">
        <f>(VLOOKUP($A35,[4]BASE20!$A$1:$N$933,9,0))/1000</f>
        <v>#N/A</v>
      </c>
      <c r="BF35" s="2" t="e">
        <f>(VLOOKUP($A35,[4]BASE20!$A$1:$N$933,10,0))/1000</f>
        <v>#N/A</v>
      </c>
      <c r="BG35" s="2" t="e">
        <f>(VLOOKUP($A35,[4]BASE20!$A$1:$N$933,11,0))/1000</f>
        <v>#N/A</v>
      </c>
      <c r="BH35" s="2" t="e">
        <f>(VLOOKUP($A35,[4]BASE20!$A$1:$N$933,12,0))/1000</f>
        <v>#N/A</v>
      </c>
      <c r="BI35" s="2" t="e">
        <f>(VLOOKUP($A35,[4]BASE20!$A$1:$N$933,13,0))/1000</f>
        <v>#N/A</v>
      </c>
      <c r="BJ35" s="2" t="e">
        <f>(VLOOKUP($A35,[4]BASE20!$A$1:$N$933,14,0))/1000</f>
        <v>#N/A</v>
      </c>
      <c r="BK35" s="2" t="e">
        <f>(VLOOKUP($A35,[4]BASE21!$A$1:$N$933,3,0))/1000</f>
        <v>#N/A</v>
      </c>
      <c r="BL35" s="2" t="e">
        <f>(VLOOKUP($A35,[4]BASE21!$A$1:$N$933,4,0))/1000</f>
        <v>#N/A</v>
      </c>
      <c r="BM35" s="2" t="e">
        <f>(VLOOKUP($A35,[4]BASE21!$A$1:$N$933,5,0))/1000</f>
        <v>#N/A</v>
      </c>
      <c r="BN35" s="2" t="e">
        <f>(VLOOKUP($A35,[4]BASE21!$A$1:$N$933,6,0))/1000</f>
        <v>#N/A</v>
      </c>
      <c r="BO35" s="2" t="e">
        <f>(VLOOKUP($A35,[4]BASE21!$A$1:$N$933,7,0))/1000</f>
        <v>#N/A</v>
      </c>
      <c r="BP35" s="2" t="e">
        <f>(VLOOKUP($A35,[4]BASE21!$A$1:$N$933,8,0))/1000</f>
        <v>#N/A</v>
      </c>
      <c r="BQ35" s="2" t="e">
        <f t="shared" si="4"/>
        <v>#N/A</v>
      </c>
      <c r="BR35" s="34" t="e">
        <f t="shared" si="5"/>
        <v>#N/A</v>
      </c>
      <c r="BS35" s="34" t="e">
        <f t="shared" si="6"/>
        <v>#N/A</v>
      </c>
      <c r="BT35" s="5"/>
    </row>
    <row r="36" spans="1:72" ht="12.75" customHeight="1" x14ac:dyDescent="0.2">
      <c r="A36" s="1">
        <v>149</v>
      </c>
      <c r="B36" s="1" t="str">
        <f>VLOOKUP(A36,[4]plan!$A$2:$B$890,2,0)</f>
        <v>(PROVISIÓN CRÉDITOS INCOBRABLES)</v>
      </c>
      <c r="C36" s="2">
        <f>VLOOKUP($A36,[4]BASE!$A$2:$N$890,3,0)</f>
        <v>1</v>
      </c>
      <c r="D36" s="2">
        <f>VLOOKUP($A36,[4]BASE!$A$2:$N$890,3,0)</f>
        <v>1</v>
      </c>
      <c r="E36" s="2">
        <f>VLOOKUP($A36,[4]BASE!$A$2:$N$890,3,0)</f>
        <v>1</v>
      </c>
      <c r="F36" s="2">
        <f>VLOOKUP($A36,[4]BASE!$A$2:$N$890,3,0)</f>
        <v>1</v>
      </c>
      <c r="G36" s="2">
        <f>VLOOKUP($A36,[4]BASE!$A$2:$N$890,3,0)</f>
        <v>1</v>
      </c>
      <c r="H36" s="2">
        <f>VLOOKUP($A36,[4]BASE!$A$2:$N$890,3,0)</f>
        <v>1</v>
      </c>
      <c r="I36" s="2">
        <f>VLOOKUP($A36,[4]BASE!$A$2:$N$890,3,0)</f>
        <v>1</v>
      </c>
      <c r="J36" s="2">
        <f>VLOOKUP($A36,[4]BASE!$A$2:$N$890,3,0)</f>
        <v>1</v>
      </c>
      <c r="K36" s="2">
        <f>(VLOOKUP($A36,[4]BASE!$A$2:$N$890,11,0))/1000</f>
        <v>-242.27581000000001</v>
      </c>
      <c r="L36" s="2">
        <f>(VLOOKUP($A36,[4]BASE!$A$2:$N$890,12,0))/1000</f>
        <v>-242.27581000000001</v>
      </c>
      <c r="M36" s="2">
        <f>(VLOOKUP($A36,[4]BASE!$A$2:$N$890,13,0))/1000</f>
        <v>-242.27581000000001</v>
      </c>
      <c r="N36" s="2">
        <f>(VLOOKUP($A36,[4]BASE!$A$2:$N$890,14,0))/1000</f>
        <v>-242.27581000000001</v>
      </c>
      <c r="O36" s="2">
        <f>(VLOOKUP($A36,[4]BASE17!$A$1:$N$933,3,0))/1000</f>
        <v>-242.27581000000001</v>
      </c>
      <c r="P36" s="2">
        <f>(VLOOKUP($A36,[4]BASE17!$A$1:$N$933,4,0))/1000</f>
        <v>-242.27581000000001</v>
      </c>
      <c r="Q36" s="2">
        <f>(VLOOKUP($A36,[4]BASE17!$A$1:$N$933,5,0))/1000</f>
        <v>-242.27581000000001</v>
      </c>
      <c r="R36" s="2">
        <f>(VLOOKUP($A36,[4]BASE17!$A$1:$N$933,6,0))/1000</f>
        <v>-242.27581000000001</v>
      </c>
      <c r="S36" s="2">
        <f>(VLOOKUP($A36,[4]BASE17!$A$1:$N$933,7,0))/1000</f>
        <v>-242.27581000000001</v>
      </c>
      <c r="T36" s="2">
        <f>(VLOOKUP($A36,[4]BASE17!$A$1:$N$933,8,0))/1000</f>
        <v>-242.27581000000001</v>
      </c>
      <c r="U36" s="2">
        <f>(VLOOKUP($A36,[4]BASE17!$A$1:$N$933,9,0))/1000</f>
        <v>-242.27581000000001</v>
      </c>
      <c r="V36" s="2">
        <f>(VLOOKUP($A36,[4]BASE17!$A$1:$N$933,10,0))/1000</f>
        <v>-242.27581000000001</v>
      </c>
      <c r="W36" s="2">
        <f>(VLOOKUP($A36,[4]BASE17!$A$1:$N$933,11,0))/1000</f>
        <v>-242.27581000000001</v>
      </c>
      <c r="X36" s="2">
        <f>(VLOOKUP($A36,[4]BASE17!$A$1:$N$933,12,0))/1000</f>
        <v>-242.27581000000001</v>
      </c>
      <c r="Y36" s="2">
        <f>(VLOOKUP($A36,[4]BASE17!$A$1:$N$933,13,0))/1000</f>
        <v>-242.27581000000001</v>
      </c>
      <c r="Z36" s="2">
        <f>(VLOOKUP($A36,[4]BASE17!$A$1:$N$933,14,0))/1000</f>
        <v>-242.27581000000001</v>
      </c>
      <c r="AA36" s="2">
        <f>(VLOOKUP($A36,[4]BASE18!$A$1:$N$933,3,0))/1000</f>
        <v>-242.27581000000001</v>
      </c>
      <c r="AB36" s="2">
        <f>(VLOOKUP($A36,[4]BASE18!$A$1:$N$933,4,0))/1000</f>
        <v>-242.27581000000001</v>
      </c>
      <c r="AC36" s="2">
        <f>(VLOOKUP($A36,[4]BASE18!$A$1:$N$933,5,0))/1000</f>
        <v>-242.27581000000001</v>
      </c>
      <c r="AD36" s="2">
        <f>(VLOOKUP($A36,[4]BASE18!$A$1:$N$933,6,0))/1000</f>
        <v>-242.27581000000001</v>
      </c>
      <c r="AE36" s="2">
        <f>(VLOOKUP($A36,[4]BASE18!$A$1:$N$933,7,0))/1000</f>
        <v>-242.27581000000001</v>
      </c>
      <c r="AF36" s="2">
        <f>(VLOOKUP($A36,[4]BASE18!$A$1:$N$933,8,0))/1000</f>
        <v>-242.27581000000001</v>
      </c>
      <c r="AG36" s="2">
        <f>(VLOOKUP($A36,[4]BASE18!$A$1:$N$933,9,0))/1000</f>
        <v>-242.27581000000001</v>
      </c>
      <c r="AH36" s="2">
        <f>(VLOOKUP($A36,[4]BASE18!$A$1:$N$933,10,0))/1000</f>
        <v>-242.27581000000001</v>
      </c>
      <c r="AI36" s="2">
        <f>(VLOOKUP($A36,[4]BASE18!$A$1:$N$933,11,0))/1000</f>
        <v>-242.27581000000001</v>
      </c>
      <c r="AJ36" s="2">
        <f>(VLOOKUP($A36,[4]BASE18!$A$1:$N$933,12,0))/1000</f>
        <v>-242.27581000000001</v>
      </c>
      <c r="AK36" s="2">
        <f>(VLOOKUP($A36,[4]BASE18!$A$1:$N$933,13,0))/1000</f>
        <v>-242.27581000000001</v>
      </c>
      <c r="AL36" s="2">
        <f>(VLOOKUP($A36,[4]BASE18!$A$1:$N$933,14,0))/1000</f>
        <v>-242.27581000000001</v>
      </c>
      <c r="AM36" s="2">
        <f>(VLOOKUP($A36,[4]BASE19!$A$1:$N$933,3,0))/1000</f>
        <v>-242.27581000000001</v>
      </c>
      <c r="AN36" s="2">
        <f>(VLOOKUP($A36,[4]BASE19!$A$1:$N$933,4,0))/1000</f>
        <v>-242.27581000000001</v>
      </c>
      <c r="AO36" s="2">
        <f>(VLOOKUP($A36,[4]BASE19!$A$1:$N$933,5,0))/1000</f>
        <v>-242.27581000000001</v>
      </c>
      <c r="AP36" s="2">
        <f>(VLOOKUP($A36,[4]BASE19!$A$1:$N$933,6,0))/1000</f>
        <v>-242.27581000000001</v>
      </c>
      <c r="AQ36" s="2">
        <f>(VLOOKUP($A36,[4]BASE19!$A$1:$N$933,7,0))/1000</f>
        <v>-242.27581000000001</v>
      </c>
      <c r="AR36" s="2">
        <f>(VLOOKUP($A36,[4]BASE19!$A$1:$N$933,8,0))/1000</f>
        <v>-242.27581000000001</v>
      </c>
      <c r="AS36" s="2">
        <f>(VLOOKUP($A36,[4]BASE19!$A$1:$N$933,9,0))/1000</f>
        <v>-242.27581000000001</v>
      </c>
      <c r="AT36" s="2">
        <f>(VLOOKUP($A36,[4]BASE19!$A$1:$N$933,10,0))/1000</f>
        <v>-242.27581000000001</v>
      </c>
      <c r="AU36" s="2">
        <f>(VLOOKUP($A36,[4]BASE19!$A$1:$N$933,11,0))/1000</f>
        <v>-242.27581000000001</v>
      </c>
      <c r="AV36" s="2">
        <f>(VLOOKUP($A36,[4]BASE19!$A$1:$N$933,12,0))/1000</f>
        <v>-242.27581000000001</v>
      </c>
      <c r="AW36" s="2">
        <f>(VLOOKUP($A36,[4]BASE19!$A$1:$N$933,13,0))/1000</f>
        <v>-242.27581000000001</v>
      </c>
      <c r="AX36" s="2">
        <f>(VLOOKUP($A36,[4]BASE19!$A$1:$N$933,14,0))/1000</f>
        <v>-242.27581000000001</v>
      </c>
      <c r="AY36" s="2">
        <f>(VLOOKUP($A36,[4]BASE20!$A$1:$N$933,3,0))/1000</f>
        <v>-242.27581000000001</v>
      </c>
      <c r="AZ36" s="2">
        <f>(VLOOKUP($A36,[4]BASE20!$A$1:$N$933,4,0))/1000</f>
        <v>-242.27581000000001</v>
      </c>
      <c r="BA36" s="2">
        <f>(VLOOKUP($A36,[4]BASE20!$A$1:$N$933,5,0))/1000</f>
        <v>-242.27581000000001</v>
      </c>
      <c r="BB36" s="2">
        <f>(VLOOKUP($A36,[4]BASE20!$A$1:$N$933,6,0))/1000</f>
        <v>-242.27581000000001</v>
      </c>
      <c r="BC36" s="2">
        <f>(VLOOKUP($A36,[4]BASE20!$A$1:$N$933,7,0))/1000</f>
        <v>-242.27581000000001</v>
      </c>
      <c r="BD36" s="2">
        <f>(VLOOKUP($A36,[4]BASE20!$A$1:$N$933,8,0))/1000</f>
        <v>-242.27581000000001</v>
      </c>
      <c r="BE36" s="2">
        <f>(VLOOKUP($A36,[4]BASE20!$A$1:$N$933,9,0))/1000</f>
        <v>-242.27581000000001</v>
      </c>
      <c r="BF36" s="2">
        <f>(VLOOKUP($A36,[4]BASE20!$A$1:$N$933,10,0))/1000</f>
        <v>-242.27581000000001</v>
      </c>
      <c r="BG36" s="2">
        <f>(VLOOKUP($A36,[4]BASE20!$A$1:$N$933,11,0))/1000</f>
        <v>-242.27581000000001</v>
      </c>
      <c r="BH36" s="2">
        <f>(VLOOKUP($A36,[4]BASE20!$A$1:$N$933,12,0))/1000</f>
        <v>-242.27581000000001</v>
      </c>
      <c r="BI36" s="2">
        <f>(VLOOKUP($A36,[4]BASE20!$A$1:$N$933,13,0))/1000</f>
        <v>-242.27581000000001</v>
      </c>
      <c r="BJ36" s="2">
        <f>(VLOOKUP($A36,[4]BASE20!$A$1:$N$933,14,0))/1000</f>
        <v>-242.27581000000001</v>
      </c>
      <c r="BK36" s="2">
        <f>(VLOOKUP($A36,[4]BASE21!$A$1:$N$933,3,0))/1000</f>
        <v>-242.27581000000001</v>
      </c>
      <c r="BL36" s="2">
        <f>(VLOOKUP($A36,[4]BASE21!$A$1:$N$933,4,0))/1000</f>
        <v>-169.79226</v>
      </c>
      <c r="BM36" s="2">
        <f>(VLOOKUP($A36,[4]BASE21!$A$1:$N$933,5,0))/1000</f>
        <v>-169.79226</v>
      </c>
      <c r="BN36" s="2">
        <f>(VLOOKUP($A36,[4]BASE21!$A$1:$N$933,6,0))/1000</f>
        <v>-169.79226</v>
      </c>
      <c r="BO36" s="2">
        <f>(VLOOKUP($A36,[4]BASE21!$A$1:$N$933,7,0))/1000</f>
        <v>-169.79226</v>
      </c>
      <c r="BP36" s="2">
        <f>(VLOOKUP($A36,[4]BASE21!$A$1:$N$933,8,0))/1000</f>
        <v>-169.79226</v>
      </c>
      <c r="BQ36" s="2">
        <f t="shared" si="4"/>
        <v>72.483550000000008</v>
      </c>
      <c r="BR36" s="34">
        <f t="shared" si="5"/>
        <v>-0.29917782547089622</v>
      </c>
      <c r="BS36" s="34">
        <f t="shared" si="6"/>
        <v>0</v>
      </c>
      <c r="BT36" s="5"/>
    </row>
    <row r="37" spans="1:72" s="35" customFormat="1" hidden="1" x14ac:dyDescent="0.2">
      <c r="A37" s="35">
        <v>15</v>
      </c>
      <c r="B37" s="35" t="str">
        <f>VLOOKUP(A37,[4]plan!$A$2:$B$890,2,0)</f>
        <v>ACTIVO</v>
      </c>
      <c r="C37" s="36" t="e">
        <f>VLOOKUP($A37,[4]BASE!$A$2:$N$890,3,0)</f>
        <v>#N/A</v>
      </c>
      <c r="D37" s="36" t="e">
        <f>VLOOKUP($A37,[4]BASE!$A$2:$N$890,3,0)</f>
        <v>#N/A</v>
      </c>
      <c r="E37" s="36" t="e">
        <f>VLOOKUP($A37,[4]BASE!$A$2:$N$890,3,0)</f>
        <v>#N/A</v>
      </c>
      <c r="F37" s="36" t="e">
        <f>VLOOKUP($A37,[4]BASE!$A$2:$N$890,3,0)</f>
        <v>#N/A</v>
      </c>
      <c r="G37" s="36" t="e">
        <f>VLOOKUP($A37,[4]BASE!$A$2:$N$890,3,0)</f>
        <v>#N/A</v>
      </c>
      <c r="H37" s="36" t="e">
        <f>VLOOKUP($A37,[4]BASE!$A$2:$N$890,3,0)</f>
        <v>#N/A</v>
      </c>
      <c r="I37" s="36" t="e">
        <f>VLOOKUP($A37,[4]BASE!$A$2:$N$890,3,0)</f>
        <v>#N/A</v>
      </c>
      <c r="J37" s="36" t="e">
        <f>VLOOKUP($A37,[4]BASE!$A$2:$N$890,3,0)</f>
        <v>#N/A</v>
      </c>
      <c r="K37" s="2" t="e">
        <f>(VLOOKUP($A37,[4]BASE!$A$2:$N$890,11,0))/1000</f>
        <v>#N/A</v>
      </c>
      <c r="L37" s="2" t="e">
        <f>(VLOOKUP($A37,[4]BASE!$A$2:$N$890,12,0))/1000</f>
        <v>#N/A</v>
      </c>
      <c r="M37" s="2" t="e">
        <f>(VLOOKUP($A37,[4]BASE!$A$2:$N$890,13,0))/1000</f>
        <v>#N/A</v>
      </c>
      <c r="N37" s="2" t="e">
        <f>(VLOOKUP($A37,[4]BASE!$A$2:$N$890,14,0))/1000</f>
        <v>#N/A</v>
      </c>
      <c r="O37" s="2" t="e">
        <f>(VLOOKUP($A37,[4]BASE17!$A$1:$N$933,3,0))/1000</f>
        <v>#N/A</v>
      </c>
      <c r="P37" s="2" t="e">
        <f>(VLOOKUP($A37,[4]BASE17!$A$1:$N$933,4,0))/1000</f>
        <v>#N/A</v>
      </c>
      <c r="Q37" s="2" t="e">
        <f>(VLOOKUP($A37,[4]BASE17!$A$1:$N$933,5,0))/1000</f>
        <v>#N/A</v>
      </c>
      <c r="R37" s="2" t="e">
        <f>(VLOOKUP($A37,[4]BASE17!$A$1:$N$933,6,0))/1000</f>
        <v>#N/A</v>
      </c>
      <c r="S37" s="2" t="e">
        <f>(VLOOKUP($A37,[4]BASE17!$A$1:$N$933,7,0))/1000</f>
        <v>#N/A</v>
      </c>
      <c r="T37" s="2" t="e">
        <f>(VLOOKUP($A37,[4]BASE17!$A$1:$N$933,8,0))/1000</f>
        <v>#N/A</v>
      </c>
      <c r="U37" s="2" t="e">
        <f>(VLOOKUP($A37,[4]BASE17!$A$1:$N$933,9,0))/1000</f>
        <v>#N/A</v>
      </c>
      <c r="V37" s="2" t="e">
        <f>(VLOOKUP($A37,[4]BASE17!$A$1:$N$933,10,0))/1000</f>
        <v>#N/A</v>
      </c>
      <c r="W37" s="2" t="e">
        <f>(VLOOKUP($A37,[4]BASE17!$A$1:$N$933,11,0))/1000</f>
        <v>#N/A</v>
      </c>
      <c r="X37" s="2" t="e">
        <f>(VLOOKUP($A37,[4]BASE17!$A$1:$N$933,12,0))/1000</f>
        <v>#N/A</v>
      </c>
      <c r="Y37" s="2" t="e">
        <f>(VLOOKUP($A37,[4]BASE17!$A$1:$N$933,13,0))/1000</f>
        <v>#N/A</v>
      </c>
      <c r="Z37" s="2" t="e">
        <f>(VLOOKUP($A37,[4]BASE17!$A$1:$N$933,14,0))/1000</f>
        <v>#N/A</v>
      </c>
      <c r="AA37" s="2" t="e">
        <f>(VLOOKUP($A37,[4]BASE18!$A$1:$N$933,3,0))/1000</f>
        <v>#N/A</v>
      </c>
      <c r="AB37" s="2" t="e">
        <f>(VLOOKUP($A37,[4]BASE18!$A$1:$N$933,4,0))/1000</f>
        <v>#N/A</v>
      </c>
      <c r="AC37" s="2" t="e">
        <f>(VLOOKUP($A37,[4]BASE18!$A$1:$N$933,5,0))/1000</f>
        <v>#N/A</v>
      </c>
      <c r="AD37" s="2" t="e">
        <f>(VLOOKUP($A37,[4]BASE18!$A$1:$N$933,6,0))/1000</f>
        <v>#N/A</v>
      </c>
      <c r="AE37" s="2" t="e">
        <f>(VLOOKUP($A37,[4]BASE18!$A$1:$N$933,7,0))/1000</f>
        <v>#N/A</v>
      </c>
      <c r="AF37" s="2" t="e">
        <f>(VLOOKUP($A37,[4]BASE18!$A$1:$N$933,8,0))/1000</f>
        <v>#N/A</v>
      </c>
      <c r="AG37" s="2" t="e">
        <f>(VLOOKUP($A37,[4]BASE18!$A$1:$N$933,9,0))/1000</f>
        <v>#N/A</v>
      </c>
      <c r="AH37" s="2" t="e">
        <f>(VLOOKUP($A37,[4]BASE18!$A$1:$N$933,10,0))/1000</f>
        <v>#N/A</v>
      </c>
      <c r="AI37" s="2" t="e">
        <f>(VLOOKUP($A37,[4]BASE18!$A$1:$N$933,11,0))/1000</f>
        <v>#N/A</v>
      </c>
      <c r="AJ37" s="2" t="e">
        <f>(VLOOKUP($A37,[4]BASE18!$A$1:$N$933,12,0))/1000</f>
        <v>#N/A</v>
      </c>
      <c r="AK37" s="2" t="e">
        <f>(VLOOKUP($A37,[4]BASE18!$A$1:$N$933,13,0))/1000</f>
        <v>#N/A</v>
      </c>
      <c r="AL37" s="2" t="e">
        <f>(VLOOKUP($A37,[4]BASE18!$A$1:$N$933,14,0))/1000</f>
        <v>#N/A</v>
      </c>
      <c r="AM37" s="2" t="e">
        <f>(VLOOKUP($A37,[4]BASE19!$A$1:$N$933,3,0))/1000</f>
        <v>#N/A</v>
      </c>
      <c r="AN37" s="2" t="e">
        <f>(VLOOKUP($A37,[4]BASE19!$A$1:$N$933,4,0))/1000</f>
        <v>#N/A</v>
      </c>
      <c r="AO37" s="2" t="e">
        <f>(VLOOKUP($A37,[4]BASE19!$A$1:$N$933,5,0))/1000</f>
        <v>#N/A</v>
      </c>
      <c r="AP37" s="2" t="e">
        <f>(VLOOKUP($A37,[4]BASE19!$A$1:$N$933,6,0))/1000</f>
        <v>#N/A</v>
      </c>
      <c r="AQ37" s="2" t="e">
        <f>(VLOOKUP($A37,[4]BASE19!$A$1:$N$933,7,0))/1000</f>
        <v>#N/A</v>
      </c>
      <c r="AR37" s="2" t="e">
        <f>(VLOOKUP($A37,[4]BASE19!$A$1:$N$933,8,0))/1000</f>
        <v>#N/A</v>
      </c>
      <c r="AS37" s="2" t="e">
        <f>(VLOOKUP($A37,[4]BASE19!$A$1:$N$933,9,0))/1000</f>
        <v>#N/A</v>
      </c>
      <c r="AT37" s="2" t="e">
        <f>(VLOOKUP($A37,[4]BASE19!$A$1:$N$933,10,0))/1000</f>
        <v>#N/A</v>
      </c>
      <c r="AU37" s="2" t="e">
        <f>(VLOOKUP($A37,[4]BASE19!$A$1:$N$933,11,0))/1000</f>
        <v>#N/A</v>
      </c>
      <c r="AV37" s="2" t="e">
        <f>(VLOOKUP($A37,[4]BASE19!$A$1:$N$933,12,0))/1000</f>
        <v>#N/A</v>
      </c>
      <c r="AW37" s="2" t="e">
        <f>(VLOOKUP($A37,[4]BASE19!$A$1:$N$933,13,0))/1000</f>
        <v>#N/A</v>
      </c>
      <c r="AX37" s="2" t="e">
        <f>(VLOOKUP($A37,[4]BASE19!$A$1:$N$933,14,0))/1000</f>
        <v>#N/A</v>
      </c>
      <c r="AY37" s="2" t="e">
        <f>(VLOOKUP($A37,[4]BASE20!$A$1:$N$933,3,0))/1000</f>
        <v>#N/A</v>
      </c>
      <c r="AZ37" s="2" t="e">
        <f>(VLOOKUP($A37,[4]BASE20!$A$1:$N$933,4,0))/1000</f>
        <v>#N/A</v>
      </c>
      <c r="BA37" s="2" t="e">
        <f>(VLOOKUP($A37,[4]BASE20!$A$1:$N$933,5,0))/1000</f>
        <v>#N/A</v>
      </c>
      <c r="BB37" s="2" t="e">
        <f>(VLOOKUP($A37,[4]BASE20!$A$1:$N$933,6,0))/1000</f>
        <v>#N/A</v>
      </c>
      <c r="BC37" s="2" t="e">
        <f>(VLOOKUP($A37,[4]BASE20!$A$1:$N$933,7,0))/1000</f>
        <v>#N/A</v>
      </c>
      <c r="BD37" s="2" t="e">
        <f>(VLOOKUP($A37,[4]BASE20!$A$1:$N$933,8,0))/1000</f>
        <v>#N/A</v>
      </c>
      <c r="BE37" s="2" t="e">
        <f>(VLOOKUP($A37,[4]BASE20!$A$1:$N$933,9,0))/1000</f>
        <v>#N/A</v>
      </c>
      <c r="BF37" s="2" t="e">
        <f>(VLOOKUP($A37,[4]BASE20!$A$1:$N$933,10,0))/1000</f>
        <v>#N/A</v>
      </c>
      <c r="BG37" s="2" t="e">
        <f>(VLOOKUP($A37,[4]BASE20!$A$1:$N$933,11,0))/1000</f>
        <v>#N/A</v>
      </c>
      <c r="BH37" s="2" t="e">
        <f>(VLOOKUP($A37,[4]BASE20!$A$1:$N$933,12,0))/1000</f>
        <v>#N/A</v>
      </c>
      <c r="BI37" s="2" t="e">
        <f>(VLOOKUP($A37,[4]BASE20!$A$1:$N$933,13,0))/1000</f>
        <v>#N/A</v>
      </c>
      <c r="BJ37" s="2" t="e">
        <f>(VLOOKUP($A37,[4]BASE20!$A$1:$N$933,14,0))/1000</f>
        <v>#N/A</v>
      </c>
      <c r="BK37" s="2" t="e">
        <f>(VLOOKUP($A37,[4]BASE21!$A$1:$N$933,3,0))/1000</f>
        <v>#N/A</v>
      </c>
      <c r="BL37" s="2" t="e">
        <f>(VLOOKUP($A37,[4]BASE21!$A$1:$N$933,4,0))/1000</f>
        <v>#N/A</v>
      </c>
      <c r="BM37" s="2" t="e">
        <f>(VLOOKUP($A37,[4]BASE21!$A$1:$N$933,5,0))/1000</f>
        <v>#N/A</v>
      </c>
      <c r="BN37" s="2" t="e">
        <f>(VLOOKUP($A37,[4]BASE21!$A$1:$N$933,6,0))/1000</f>
        <v>#N/A</v>
      </c>
      <c r="BO37" s="2" t="e">
        <f>(VLOOKUP($A37,[4]BASE21!$A$1:$N$933,7,0))/1000</f>
        <v>#N/A</v>
      </c>
      <c r="BP37" s="2" t="e">
        <f>(VLOOKUP($A37,[4]BASE21!$A$1:$N$933,8,0))/1000</f>
        <v>#N/A</v>
      </c>
      <c r="BQ37" s="2" t="e">
        <f t="shared" si="4"/>
        <v>#N/A</v>
      </c>
      <c r="BR37" s="34" t="e">
        <f t="shared" si="5"/>
        <v>#N/A</v>
      </c>
      <c r="BS37" s="34" t="e">
        <f t="shared" si="6"/>
        <v>#N/A</v>
      </c>
      <c r="BT37" s="5"/>
    </row>
    <row r="38" spans="1:72" s="35" customFormat="1" hidden="1" x14ac:dyDescent="0.2">
      <c r="A38" s="35">
        <v>151</v>
      </c>
      <c r="B38" s="35" t="str">
        <f>VLOOKUP(A38,[4]plan!$A$2:$B$890,2,0)</f>
        <v>SISTEMAS CONTABLES</v>
      </c>
      <c r="C38" s="36" t="e">
        <f>VLOOKUP($A38,[4]BASE!$A$2:$N$890,3,0)</f>
        <v>#N/A</v>
      </c>
      <c r="D38" s="36" t="e">
        <f>VLOOKUP($A38,[4]BASE!$A$2:$N$890,3,0)</f>
        <v>#N/A</v>
      </c>
      <c r="E38" s="36" t="e">
        <f>VLOOKUP($A38,[4]BASE!$A$2:$N$890,3,0)</f>
        <v>#N/A</v>
      </c>
      <c r="F38" s="36" t="e">
        <f>VLOOKUP($A38,[4]BASE!$A$2:$N$890,3,0)</f>
        <v>#N/A</v>
      </c>
      <c r="G38" s="36" t="e">
        <f>VLOOKUP($A38,[4]BASE!$A$2:$N$890,3,0)</f>
        <v>#N/A</v>
      </c>
      <c r="H38" s="36" t="e">
        <f>VLOOKUP($A38,[4]BASE!$A$2:$N$890,3,0)</f>
        <v>#N/A</v>
      </c>
      <c r="I38" s="36" t="e">
        <f>VLOOKUP($A38,[4]BASE!$A$2:$N$890,3,0)</f>
        <v>#N/A</v>
      </c>
      <c r="J38" s="36" t="e">
        <f>VLOOKUP($A38,[4]BASE!$A$2:$N$890,3,0)</f>
        <v>#N/A</v>
      </c>
      <c r="K38" s="2" t="e">
        <f>(VLOOKUP($A38,[4]BASE!$A$2:$N$890,11,0))/1000</f>
        <v>#N/A</v>
      </c>
      <c r="L38" s="2" t="e">
        <f>(VLOOKUP($A38,[4]BASE!$A$2:$N$890,12,0))/1000</f>
        <v>#N/A</v>
      </c>
      <c r="M38" s="2" t="e">
        <f>(VLOOKUP($A38,[4]BASE!$A$2:$N$890,13,0))/1000</f>
        <v>#N/A</v>
      </c>
      <c r="N38" s="2" t="e">
        <f>(VLOOKUP($A38,[4]BASE!$A$2:$N$890,14,0))/1000</f>
        <v>#N/A</v>
      </c>
      <c r="O38" s="2" t="e">
        <f>(VLOOKUP($A38,[4]BASE17!$A$1:$N$933,3,0))/1000</f>
        <v>#N/A</v>
      </c>
      <c r="P38" s="2" t="e">
        <f>(VLOOKUP($A38,[4]BASE17!$A$1:$N$933,4,0))/1000</f>
        <v>#N/A</v>
      </c>
      <c r="Q38" s="2" t="e">
        <f>(VLOOKUP($A38,[4]BASE17!$A$1:$N$933,5,0))/1000</f>
        <v>#N/A</v>
      </c>
      <c r="R38" s="2" t="e">
        <f>(VLOOKUP($A38,[4]BASE17!$A$1:$N$933,6,0))/1000</f>
        <v>#N/A</v>
      </c>
      <c r="S38" s="2" t="e">
        <f>(VLOOKUP($A38,[4]BASE17!$A$1:$N$933,7,0))/1000</f>
        <v>#N/A</v>
      </c>
      <c r="T38" s="2" t="e">
        <f>(VLOOKUP($A38,[4]BASE17!$A$1:$N$933,8,0))/1000</f>
        <v>#N/A</v>
      </c>
      <c r="U38" s="2" t="e">
        <f>(VLOOKUP($A38,[4]BASE17!$A$1:$N$933,9,0))/1000</f>
        <v>#N/A</v>
      </c>
      <c r="V38" s="2" t="e">
        <f>(VLOOKUP($A38,[4]BASE17!$A$1:$N$933,10,0))/1000</f>
        <v>#N/A</v>
      </c>
      <c r="W38" s="2" t="e">
        <f>(VLOOKUP($A38,[4]BASE17!$A$1:$N$933,11,0))/1000</f>
        <v>#N/A</v>
      </c>
      <c r="X38" s="2" t="e">
        <f>(VLOOKUP($A38,[4]BASE17!$A$1:$N$933,12,0))/1000</f>
        <v>#N/A</v>
      </c>
      <c r="Y38" s="2" t="e">
        <f>(VLOOKUP($A38,[4]BASE17!$A$1:$N$933,13,0))/1000</f>
        <v>#N/A</v>
      </c>
      <c r="Z38" s="2" t="e">
        <f>(VLOOKUP($A38,[4]BASE17!$A$1:$N$933,14,0))/1000</f>
        <v>#N/A</v>
      </c>
      <c r="AA38" s="2" t="e">
        <f>(VLOOKUP($A38,[4]BASE18!$A$1:$N$933,3,0))/1000</f>
        <v>#N/A</v>
      </c>
      <c r="AB38" s="2" t="e">
        <f>(VLOOKUP($A38,[4]BASE18!$A$1:$N$933,4,0))/1000</f>
        <v>#N/A</v>
      </c>
      <c r="AC38" s="2" t="e">
        <f>(VLOOKUP($A38,[4]BASE18!$A$1:$N$933,5,0))/1000</f>
        <v>#N/A</v>
      </c>
      <c r="AD38" s="2" t="e">
        <f>(VLOOKUP($A38,[4]BASE18!$A$1:$N$933,6,0))/1000</f>
        <v>#N/A</v>
      </c>
      <c r="AE38" s="2" t="e">
        <f>(VLOOKUP($A38,[4]BASE18!$A$1:$N$933,7,0))/1000</f>
        <v>#N/A</v>
      </c>
      <c r="AF38" s="2" t="e">
        <f>(VLOOKUP($A38,[4]BASE18!$A$1:$N$933,8,0))/1000</f>
        <v>#N/A</v>
      </c>
      <c r="AG38" s="2" t="e">
        <f>(VLOOKUP($A38,[4]BASE18!$A$1:$N$933,9,0))/1000</f>
        <v>#N/A</v>
      </c>
      <c r="AH38" s="2" t="e">
        <f>(VLOOKUP($A38,[4]BASE18!$A$1:$N$933,10,0))/1000</f>
        <v>#N/A</v>
      </c>
      <c r="AI38" s="2" t="e">
        <f>(VLOOKUP($A38,[4]BASE18!$A$1:$N$933,11,0))/1000</f>
        <v>#N/A</v>
      </c>
      <c r="AJ38" s="2" t="e">
        <f>(VLOOKUP($A38,[4]BASE18!$A$1:$N$933,12,0))/1000</f>
        <v>#N/A</v>
      </c>
      <c r="AK38" s="2" t="e">
        <f>(VLOOKUP($A38,[4]BASE18!$A$1:$N$933,13,0))/1000</f>
        <v>#N/A</v>
      </c>
      <c r="AL38" s="2" t="e">
        <f>(VLOOKUP($A38,[4]BASE18!$A$1:$N$933,14,0))/1000</f>
        <v>#N/A</v>
      </c>
      <c r="AM38" s="2" t="e">
        <f>(VLOOKUP($A38,[4]BASE19!$A$1:$N$933,3,0))/1000</f>
        <v>#N/A</v>
      </c>
      <c r="AN38" s="2" t="e">
        <f>(VLOOKUP($A38,[4]BASE19!$A$1:$N$933,4,0))/1000</f>
        <v>#N/A</v>
      </c>
      <c r="AO38" s="2" t="e">
        <f>(VLOOKUP($A38,[4]BASE19!$A$1:$N$933,5,0))/1000</f>
        <v>#N/A</v>
      </c>
      <c r="AP38" s="2" t="e">
        <f>(VLOOKUP($A38,[4]BASE19!$A$1:$N$933,6,0))/1000</f>
        <v>#N/A</v>
      </c>
      <c r="AQ38" s="2" t="e">
        <f>(VLOOKUP($A38,[4]BASE19!$A$1:$N$933,7,0))/1000</f>
        <v>#N/A</v>
      </c>
      <c r="AR38" s="2" t="e">
        <f>(VLOOKUP($A38,[4]BASE19!$A$1:$N$933,8,0))/1000</f>
        <v>#N/A</v>
      </c>
      <c r="AS38" s="2" t="e">
        <f>(VLOOKUP($A38,[4]BASE19!$A$1:$N$933,9,0))/1000</f>
        <v>#N/A</v>
      </c>
      <c r="AT38" s="2" t="e">
        <f>(VLOOKUP($A38,[4]BASE19!$A$1:$N$933,10,0))/1000</f>
        <v>#N/A</v>
      </c>
      <c r="AU38" s="2" t="e">
        <f>(VLOOKUP($A38,[4]BASE19!$A$1:$N$933,11,0))/1000</f>
        <v>#N/A</v>
      </c>
      <c r="AV38" s="2" t="e">
        <f>(VLOOKUP($A38,[4]BASE19!$A$1:$N$933,12,0))/1000</f>
        <v>#N/A</v>
      </c>
      <c r="AW38" s="2" t="e">
        <f>(VLOOKUP($A38,[4]BASE19!$A$1:$N$933,13,0))/1000</f>
        <v>#N/A</v>
      </c>
      <c r="AX38" s="2" t="e">
        <f>(VLOOKUP($A38,[4]BASE19!$A$1:$N$933,14,0))/1000</f>
        <v>#N/A</v>
      </c>
      <c r="AY38" s="2" t="e">
        <f>(VLOOKUP($A38,[4]BASE20!$A$1:$N$933,3,0))/1000</f>
        <v>#N/A</v>
      </c>
      <c r="AZ38" s="2" t="e">
        <f>(VLOOKUP($A38,[4]BASE20!$A$1:$N$933,4,0))/1000</f>
        <v>#N/A</v>
      </c>
      <c r="BA38" s="2" t="e">
        <f>(VLOOKUP($A38,[4]BASE20!$A$1:$N$933,5,0))/1000</f>
        <v>#N/A</v>
      </c>
      <c r="BB38" s="2" t="e">
        <f>(VLOOKUP($A38,[4]BASE20!$A$1:$N$933,6,0))/1000</f>
        <v>#N/A</v>
      </c>
      <c r="BC38" s="2" t="e">
        <f>(VLOOKUP($A38,[4]BASE20!$A$1:$N$933,7,0))/1000</f>
        <v>#N/A</v>
      </c>
      <c r="BD38" s="2" t="e">
        <f>(VLOOKUP($A38,[4]BASE20!$A$1:$N$933,8,0))/1000</f>
        <v>#N/A</v>
      </c>
      <c r="BE38" s="2" t="e">
        <f>(VLOOKUP($A38,[4]BASE20!$A$1:$N$933,9,0))/1000</f>
        <v>#N/A</v>
      </c>
      <c r="BF38" s="2" t="e">
        <f>(VLOOKUP($A38,[4]BASE20!$A$1:$N$933,10,0))/1000</f>
        <v>#N/A</v>
      </c>
      <c r="BG38" s="2" t="e">
        <f>(VLOOKUP($A38,[4]BASE20!$A$1:$N$933,11,0))/1000</f>
        <v>#N/A</v>
      </c>
      <c r="BH38" s="2" t="e">
        <f>(VLOOKUP($A38,[4]BASE20!$A$1:$N$933,12,0))/1000</f>
        <v>#N/A</v>
      </c>
      <c r="BI38" s="2" t="e">
        <f>(VLOOKUP($A38,[4]BASE20!$A$1:$N$933,13,0))/1000</f>
        <v>#N/A</v>
      </c>
      <c r="BJ38" s="2" t="e">
        <f>(VLOOKUP($A38,[4]BASE20!$A$1:$N$933,14,0))/1000</f>
        <v>#N/A</v>
      </c>
      <c r="BK38" s="2" t="e">
        <f>(VLOOKUP($A38,[4]BASE21!$A$1:$N$933,3,0))/1000</f>
        <v>#N/A</v>
      </c>
      <c r="BL38" s="2" t="e">
        <f>(VLOOKUP($A38,[4]BASE21!$A$1:$N$933,4,0))/1000</f>
        <v>#N/A</v>
      </c>
      <c r="BM38" s="2" t="e">
        <f>(VLOOKUP($A38,[4]BASE21!$A$1:$N$933,5,0))/1000</f>
        <v>#N/A</v>
      </c>
      <c r="BN38" s="2" t="e">
        <f>(VLOOKUP($A38,[4]BASE21!$A$1:$N$933,6,0))/1000</f>
        <v>#N/A</v>
      </c>
      <c r="BO38" s="2" t="e">
        <f>(VLOOKUP($A38,[4]BASE21!$A$1:$N$933,7,0))/1000</f>
        <v>#N/A</v>
      </c>
      <c r="BP38" s="2" t="e">
        <f>(VLOOKUP($A38,[4]BASE21!$A$1:$N$933,8,0))/1000</f>
        <v>#N/A</v>
      </c>
      <c r="BQ38" s="2" t="e">
        <f t="shared" si="4"/>
        <v>#N/A</v>
      </c>
      <c r="BR38" s="34" t="e">
        <f t="shared" si="5"/>
        <v>#N/A</v>
      </c>
      <c r="BS38" s="34" t="e">
        <f t="shared" si="6"/>
        <v>#N/A</v>
      </c>
      <c r="BT38" s="5"/>
    </row>
    <row r="39" spans="1:72" x14ac:dyDescent="0.2">
      <c r="A39" s="1">
        <v>16</v>
      </c>
      <c r="B39" s="1" t="str">
        <f>VLOOKUP(A39,[4]plan!$A$2:$B$890,2,0)</f>
        <v>CUENTAS POR COBRAR</v>
      </c>
      <c r="C39" s="2">
        <f>VLOOKUP($A39,[4]BASE!$A$2:$N$890,3,0)</f>
        <v>1</v>
      </c>
      <c r="D39" s="2">
        <f>VLOOKUP($A39,[4]BASE!$A$2:$N$890,3,0)</f>
        <v>1</v>
      </c>
      <c r="E39" s="2">
        <f>VLOOKUP($A39,[4]BASE!$A$2:$N$890,3,0)</f>
        <v>1</v>
      </c>
      <c r="F39" s="2">
        <f>VLOOKUP($A39,[4]BASE!$A$2:$N$890,3,0)</f>
        <v>1</v>
      </c>
      <c r="G39" s="2">
        <f>VLOOKUP($A39,[4]BASE!$A$2:$N$890,3,0)</f>
        <v>1</v>
      </c>
      <c r="H39" s="2">
        <f>VLOOKUP($A39,[4]BASE!$A$2:$N$890,3,0)</f>
        <v>1</v>
      </c>
      <c r="I39" s="2">
        <f>VLOOKUP($A39,[4]BASE!$A$2:$N$890,3,0)</f>
        <v>1</v>
      </c>
      <c r="J39" s="2">
        <f>VLOOKUP($A39,[4]BASE!$A$2:$N$890,3,0)</f>
        <v>1</v>
      </c>
      <c r="K39" s="2">
        <f>(VLOOKUP($A39,[4]BASE!$A$2:$N$890,11,0))/1000</f>
        <v>8515.1053400000001</v>
      </c>
      <c r="L39" s="2">
        <f>(VLOOKUP($A39,[4]BASE!$A$2:$N$890,12,0))/1000</f>
        <v>8858.6144399999994</v>
      </c>
      <c r="M39" s="2">
        <f>(VLOOKUP($A39,[4]BASE!$A$2:$N$890,13,0))/1000</f>
        <v>8095.2893400000003</v>
      </c>
      <c r="N39" s="2">
        <f>(VLOOKUP($A39,[4]BASE!$A$2:$N$890,14,0))/1000</f>
        <v>7964.0079299999998</v>
      </c>
      <c r="O39" s="2">
        <f>(VLOOKUP($A39,[4]BASE17!$A$1:$N$933,3,0))/1000</f>
        <v>8835.0949899999996</v>
      </c>
      <c r="P39" s="2">
        <f>(VLOOKUP($A39,[4]BASE17!$A$1:$N$933,4,0))/1000</f>
        <v>8360.1805899999999</v>
      </c>
      <c r="Q39" s="2">
        <f>(VLOOKUP($A39,[4]BASE17!$A$1:$N$933,5,0))/1000</f>
        <v>7990.88688</v>
      </c>
      <c r="R39" s="2">
        <f>(VLOOKUP($A39,[4]BASE17!$A$1:$N$933,6,0))/1000</f>
        <v>7684.8470800000005</v>
      </c>
      <c r="S39" s="2">
        <f>(VLOOKUP($A39,[4]BASE17!$A$1:$N$933,7,0))/1000</f>
        <v>7300.6532800000004</v>
      </c>
      <c r="T39" s="2">
        <f>(VLOOKUP($A39,[4]BASE17!$A$1:$N$933,8,0))/1000</f>
        <v>7171.5236999999997</v>
      </c>
      <c r="U39" s="2">
        <f>(VLOOKUP($A39,[4]BASE17!$A$1:$N$933,9,0))/1000</f>
        <v>6914.4343600000002</v>
      </c>
      <c r="V39" s="2">
        <f>(VLOOKUP($A39,[4]BASE17!$A$1:$N$933,10,0))/1000</f>
        <v>6612.7923700000001</v>
      </c>
      <c r="W39" s="2">
        <f>(VLOOKUP($A39,[4]BASE17!$A$1:$N$933,11,0))/1000</f>
        <v>6431.0180099999998</v>
      </c>
      <c r="X39" s="2">
        <f>(VLOOKUP($A39,[4]BASE17!$A$1:$N$933,12,0))/1000</f>
        <v>6103.2471500000001</v>
      </c>
      <c r="Y39" s="2">
        <f>(VLOOKUP($A39,[4]BASE17!$A$1:$N$933,13,0))/1000</f>
        <v>5829.0450999999994</v>
      </c>
      <c r="Z39" s="2">
        <f>(VLOOKUP($A39,[4]BASE17!$A$1:$N$933,14,0))/1000</f>
        <v>5625.3053899999995</v>
      </c>
      <c r="AA39" s="2">
        <f>(VLOOKUP($A39,[4]BASE18!$A$1:$N$933,3,0))/1000</f>
        <v>6423.8241500000004</v>
      </c>
      <c r="AB39" s="2">
        <f>(VLOOKUP($A39,[4]BASE18!$A$1:$N$933,4,0))/1000</f>
        <v>6296.4901399999999</v>
      </c>
      <c r="AC39" s="2">
        <f>(VLOOKUP($A39,[4]BASE18!$A$1:$N$933,5,0))/1000</f>
        <v>5924.7252600000002</v>
      </c>
      <c r="AD39" s="2">
        <f>(VLOOKUP($A39,[4]BASE18!$A$1:$N$933,6,0))/1000</f>
        <v>5938.3544599999996</v>
      </c>
      <c r="AE39" s="2">
        <f>(VLOOKUP($A39,[4]BASE18!$A$1:$N$933,7,0))/1000</f>
        <v>5766.4536900000003</v>
      </c>
      <c r="AF39" s="2">
        <f>(VLOOKUP($A39,[4]BASE18!$A$1:$N$933,8,0))/1000</f>
        <v>5580.7513600000002</v>
      </c>
      <c r="AG39" s="2">
        <f>(VLOOKUP($A39,[4]BASE18!$A$1:$N$933,9,0))/1000</f>
        <v>4812.3829999999998</v>
      </c>
      <c r="AH39" s="2">
        <f>(VLOOKUP($A39,[4]BASE18!$A$1:$N$933,10,0))/1000</f>
        <v>5118.96497</v>
      </c>
      <c r="AI39" s="2">
        <f>(VLOOKUP($A39,[4]BASE18!$A$1:$N$933,11,0))/1000</f>
        <v>4857.9248899999993</v>
      </c>
      <c r="AJ39" s="2">
        <f>(VLOOKUP($A39,[4]BASE18!$A$1:$N$933,12,0))/1000</f>
        <v>4545.8202300000003</v>
      </c>
      <c r="AK39" s="2">
        <f>(VLOOKUP($A39,[4]BASE18!$A$1:$N$933,13,0))/1000</f>
        <v>4345.99539</v>
      </c>
      <c r="AL39" s="2">
        <f>(VLOOKUP($A39,[4]BASE18!$A$1:$N$933,14,0))/1000</f>
        <v>105747.34715</v>
      </c>
      <c r="AM39" s="2">
        <f>(VLOOKUP($A39,[4]BASE19!$A$1:$N$933,3,0))/1000</f>
        <v>106853.4267</v>
      </c>
      <c r="AN39" s="2">
        <f>(VLOOKUP($A39,[4]BASE19!$A$1:$N$933,4,0))/1000</f>
        <v>136601.14421999999</v>
      </c>
      <c r="AO39" s="2">
        <f>(VLOOKUP($A39,[4]BASE19!$A$1:$N$933,5,0))/1000</f>
        <v>136491.67661000002</v>
      </c>
      <c r="AP39" s="2">
        <f>(VLOOKUP($A39,[4]BASE19!$A$1:$N$933,6,0))/1000</f>
        <v>135671.69962</v>
      </c>
      <c r="AQ39" s="2">
        <f>(VLOOKUP($A39,[4]BASE19!$A$1:$N$933,7,0))/1000</f>
        <v>3523.0689700000003</v>
      </c>
      <c r="AR39" s="2">
        <f>(VLOOKUP($A39,[4]BASE19!$A$1:$N$933,8,0))/1000</f>
        <v>3375.3508299999999</v>
      </c>
      <c r="AS39" s="2">
        <f>(VLOOKUP($A39,[4]BASE19!$A$1:$N$933,9,0))/1000</f>
        <v>2939.9715299999998</v>
      </c>
      <c r="AT39" s="2">
        <f>(VLOOKUP($A39,[4]BASE19!$A$1:$N$933,10,0))/1000</f>
        <v>-3481.1142</v>
      </c>
      <c r="AU39" s="2">
        <f>(VLOOKUP($A39,[4]BASE19!$A$1:$N$933,11,0))/1000</f>
        <v>2364.1541099999999</v>
      </c>
      <c r="AV39" s="2">
        <f>(VLOOKUP($A39,[4]BASE19!$A$1:$N$933,12,0))/1000</f>
        <v>2047.31331</v>
      </c>
      <c r="AW39" s="2">
        <f>(VLOOKUP($A39,[4]BASE19!$A$1:$N$933,13,0))/1000</f>
        <v>1866.64689</v>
      </c>
      <c r="AX39" s="2">
        <f>(VLOOKUP($A39,[4]BASE19!$A$1:$N$933,14,0))/1000</f>
        <v>1538.51602</v>
      </c>
      <c r="AY39" s="2">
        <f>(VLOOKUP($A39,[4]BASE20!$A$1:$N$933,3,0))/1000</f>
        <v>2938.5448099999999</v>
      </c>
      <c r="AZ39" s="2">
        <f>(VLOOKUP($A39,[4]BASE20!$A$1:$N$933,4,0))/1000</f>
        <v>2758.2658799999999</v>
      </c>
      <c r="BA39" s="2">
        <f>(VLOOKUP($A39,[4]BASE20!$A$1:$N$933,5,0))/1000</f>
        <v>2621.78883</v>
      </c>
      <c r="BB39" s="2">
        <f>(VLOOKUP($A39,[4]BASE20!$A$1:$N$933,6,0))/1000</f>
        <v>2557.1746400000002</v>
      </c>
      <c r="BC39" s="2">
        <f>(VLOOKUP($A39,[4]BASE20!$A$1:$N$933,7,0))/1000</f>
        <v>2484.9484199999997</v>
      </c>
      <c r="BD39" s="2">
        <f>(VLOOKUP($A39,[4]BASE20!$A$1:$N$933,8,0))/1000</f>
        <v>2425.6623599999998</v>
      </c>
      <c r="BE39" s="2">
        <f>(VLOOKUP($A39,[4]BASE20!$A$1:$N$933,9,0))/1000</f>
        <v>2533.4590099999996</v>
      </c>
      <c r="BF39" s="2">
        <f>(VLOOKUP($A39,[4]BASE20!$A$1:$N$933,10,0))/1000</f>
        <v>2394.9880200000002</v>
      </c>
      <c r="BG39" s="2">
        <f>(VLOOKUP($A39,[4]BASE20!$A$1:$N$933,11,0))/1000</f>
        <v>2065.94499</v>
      </c>
      <c r="BH39" s="2">
        <f>(VLOOKUP($A39,[4]BASE20!$A$1:$N$933,12,0))/1000</f>
        <v>797.98557999999991</v>
      </c>
      <c r="BI39" s="2">
        <f>(VLOOKUP($A39,[4]BASE20!$A$1:$N$933,13,0))/1000</f>
        <v>595.12136999999996</v>
      </c>
      <c r="BJ39" s="2">
        <f>(VLOOKUP($A39,[4]BASE20!$A$1:$N$933,14,0))/1000</f>
        <v>290.41125</v>
      </c>
      <c r="BK39" s="2">
        <f>(VLOOKUP($A39,[4]BASE21!$A$1:$N$933,3,0))/1000</f>
        <v>1303.7823100000001</v>
      </c>
      <c r="BL39" s="2">
        <f>(VLOOKUP($A39,[4]BASE21!$A$1:$N$933,4,0))/1000</f>
        <v>1508.7399599999999</v>
      </c>
      <c r="BM39" s="2">
        <f>(VLOOKUP($A39,[4]BASE21!$A$1:$N$933,5,0))/1000</f>
        <v>1208.5033600000002</v>
      </c>
      <c r="BN39" s="2">
        <f>(VLOOKUP($A39,[4]BASE21!$A$1:$N$933,6,0))/1000</f>
        <v>495.77411999999998</v>
      </c>
      <c r="BO39" s="2">
        <f>(VLOOKUP($A39,[4]BASE21!$A$1:$N$933,7,0))/1000</f>
        <v>143.81853000000001</v>
      </c>
      <c r="BP39" s="2">
        <f>(VLOOKUP($A39,[4]BASE21!$A$1:$N$933,8,0))/1000</f>
        <v>138.02989000000002</v>
      </c>
      <c r="BQ39" s="2">
        <f t="shared" si="4"/>
        <v>-2287.6324699999996</v>
      </c>
      <c r="BR39" s="34">
        <f t="shared" si="5"/>
        <v>-0.94309600038481856</v>
      </c>
      <c r="BS39" s="34">
        <f t="shared" si="6"/>
        <v>-4.0249611785073802E-2</v>
      </c>
      <c r="BT39" s="5"/>
    </row>
    <row r="40" spans="1:72" x14ac:dyDescent="0.2">
      <c r="A40" s="1">
        <v>161</v>
      </c>
      <c r="B40" s="1" t="str">
        <f>VLOOKUP(A40,[4]plan!$A$2:$B$890,2,0)</f>
        <v>DIVIDENDOS</v>
      </c>
      <c r="C40" s="2">
        <f>VLOOKUP($A40,[4]BASE!$A$2:$N$890,3,0)</f>
        <v>1</v>
      </c>
      <c r="D40" s="2">
        <f>VLOOKUP($A40,[4]BASE!$A$2:$N$890,3,0)</f>
        <v>1</v>
      </c>
      <c r="E40" s="2">
        <f>VLOOKUP($A40,[4]BASE!$A$2:$N$890,3,0)</f>
        <v>1</v>
      </c>
      <c r="F40" s="2">
        <f>VLOOKUP($A40,[4]BASE!$A$2:$N$890,3,0)</f>
        <v>1</v>
      </c>
      <c r="G40" s="2">
        <f>VLOOKUP($A40,[4]BASE!$A$2:$N$890,3,0)</f>
        <v>1</v>
      </c>
      <c r="H40" s="2">
        <f>VLOOKUP($A40,[4]BASE!$A$2:$N$890,3,0)</f>
        <v>1</v>
      </c>
      <c r="I40" s="2">
        <f>VLOOKUP($A40,[4]BASE!$A$2:$N$890,3,0)</f>
        <v>1</v>
      </c>
      <c r="J40" s="2">
        <f>VLOOKUP($A40,[4]BASE!$A$2:$N$890,3,0)</f>
        <v>1</v>
      </c>
      <c r="K40" s="2">
        <f>(VLOOKUP($A40,[4]BASE!$A$2:$N$890,11,0))/1000</f>
        <v>0</v>
      </c>
      <c r="L40" s="2">
        <f>(VLOOKUP($A40,[4]BASE!$A$2:$N$890,12,0))/1000</f>
        <v>0</v>
      </c>
      <c r="M40" s="2">
        <f>(VLOOKUP($A40,[4]BASE!$A$2:$N$890,13,0))/1000</f>
        <v>0</v>
      </c>
      <c r="N40" s="2">
        <f>(VLOOKUP($A40,[4]BASE!$A$2:$N$890,14,0))/1000</f>
        <v>0</v>
      </c>
      <c r="O40" s="2">
        <f>(VLOOKUP($A40,[4]BASE17!$A$1:$N$933,3,0))/1000</f>
        <v>0</v>
      </c>
      <c r="P40" s="2">
        <f>(VLOOKUP($A40,[4]BASE17!$A$1:$N$933,4,0))/1000</f>
        <v>0</v>
      </c>
      <c r="Q40" s="2">
        <f>(VLOOKUP($A40,[4]BASE17!$A$1:$N$933,5,0))/1000</f>
        <v>0</v>
      </c>
      <c r="R40" s="2">
        <f>(VLOOKUP($A40,[4]BASE17!$A$1:$N$933,6,0))/1000</f>
        <v>0</v>
      </c>
      <c r="S40" s="2">
        <f>(VLOOKUP($A40,[4]BASE17!$A$1:$N$933,7,0))/1000</f>
        <v>0</v>
      </c>
      <c r="T40" s="2">
        <f>(VLOOKUP($A40,[4]BASE17!$A$1:$N$933,8,0))/1000</f>
        <v>0</v>
      </c>
      <c r="U40" s="2">
        <f>(VLOOKUP($A40,[4]BASE17!$A$1:$N$933,9,0))/1000</f>
        <v>0</v>
      </c>
      <c r="V40" s="2">
        <f>(VLOOKUP($A40,[4]BASE17!$A$1:$N$933,10,0))/1000</f>
        <v>0</v>
      </c>
      <c r="W40" s="2">
        <f>(VLOOKUP($A40,[4]BASE17!$A$1:$N$933,11,0))/1000</f>
        <v>0</v>
      </c>
      <c r="X40" s="2">
        <f>(VLOOKUP($A40,[4]BASE17!$A$1:$N$933,12,0))/1000</f>
        <v>0</v>
      </c>
      <c r="Y40" s="2">
        <f>(VLOOKUP($A40,[4]BASE17!$A$1:$N$933,13,0))/1000</f>
        <v>0</v>
      </c>
      <c r="Z40" s="2">
        <f>(VLOOKUP($A40,[4]BASE17!$A$1:$N$933,14,0))/1000</f>
        <v>0</v>
      </c>
      <c r="AA40" s="2">
        <f>(VLOOKUP($A40,[4]BASE18!$A$1:$N$933,3,0))/1000</f>
        <v>0</v>
      </c>
      <c r="AB40" s="2">
        <f>(VLOOKUP($A40,[4]BASE18!$A$1:$N$933,4,0))/1000</f>
        <v>0</v>
      </c>
      <c r="AC40" s="2">
        <f>(VLOOKUP($A40,[4]BASE18!$A$1:$N$933,5,0))/1000</f>
        <v>0</v>
      </c>
      <c r="AD40" s="2">
        <f>(VLOOKUP($A40,[4]BASE18!$A$1:$N$933,6,0))/1000</f>
        <v>0</v>
      </c>
      <c r="AE40" s="2">
        <f>(VLOOKUP($A40,[4]BASE18!$A$1:$N$933,7,0))/1000</f>
        <v>0</v>
      </c>
      <c r="AF40" s="2">
        <f>(VLOOKUP($A40,[4]BASE18!$A$1:$N$933,8,0))/1000</f>
        <v>0</v>
      </c>
      <c r="AG40" s="2">
        <f>(VLOOKUP($A40,[4]BASE18!$A$1:$N$933,9,0))/1000</f>
        <v>0</v>
      </c>
      <c r="AH40" s="2">
        <f>(VLOOKUP($A40,[4]BASE18!$A$1:$N$933,10,0))/1000</f>
        <v>0</v>
      </c>
      <c r="AI40" s="2">
        <f>(VLOOKUP($A40,[4]BASE18!$A$1:$N$933,11,0))/1000</f>
        <v>0</v>
      </c>
      <c r="AJ40" s="2">
        <f>(VLOOKUP($A40,[4]BASE18!$A$1:$N$933,12,0))/1000</f>
        <v>0</v>
      </c>
      <c r="AK40" s="2">
        <f>(VLOOKUP($A40,[4]BASE18!$A$1:$N$933,13,0))/1000</f>
        <v>0</v>
      </c>
      <c r="AL40" s="2">
        <f>(VLOOKUP($A40,[4]BASE18!$A$1:$N$933,14,0))/1000</f>
        <v>0</v>
      </c>
      <c r="AM40" s="2">
        <f>(VLOOKUP($A40,[4]BASE19!$A$1:$N$933,3,0))/1000</f>
        <v>0</v>
      </c>
      <c r="AN40" s="2">
        <f>(VLOOKUP($A40,[4]BASE19!$A$1:$N$933,4,0))/1000</f>
        <v>0</v>
      </c>
      <c r="AO40" s="2">
        <f>(VLOOKUP($A40,[4]BASE19!$A$1:$N$933,5,0))/1000</f>
        <v>0</v>
      </c>
      <c r="AP40" s="2">
        <f>(VLOOKUP($A40,[4]BASE19!$A$1:$N$933,6,0))/1000</f>
        <v>0</v>
      </c>
      <c r="AQ40" s="2">
        <f>(VLOOKUP($A40,[4]BASE19!$A$1:$N$933,7,0))/1000</f>
        <v>0</v>
      </c>
      <c r="AR40" s="2">
        <f>(VLOOKUP($A40,[4]BASE19!$A$1:$N$933,8,0))/1000</f>
        <v>0</v>
      </c>
      <c r="AS40" s="2">
        <f>(VLOOKUP($A40,[4]BASE19!$A$1:$N$933,9,0))/1000</f>
        <v>0</v>
      </c>
      <c r="AT40" s="2">
        <f>(VLOOKUP($A40,[4]BASE19!$A$1:$N$933,10,0))/1000</f>
        <v>0</v>
      </c>
      <c r="AU40" s="2">
        <f>(VLOOKUP($A40,[4]BASE19!$A$1:$N$933,11,0))/1000</f>
        <v>0</v>
      </c>
      <c r="AV40" s="2">
        <f>(VLOOKUP($A40,[4]BASE19!$A$1:$N$933,12,0))/1000</f>
        <v>0</v>
      </c>
      <c r="AW40" s="2">
        <f>(VLOOKUP($A40,[4]BASE19!$A$1:$N$933,13,0))/1000</f>
        <v>0</v>
      </c>
      <c r="AX40" s="2">
        <f>(VLOOKUP($A40,[4]BASE19!$A$1:$N$933,14,0))/1000</f>
        <v>0</v>
      </c>
      <c r="AY40" s="2">
        <f>(VLOOKUP($A40,[4]BASE20!$A$1:$N$933,3,0))/1000</f>
        <v>0</v>
      </c>
      <c r="AZ40" s="2">
        <f>(VLOOKUP($A40,[4]BASE20!$A$1:$N$933,4,0))/1000</f>
        <v>0</v>
      </c>
      <c r="BA40" s="2">
        <f>(VLOOKUP($A40,[4]BASE20!$A$1:$N$933,5,0))/1000</f>
        <v>0</v>
      </c>
      <c r="BB40" s="2">
        <f>(VLOOKUP($A40,[4]BASE20!$A$1:$N$933,6,0))/1000</f>
        <v>0</v>
      </c>
      <c r="BC40" s="2">
        <f>(VLOOKUP($A40,[4]BASE20!$A$1:$N$933,7,0))/1000</f>
        <v>0</v>
      </c>
      <c r="BD40" s="2">
        <f>(VLOOKUP($A40,[4]BASE20!$A$1:$N$933,8,0))/1000</f>
        <v>0</v>
      </c>
      <c r="BE40" s="2">
        <f>(VLOOKUP($A40,[4]BASE20!$A$1:$N$933,9,0))/1000</f>
        <v>0</v>
      </c>
      <c r="BF40" s="2">
        <f>(VLOOKUP($A40,[4]BASE20!$A$1:$N$933,10,0))/1000</f>
        <v>0</v>
      </c>
      <c r="BG40" s="2">
        <f>(VLOOKUP($A40,[4]BASE20!$A$1:$N$933,11,0))/1000</f>
        <v>0</v>
      </c>
      <c r="BH40" s="2">
        <f>(VLOOKUP($A40,[4]BASE20!$A$1:$N$933,12,0))/1000</f>
        <v>0</v>
      </c>
      <c r="BI40" s="2">
        <f>(VLOOKUP($A40,[4]BASE20!$A$1:$N$933,13,0))/1000</f>
        <v>0</v>
      </c>
      <c r="BJ40" s="2">
        <f>(VLOOKUP($A40,[4]BASE20!$A$1:$N$933,14,0))/1000</f>
        <v>0</v>
      </c>
      <c r="BK40" s="2">
        <f>(VLOOKUP($A40,[4]BASE21!$A$1:$N$933,3,0))/1000</f>
        <v>0</v>
      </c>
      <c r="BL40" s="2">
        <f>(VLOOKUP($A40,[4]BASE21!$A$1:$N$933,4,0))/1000</f>
        <v>0</v>
      </c>
      <c r="BM40" s="2">
        <f>(VLOOKUP($A40,[4]BASE21!$A$1:$N$933,5,0))/1000</f>
        <v>0</v>
      </c>
      <c r="BN40" s="2">
        <f>(VLOOKUP($A40,[4]BASE21!$A$1:$N$933,6,0))/1000</f>
        <v>0</v>
      </c>
      <c r="BO40" s="2">
        <f>(VLOOKUP($A40,[4]BASE21!$A$1:$N$933,7,0))/1000</f>
        <v>0</v>
      </c>
      <c r="BP40" s="2">
        <f>(VLOOKUP($A40,[4]BASE21!$A$1:$N$933,8,0))/1000</f>
        <v>0</v>
      </c>
      <c r="BQ40" s="2">
        <f t="shared" si="4"/>
        <v>0</v>
      </c>
      <c r="BR40" s="34">
        <f t="shared" si="5"/>
        <v>0</v>
      </c>
      <c r="BS40" s="34">
        <f t="shared" si="6"/>
        <v>0</v>
      </c>
      <c r="BT40" s="5"/>
    </row>
    <row r="41" spans="1:72" x14ac:dyDescent="0.2">
      <c r="A41" s="1">
        <v>162</v>
      </c>
      <c r="B41" s="1" t="str">
        <f>VLOOKUP(A41,[4]plan!$A$2:$B$890,2,0)</f>
        <v>ANTICIPOS A EMPLEADOS</v>
      </c>
      <c r="C41" s="2">
        <f>VLOOKUP($A41,[4]BASE!$A$2:$N$890,3,0)</f>
        <v>1</v>
      </c>
      <c r="D41" s="2">
        <f>VLOOKUP($A41,[4]BASE!$A$2:$N$890,3,0)</f>
        <v>1</v>
      </c>
      <c r="E41" s="2">
        <f>VLOOKUP($A41,[4]BASE!$A$2:$N$890,3,0)</f>
        <v>1</v>
      </c>
      <c r="F41" s="2">
        <f>VLOOKUP($A41,[4]BASE!$A$2:$N$890,3,0)</f>
        <v>1</v>
      </c>
      <c r="G41" s="2">
        <f>VLOOKUP($A41,[4]BASE!$A$2:$N$890,3,0)</f>
        <v>1</v>
      </c>
      <c r="H41" s="2">
        <f>VLOOKUP($A41,[4]BASE!$A$2:$N$890,3,0)</f>
        <v>1</v>
      </c>
      <c r="I41" s="2">
        <f>VLOOKUP($A41,[4]BASE!$A$2:$N$890,3,0)</f>
        <v>1</v>
      </c>
      <c r="J41" s="2">
        <f>VLOOKUP($A41,[4]BASE!$A$2:$N$890,3,0)</f>
        <v>1</v>
      </c>
      <c r="K41" s="2">
        <f>(VLOOKUP($A41,[4]BASE!$A$2:$N$890,11,0))/1000</f>
        <v>803.45498999999995</v>
      </c>
      <c r="L41" s="2">
        <f>(VLOOKUP($A41,[4]BASE!$A$2:$N$890,12,0))/1000</f>
        <v>661.21772999999996</v>
      </c>
      <c r="M41" s="2">
        <f>(VLOOKUP($A41,[4]BASE!$A$2:$N$890,13,0))/1000</f>
        <v>328.01946000000004</v>
      </c>
      <c r="N41" s="2">
        <f>(VLOOKUP($A41,[4]BASE!$A$2:$N$890,14,0))/1000</f>
        <v>192.76925</v>
      </c>
      <c r="O41" s="2">
        <f>(VLOOKUP($A41,[4]BASE17!$A$1:$N$933,3,0))/1000</f>
        <v>1381.4045900000001</v>
      </c>
      <c r="P41" s="2">
        <f>(VLOOKUP($A41,[4]BASE17!$A$1:$N$933,4,0))/1000</f>
        <v>1384.7018600000001</v>
      </c>
      <c r="Q41" s="2">
        <f>(VLOOKUP($A41,[4]BASE17!$A$1:$N$933,5,0))/1000</f>
        <v>1330.9758700000002</v>
      </c>
      <c r="R41" s="2">
        <f>(VLOOKUP($A41,[4]BASE17!$A$1:$N$933,6,0))/1000</f>
        <v>1222.5221999999999</v>
      </c>
      <c r="S41" s="2">
        <f>(VLOOKUP($A41,[4]BASE17!$A$1:$N$933,7,0))/1000</f>
        <v>1110.35214</v>
      </c>
      <c r="T41" s="2">
        <f>(VLOOKUP($A41,[4]BASE17!$A$1:$N$933,8,0))/1000</f>
        <v>1001.52796</v>
      </c>
      <c r="U41" s="2">
        <f>(VLOOKUP($A41,[4]BASE17!$A$1:$N$933,9,0))/1000</f>
        <v>893.13957999999991</v>
      </c>
      <c r="V41" s="2">
        <f>(VLOOKUP($A41,[4]BASE17!$A$1:$N$933,10,0))/1000</f>
        <v>792.34862999999996</v>
      </c>
      <c r="W41" s="2">
        <f>(VLOOKUP($A41,[4]BASE17!$A$1:$N$933,11,0))/1000</f>
        <v>676.53584000000001</v>
      </c>
      <c r="X41" s="2">
        <f>(VLOOKUP($A41,[4]BASE17!$A$1:$N$933,12,0))/1000</f>
        <v>546.36947999999995</v>
      </c>
      <c r="Y41" s="2">
        <f>(VLOOKUP($A41,[4]BASE17!$A$1:$N$933,13,0))/1000</f>
        <v>268.69034000000005</v>
      </c>
      <c r="Z41" s="2">
        <f>(VLOOKUP($A41,[4]BASE17!$A$1:$N$933,14,0))/1000</f>
        <v>151.56582</v>
      </c>
      <c r="AA41" s="2">
        <f>(VLOOKUP($A41,[4]BASE18!$A$1:$N$933,3,0))/1000</f>
        <v>1225.8642299999999</v>
      </c>
      <c r="AB41" s="2">
        <f>(VLOOKUP($A41,[4]BASE18!$A$1:$N$933,4,0))/1000</f>
        <v>1313.2334699999999</v>
      </c>
      <c r="AC41" s="2">
        <f>(VLOOKUP($A41,[4]BASE18!$A$1:$N$933,5,0))/1000</f>
        <v>1252.1889699999999</v>
      </c>
      <c r="AD41" s="2">
        <f>(VLOOKUP($A41,[4]BASE18!$A$1:$N$933,6,0))/1000</f>
        <v>1181.9194399999999</v>
      </c>
      <c r="AE41" s="2">
        <f>(VLOOKUP($A41,[4]BASE18!$A$1:$N$933,7,0))/1000</f>
        <v>1111.05349</v>
      </c>
      <c r="AF41" s="2">
        <f>(VLOOKUP($A41,[4]BASE18!$A$1:$N$933,8,0))/1000</f>
        <v>1015.4601700000001</v>
      </c>
      <c r="AG41" s="2">
        <f>(VLOOKUP($A41,[4]BASE18!$A$1:$N$933,9,0))/1000</f>
        <v>909.99543000000006</v>
      </c>
      <c r="AH41" s="2">
        <f>(VLOOKUP($A41,[4]BASE18!$A$1:$N$933,10,0))/1000</f>
        <v>801.71775000000002</v>
      </c>
      <c r="AI41" s="2">
        <f>(VLOOKUP($A41,[4]BASE18!$A$1:$N$933,11,0))/1000</f>
        <v>698.16390999999999</v>
      </c>
      <c r="AJ41" s="2">
        <f>(VLOOKUP($A41,[4]BASE18!$A$1:$N$933,12,0))/1000</f>
        <v>580.79701999999997</v>
      </c>
      <c r="AK41" s="2">
        <f>(VLOOKUP($A41,[4]BASE18!$A$1:$N$933,13,0))/1000</f>
        <v>307.10640999999998</v>
      </c>
      <c r="AL41" s="2">
        <f>(VLOOKUP($A41,[4]BASE18!$A$1:$N$933,14,0))/1000</f>
        <v>164.08929000000001</v>
      </c>
      <c r="AM41" s="2">
        <f>(VLOOKUP($A41,[4]BASE19!$A$1:$N$933,3,0))/1000</f>
        <v>1289.0484199999999</v>
      </c>
      <c r="AN41" s="2">
        <f>(VLOOKUP($A41,[4]BASE19!$A$1:$N$933,4,0))/1000</f>
        <v>1512.5183400000001</v>
      </c>
      <c r="AO41" s="2">
        <f>(VLOOKUP($A41,[4]BASE19!$A$1:$N$933,5,0))/1000</f>
        <v>1426.65879</v>
      </c>
      <c r="AP41" s="2">
        <f>(VLOOKUP($A41,[4]BASE19!$A$1:$N$933,6,0))/1000</f>
        <v>1336.68786</v>
      </c>
      <c r="AQ41" s="2">
        <f>(VLOOKUP($A41,[4]BASE19!$A$1:$N$933,7,0))/1000</f>
        <v>1227.7426499999999</v>
      </c>
      <c r="AR41" s="2">
        <f>(VLOOKUP($A41,[4]BASE19!$A$1:$N$933,8,0))/1000</f>
        <v>1088.8742199999999</v>
      </c>
      <c r="AS41" s="2">
        <f>(VLOOKUP($A41,[4]BASE19!$A$1:$N$933,9,0))/1000</f>
        <v>971.51112000000001</v>
      </c>
      <c r="AT41" s="2">
        <f>(VLOOKUP($A41,[4]BASE19!$A$1:$N$933,10,0))/1000</f>
        <v>831.24032999999997</v>
      </c>
      <c r="AU41" s="2">
        <f>(VLOOKUP($A41,[4]BASE19!$A$1:$N$933,11,0))/1000</f>
        <v>678.01625000000001</v>
      </c>
      <c r="AV41" s="2">
        <f>(VLOOKUP($A41,[4]BASE19!$A$1:$N$933,12,0))/1000</f>
        <v>552.71346999999992</v>
      </c>
      <c r="AW41" s="2">
        <f>(VLOOKUP($A41,[4]BASE19!$A$1:$N$933,13,0))/1000</f>
        <v>275.15852000000001</v>
      </c>
      <c r="AX41" s="2">
        <f>(VLOOKUP($A41,[4]BASE19!$A$1:$N$933,14,0))/1000</f>
        <v>166.54990000000001</v>
      </c>
      <c r="AY41" s="2">
        <f>(VLOOKUP($A41,[4]BASE20!$A$1:$N$933,3,0))/1000</f>
        <v>1697.8839800000001</v>
      </c>
      <c r="AZ41" s="2">
        <f>(VLOOKUP($A41,[4]BASE20!$A$1:$N$933,4,0))/1000</f>
        <v>1662.6578</v>
      </c>
      <c r="BA41" s="2">
        <f>(VLOOKUP($A41,[4]BASE20!$A$1:$N$933,5,0))/1000</f>
        <v>1527.8150500000002</v>
      </c>
      <c r="BB41" s="2">
        <f>(VLOOKUP($A41,[4]BASE20!$A$1:$N$933,6,0))/1000</f>
        <v>1366.9071000000001</v>
      </c>
      <c r="BC41" s="2">
        <f>(VLOOKUP($A41,[4]BASE20!$A$1:$N$933,7,0))/1000</f>
        <v>1208.5333400000002</v>
      </c>
      <c r="BD41" s="2">
        <f>(VLOOKUP($A41,[4]BASE20!$A$1:$N$933,8,0))/1000</f>
        <v>1061.0606399999999</v>
      </c>
      <c r="BE41" s="2">
        <f>(VLOOKUP($A41,[4]BASE20!$A$1:$N$933,9,0))/1000</f>
        <v>891.02508999999998</v>
      </c>
      <c r="BF41" s="2">
        <f>(VLOOKUP($A41,[4]BASE20!$A$1:$N$933,10,0))/1000</f>
        <v>748.67773</v>
      </c>
      <c r="BG41" s="2">
        <f>(VLOOKUP($A41,[4]BASE20!$A$1:$N$933,11,0))/1000</f>
        <v>605.95623000000001</v>
      </c>
      <c r="BH41" s="2">
        <f>(VLOOKUP($A41,[4]BASE20!$A$1:$N$933,12,0))/1000</f>
        <v>474.74208000000004</v>
      </c>
      <c r="BI41" s="2">
        <f>(VLOOKUP($A41,[4]BASE20!$A$1:$N$933,13,0))/1000</f>
        <v>188.61263</v>
      </c>
      <c r="BJ41" s="2">
        <f>(VLOOKUP($A41,[4]BASE20!$A$1:$N$933,14,0))/1000</f>
        <v>80.947020000000009</v>
      </c>
      <c r="BK41" s="2">
        <f>(VLOOKUP($A41,[4]BASE21!$A$1:$N$933,3,0))/1000</f>
        <v>1291.7983000000002</v>
      </c>
      <c r="BL41" s="2">
        <f>(VLOOKUP($A41,[4]BASE21!$A$1:$N$933,4,0))/1000</f>
        <v>1313.1764699999999</v>
      </c>
      <c r="BM41" s="2">
        <f>(VLOOKUP($A41,[4]BASE21!$A$1:$N$933,5,0))/1000</f>
        <v>1225.3474699999999</v>
      </c>
      <c r="BN41" s="2">
        <f>(VLOOKUP($A41,[4]BASE21!$A$1:$N$933,6,0))/1000</f>
        <v>1126.3043600000001</v>
      </c>
      <c r="BO41" s="2">
        <f>(VLOOKUP($A41,[4]BASE21!$A$1:$N$933,7,0))/1000</f>
        <v>1015.28126</v>
      </c>
      <c r="BP41" s="2">
        <f>(VLOOKUP($A41,[4]BASE21!$A$1:$N$933,8,0))/1000</f>
        <v>902.93511999999998</v>
      </c>
      <c r="BQ41" s="2">
        <f t="shared" si="4"/>
        <v>-158.12551999999994</v>
      </c>
      <c r="BR41" s="34">
        <f t="shared" si="5"/>
        <v>-0.14902590298703378</v>
      </c>
      <c r="BS41" s="34">
        <f t="shared" si="6"/>
        <v>-0.11065518928222906</v>
      </c>
      <c r="BT41" s="5"/>
    </row>
    <row r="42" spans="1:72" x14ac:dyDescent="0.2">
      <c r="A42" s="1">
        <v>168</v>
      </c>
      <c r="B42" s="1" t="str">
        <f>VLOOKUP(A42,[4]plan!$A$2:$B$890,2,0)</f>
        <v>VARIOS DEUDORES</v>
      </c>
      <c r="C42" s="2">
        <f>VLOOKUP($A42,[4]BASE!$A$2:$N$890,3,0)</f>
        <v>1</v>
      </c>
      <c r="D42" s="2">
        <f>VLOOKUP($A42,[4]BASE!$A$2:$N$890,3,0)</f>
        <v>1</v>
      </c>
      <c r="E42" s="2">
        <f>VLOOKUP($A42,[4]BASE!$A$2:$N$890,3,0)</f>
        <v>1</v>
      </c>
      <c r="F42" s="2">
        <f>VLOOKUP($A42,[4]BASE!$A$2:$N$890,3,0)</f>
        <v>1</v>
      </c>
      <c r="G42" s="2">
        <f>VLOOKUP($A42,[4]BASE!$A$2:$N$890,3,0)</f>
        <v>1</v>
      </c>
      <c r="H42" s="2">
        <f>VLOOKUP($A42,[4]BASE!$A$2:$N$890,3,0)</f>
        <v>1</v>
      </c>
      <c r="I42" s="2">
        <f>VLOOKUP($A42,[4]BASE!$A$2:$N$890,3,0)</f>
        <v>1</v>
      </c>
      <c r="J42" s="2">
        <f>VLOOKUP($A42,[4]BASE!$A$2:$N$890,3,0)</f>
        <v>1</v>
      </c>
      <c r="K42" s="2">
        <f>(VLOOKUP($A42,[4]BASE!$A$2:$N$890,11,0))/1000</f>
        <v>74736.714299999992</v>
      </c>
      <c r="L42" s="2">
        <f>(VLOOKUP($A42,[4]BASE!$A$2:$N$890,12,0))/1000</f>
        <v>75077.935569999987</v>
      </c>
      <c r="M42" s="2">
        <f>(VLOOKUP($A42,[4]BASE!$A$2:$N$890,13,0))/1000</f>
        <v>74356.972010000012</v>
      </c>
      <c r="N42" s="2">
        <f>(VLOOKUP($A42,[4]BASE!$A$2:$N$890,14,0))/1000</f>
        <v>74098.177879999988</v>
      </c>
      <c r="O42" s="2">
        <f>(VLOOKUP($A42,[4]BASE17!$A$1:$N$933,3,0))/1000</f>
        <v>73701.508819999988</v>
      </c>
      <c r="P42" s="2">
        <f>(VLOOKUP($A42,[4]BASE17!$A$1:$N$933,4,0))/1000</f>
        <v>72946.208150000006</v>
      </c>
      <c r="Q42" s="2">
        <f>(VLOOKUP($A42,[4]BASE17!$A$1:$N$933,5,0))/1000</f>
        <v>72428.097819999995</v>
      </c>
      <c r="R42" s="2">
        <f>(VLOOKUP($A42,[4]BASE17!$A$1:$N$933,6,0))/1000</f>
        <v>72076.765069999994</v>
      </c>
      <c r="S42" s="2">
        <f>(VLOOKUP($A42,[4]BASE17!$A$1:$N$933,7,0))/1000</f>
        <v>71472.165040000007</v>
      </c>
      <c r="T42" s="2">
        <f>(VLOOKUP($A42,[4]BASE17!$A$1:$N$933,8,0))/1000</f>
        <v>71176.84964</v>
      </c>
      <c r="U42" s="2">
        <f>(VLOOKUP($A42,[4]BASE17!$A$1:$N$933,9,0))/1000</f>
        <v>70773.570630000002</v>
      </c>
      <c r="V42" s="2">
        <f>(VLOOKUP($A42,[4]BASE17!$A$1:$N$933,10,0))/1000</f>
        <v>70128.488110000006</v>
      </c>
      <c r="W42" s="2">
        <f>(VLOOKUP($A42,[4]BASE17!$A$1:$N$933,11,0))/1000</f>
        <v>70012.472450000001</v>
      </c>
      <c r="X42" s="2">
        <f>(VLOOKUP($A42,[4]BASE17!$A$1:$N$933,12,0))/1000</f>
        <v>69791.945200000002</v>
      </c>
      <c r="Y42" s="2">
        <f>(VLOOKUP($A42,[4]BASE17!$A$1:$N$933,13,0))/1000</f>
        <v>69685.149569999994</v>
      </c>
      <c r="Z42" s="2">
        <f>(VLOOKUP($A42,[4]BASE17!$A$1:$N$933,14,0))/1000</f>
        <v>69488.244299999991</v>
      </c>
      <c r="AA42" s="2">
        <f>(VLOOKUP($A42,[4]BASE18!$A$1:$N$933,3,0))/1000</f>
        <v>69093.614669999995</v>
      </c>
      <c r="AB42" s="2">
        <f>(VLOOKUP($A42,[4]BASE18!$A$1:$N$933,4,0))/1000</f>
        <v>68760.292109999995</v>
      </c>
      <c r="AC42" s="2">
        <f>(VLOOKUP($A42,[4]BASE18!$A$1:$N$933,5,0))/1000</f>
        <v>68366.175390000004</v>
      </c>
      <c r="AD42" s="2">
        <f>(VLOOKUP($A42,[4]BASE18!$A$1:$N$933,6,0))/1000</f>
        <v>68380.00189</v>
      </c>
      <c r="AE42" s="2">
        <f>(VLOOKUP($A42,[4]BASE18!$A$1:$N$933,7,0))/1000</f>
        <v>67922.673709999988</v>
      </c>
      <c r="AF42" s="2">
        <f>(VLOOKUP($A42,[4]BASE18!$A$1:$N$933,8,0))/1000</f>
        <v>67760.923900000009</v>
      </c>
      <c r="AG42" s="2">
        <f>(VLOOKUP($A42,[4]BASE18!$A$1:$N$933,9,0))/1000</f>
        <v>66605.681979999994</v>
      </c>
      <c r="AH42" s="2">
        <f>(VLOOKUP($A42,[4]BASE18!$A$1:$N$933,10,0))/1000</f>
        <v>67277.05472</v>
      </c>
      <c r="AI42" s="2">
        <f>(VLOOKUP($A42,[4]BASE18!$A$1:$N$933,11,0))/1000</f>
        <v>66846.52837</v>
      </c>
      <c r="AJ42" s="2">
        <f>(VLOOKUP($A42,[4]BASE18!$A$1:$N$933,12,0))/1000</f>
        <v>66600.799490000005</v>
      </c>
      <c r="AK42" s="2">
        <f>(VLOOKUP($A42,[4]BASE18!$A$1:$N$933,13,0))/1000</f>
        <v>66634.476030000005</v>
      </c>
      <c r="AL42" s="2">
        <f>(VLOOKUP($A42,[4]BASE18!$A$1:$N$933,14,0))/1000</f>
        <v>168179.99728000001</v>
      </c>
      <c r="AM42" s="2">
        <f>(VLOOKUP($A42,[4]BASE19!$A$1:$N$933,3,0))/1000</f>
        <v>167863.57313999999</v>
      </c>
      <c r="AN42" s="2">
        <f>(VLOOKUP($A42,[4]BASE19!$A$1:$N$933,4,0))/1000</f>
        <v>197058.10111000002</v>
      </c>
      <c r="AO42" s="2">
        <f>(VLOOKUP($A42,[4]BASE19!$A$1:$N$933,5,0))/1000</f>
        <v>196900.55413</v>
      </c>
      <c r="AP42" s="2">
        <f>(VLOOKUP($A42,[4]BASE19!$A$1:$N$933,6,0))/1000</f>
        <v>196070.43213</v>
      </c>
      <c r="AQ42" s="2">
        <f>(VLOOKUP($A42,[4]BASE19!$A$1:$N$933,7,0))/1000</f>
        <v>63938.534329999995</v>
      </c>
      <c r="AR42" s="2">
        <f>(VLOOKUP($A42,[4]BASE19!$A$1:$N$933,8,0))/1000</f>
        <v>63846.883780000004</v>
      </c>
      <c r="AS42" s="2">
        <f>(VLOOKUP($A42,[4]BASE19!$A$1:$N$933,9,0))/1000</f>
        <v>63375.3024</v>
      </c>
      <c r="AT42" s="2">
        <f>(VLOOKUP($A42,[4]BASE19!$A$1:$N$933,10,0))/1000</f>
        <v>56891.387780000005</v>
      </c>
      <c r="AU42" s="2">
        <f>(VLOOKUP($A42,[4]BASE19!$A$1:$N$933,11,0))/1000</f>
        <v>56792.854370000001</v>
      </c>
      <c r="AV42" s="2">
        <f>(VLOOKUP($A42,[4]BASE19!$A$1:$N$933,12,0))/1000</f>
        <v>56497.021430000001</v>
      </c>
      <c r="AW42" s="2">
        <f>(VLOOKUP($A42,[4]BASE19!$A$1:$N$933,13,0))/1000</f>
        <v>56546.806140000001</v>
      </c>
      <c r="AX42" s="2">
        <f>(VLOOKUP($A42,[4]BASE19!$A$1:$N$933,14,0))/1000</f>
        <v>56235.626659999994</v>
      </c>
      <c r="AY42" s="2">
        <f>(VLOOKUP($A42,[4]BASE20!$A$1:$N$933,3,0))/1000</f>
        <v>55909.252249999998</v>
      </c>
      <c r="AZ42" s="2">
        <f>(VLOOKUP($A42,[4]BASE20!$A$1:$N$933,4,0))/1000</f>
        <v>55561.591609999996</v>
      </c>
      <c r="BA42" s="2">
        <f>(VLOOKUP($A42,[4]BASE20!$A$1:$N$933,5,0))/1000</f>
        <v>55389.463000000003</v>
      </c>
      <c r="BB42" s="2">
        <f>(VLOOKUP($A42,[4]BASE20!$A$1:$N$933,6,0))/1000</f>
        <v>55450.399640000003</v>
      </c>
      <c r="BC42" s="2">
        <f>(VLOOKUP($A42,[4]BASE20!$A$1:$N$933,7,0))/1000</f>
        <v>55478.223680000003</v>
      </c>
      <c r="BD42" s="2">
        <f>(VLOOKUP($A42,[4]BASE20!$A$1:$N$933,8,0))/1000</f>
        <v>55546.105819999997</v>
      </c>
      <c r="BE42" s="2">
        <f>(VLOOKUP($A42,[4]BASE20!$A$1:$N$933,9,0))/1000</f>
        <v>55773.879500000003</v>
      </c>
      <c r="BF42" s="2">
        <f>(VLOOKUP($A42,[4]BASE20!$A$1:$N$933,10,0))/1000</f>
        <v>55747.16764</v>
      </c>
      <c r="BG42" s="2">
        <f>(VLOOKUP($A42,[4]BASE20!$A$1:$N$933,11,0))/1000</f>
        <v>55452.472900000001</v>
      </c>
      <c r="BH42" s="2">
        <f>(VLOOKUP($A42,[4]BASE20!$A$1:$N$933,12,0))/1000</f>
        <v>54236.220249999998</v>
      </c>
      <c r="BI42" s="2">
        <f>(VLOOKUP($A42,[4]BASE20!$A$1:$N$933,13,0))/1000</f>
        <v>54302.229799999994</v>
      </c>
      <c r="BJ42" s="2">
        <f>(VLOOKUP($A42,[4]BASE20!$A$1:$N$933,14,0))/1000</f>
        <v>53525.02968</v>
      </c>
      <c r="BK42" s="2">
        <f>(VLOOKUP($A42,[4]BASE21!$A$1:$N$933,3,0))/1000</f>
        <v>53147.553329999995</v>
      </c>
      <c r="BL42" s="2">
        <f>(VLOOKUP($A42,[4]BASE21!$A$1:$N$933,4,0))/1000</f>
        <v>51959.994140000003</v>
      </c>
      <c r="BM42" s="2">
        <f>(VLOOKUP($A42,[4]BASE21!$A$1:$N$933,5,0))/1000</f>
        <v>51130.273509999999</v>
      </c>
      <c r="BN42" s="2">
        <f>(VLOOKUP($A42,[4]BASE21!$A$1:$N$933,6,0))/1000</f>
        <v>50562.166490000003</v>
      </c>
      <c r="BO42" s="2">
        <f>(VLOOKUP($A42,[4]BASE21!$A$1:$N$933,7,0))/1000</f>
        <v>50328.266520000005</v>
      </c>
      <c r="BP42" s="2">
        <f>(VLOOKUP($A42,[4]BASE21!$A$1:$N$933,8,0))/1000</f>
        <v>50350.528859999999</v>
      </c>
      <c r="BQ42" s="2">
        <f t="shared" si="4"/>
        <v>-5195.5769599999985</v>
      </c>
      <c r="BR42" s="34">
        <f t="shared" si="5"/>
        <v>-9.3536295358607746E-2</v>
      </c>
      <c r="BS42" s="34">
        <f t="shared" si="6"/>
        <v>4.4234267419374085E-4</v>
      </c>
      <c r="BT42" s="5"/>
    </row>
    <row r="43" spans="1:72" x14ac:dyDescent="0.2">
      <c r="A43" s="1">
        <v>169</v>
      </c>
      <c r="B43" s="1" t="str">
        <f>VLOOKUP(A43,[4]plan!$A$2:$B$890,2,0)</f>
        <v>(PROVISIÓN PARA PROTECCIÓN DE CUENTAS POR COBRAR)</v>
      </c>
      <c r="C43" s="2">
        <f>VLOOKUP($A43,[4]BASE!$A$2:$N$890,3,0)</f>
        <v>1</v>
      </c>
      <c r="D43" s="2">
        <f>VLOOKUP($A43,[4]BASE!$A$2:$N$890,3,0)</f>
        <v>1</v>
      </c>
      <c r="E43" s="2">
        <f>VLOOKUP($A43,[4]BASE!$A$2:$N$890,3,0)</f>
        <v>1</v>
      </c>
      <c r="F43" s="2">
        <f>VLOOKUP($A43,[4]BASE!$A$2:$N$890,3,0)</f>
        <v>1</v>
      </c>
      <c r="G43" s="2">
        <f>VLOOKUP($A43,[4]BASE!$A$2:$N$890,3,0)</f>
        <v>1</v>
      </c>
      <c r="H43" s="2">
        <f>VLOOKUP($A43,[4]BASE!$A$2:$N$890,3,0)</f>
        <v>1</v>
      </c>
      <c r="I43" s="2">
        <f>VLOOKUP($A43,[4]BASE!$A$2:$N$890,3,0)</f>
        <v>1</v>
      </c>
      <c r="J43" s="2">
        <f>VLOOKUP($A43,[4]BASE!$A$2:$N$890,3,0)</f>
        <v>1</v>
      </c>
      <c r="K43" s="2">
        <f>(VLOOKUP($A43,[4]BASE!$A$2:$N$890,11,0))/1000</f>
        <v>-67025.063949999996</v>
      </c>
      <c r="L43" s="2">
        <f>(VLOOKUP($A43,[4]BASE!$A$2:$N$890,12,0))/1000</f>
        <v>-66880.538860000001</v>
      </c>
      <c r="M43" s="2">
        <f>(VLOOKUP($A43,[4]BASE!$A$2:$N$890,13,0))/1000</f>
        <v>-66589.702130000005</v>
      </c>
      <c r="N43" s="2">
        <f>(VLOOKUP($A43,[4]BASE!$A$2:$N$890,14,0))/1000</f>
        <v>-66326.939200000008</v>
      </c>
      <c r="O43" s="2">
        <f>(VLOOKUP($A43,[4]BASE17!$A$1:$N$933,3,0))/1000</f>
        <v>-66247.818419999996</v>
      </c>
      <c r="P43" s="2">
        <f>(VLOOKUP($A43,[4]BASE17!$A$1:$N$933,4,0))/1000</f>
        <v>-65970.729420000003</v>
      </c>
      <c r="Q43" s="2">
        <f>(VLOOKUP($A43,[4]BASE17!$A$1:$N$933,5,0))/1000</f>
        <v>-65768.186809999999</v>
      </c>
      <c r="R43" s="2">
        <f>(VLOOKUP($A43,[4]BASE17!$A$1:$N$933,6,0))/1000</f>
        <v>-65614.440189999994</v>
      </c>
      <c r="S43" s="2">
        <f>(VLOOKUP($A43,[4]BASE17!$A$1:$N$933,7,0))/1000</f>
        <v>-65281.863899999997</v>
      </c>
      <c r="T43" s="2">
        <f>(VLOOKUP($A43,[4]BASE17!$A$1:$N$933,8,0))/1000</f>
        <v>-65006.853900000002</v>
      </c>
      <c r="U43" s="2">
        <f>(VLOOKUP($A43,[4]BASE17!$A$1:$N$933,9,0))/1000</f>
        <v>-64752.275849999998</v>
      </c>
      <c r="V43" s="2">
        <f>(VLOOKUP($A43,[4]BASE17!$A$1:$N$933,10,0))/1000</f>
        <v>-64308.044369999996</v>
      </c>
      <c r="W43" s="2">
        <f>(VLOOKUP($A43,[4]BASE17!$A$1:$N$933,11,0))/1000</f>
        <v>-64257.990279999998</v>
      </c>
      <c r="X43" s="2">
        <f>(VLOOKUP($A43,[4]BASE17!$A$1:$N$933,12,0))/1000</f>
        <v>-64235.06753</v>
      </c>
      <c r="Y43" s="2">
        <f>(VLOOKUP($A43,[4]BASE17!$A$1:$N$933,13,0))/1000</f>
        <v>-64124.794809999999</v>
      </c>
      <c r="Z43" s="2">
        <f>(VLOOKUP($A43,[4]BASE17!$A$1:$N$933,14,0))/1000</f>
        <v>-64014.504729999993</v>
      </c>
      <c r="AA43" s="2">
        <f>(VLOOKUP($A43,[4]BASE18!$A$1:$N$933,3,0))/1000</f>
        <v>-63895.654750000002</v>
      </c>
      <c r="AB43" s="2">
        <f>(VLOOKUP($A43,[4]BASE18!$A$1:$N$933,4,0))/1000</f>
        <v>-63777.03544</v>
      </c>
      <c r="AC43" s="2">
        <f>(VLOOKUP($A43,[4]BASE18!$A$1:$N$933,5,0))/1000</f>
        <v>-63693.6391</v>
      </c>
      <c r="AD43" s="2">
        <f>(VLOOKUP($A43,[4]BASE18!$A$1:$N$933,6,0))/1000</f>
        <v>-63623.566869999995</v>
      </c>
      <c r="AE43" s="2">
        <f>(VLOOKUP($A43,[4]BASE18!$A$1:$N$933,7,0))/1000</f>
        <v>-63267.273509999999</v>
      </c>
      <c r="AF43" s="2">
        <f>(VLOOKUP($A43,[4]BASE18!$A$1:$N$933,8,0))/1000</f>
        <v>-63195.632709999998</v>
      </c>
      <c r="AG43" s="2">
        <f>(VLOOKUP($A43,[4]BASE18!$A$1:$N$933,9,0))/1000</f>
        <v>-62703.294409999995</v>
      </c>
      <c r="AH43" s="2">
        <f>(VLOOKUP($A43,[4]BASE18!$A$1:$N$933,10,0))/1000</f>
        <v>-62959.807500000003</v>
      </c>
      <c r="AI43" s="2">
        <f>(VLOOKUP($A43,[4]BASE18!$A$1:$N$933,11,0))/1000</f>
        <v>-62686.767390000001</v>
      </c>
      <c r="AJ43" s="2">
        <f>(VLOOKUP($A43,[4]BASE18!$A$1:$N$933,12,0))/1000</f>
        <v>-62635.776279999998</v>
      </c>
      <c r="AK43" s="2">
        <f>(VLOOKUP($A43,[4]BASE18!$A$1:$N$933,13,0))/1000</f>
        <v>-62595.587049999995</v>
      </c>
      <c r="AL43" s="2">
        <f>(VLOOKUP($A43,[4]BASE18!$A$1:$N$933,14,0))/1000</f>
        <v>-62596.739420000005</v>
      </c>
      <c r="AM43" s="2">
        <f>(VLOOKUP($A43,[4]BASE19!$A$1:$N$933,3,0))/1000</f>
        <v>-62299.194859999996</v>
      </c>
      <c r="AN43" s="2">
        <f>(VLOOKUP($A43,[4]BASE19!$A$1:$N$933,4,0))/1000</f>
        <v>-61969.475229999996</v>
      </c>
      <c r="AO43" s="2">
        <f>(VLOOKUP($A43,[4]BASE19!$A$1:$N$933,5,0))/1000</f>
        <v>-61835.536310000003</v>
      </c>
      <c r="AP43" s="2">
        <f>(VLOOKUP($A43,[4]BASE19!$A$1:$N$933,6,0))/1000</f>
        <v>-61735.42037</v>
      </c>
      <c r="AQ43" s="2">
        <f>(VLOOKUP($A43,[4]BASE19!$A$1:$N$933,7,0))/1000</f>
        <v>-61643.208009999995</v>
      </c>
      <c r="AR43" s="2">
        <f>(VLOOKUP($A43,[4]BASE19!$A$1:$N$933,8,0))/1000</f>
        <v>-61560.407169999999</v>
      </c>
      <c r="AS43" s="2">
        <f>(VLOOKUP($A43,[4]BASE19!$A$1:$N$933,9,0))/1000</f>
        <v>-61406.841990000001</v>
      </c>
      <c r="AT43" s="2">
        <f>(VLOOKUP($A43,[4]BASE19!$A$1:$N$933,10,0))/1000</f>
        <v>-61203.742310000001</v>
      </c>
      <c r="AU43" s="2">
        <f>(VLOOKUP($A43,[4]BASE19!$A$1:$N$933,11,0))/1000</f>
        <v>-55106.716509999998</v>
      </c>
      <c r="AV43" s="2">
        <f>(VLOOKUP($A43,[4]BASE19!$A$1:$N$933,12,0))/1000</f>
        <v>-55002.421590000005</v>
      </c>
      <c r="AW43" s="2">
        <f>(VLOOKUP($A43,[4]BASE19!$A$1:$N$933,13,0))/1000</f>
        <v>-54955.317770000001</v>
      </c>
      <c r="AX43" s="2">
        <f>(VLOOKUP($A43,[4]BASE19!$A$1:$N$933,14,0))/1000</f>
        <v>-54863.660539999997</v>
      </c>
      <c r="AY43" s="2">
        <f>(VLOOKUP($A43,[4]BASE20!$A$1:$N$933,3,0))/1000</f>
        <v>-54668.591420000004</v>
      </c>
      <c r="AZ43" s="2">
        <f>(VLOOKUP($A43,[4]BASE20!$A$1:$N$933,4,0))/1000</f>
        <v>-54465.983529999998</v>
      </c>
      <c r="BA43" s="2">
        <f>(VLOOKUP($A43,[4]BASE20!$A$1:$N$933,5,0))/1000</f>
        <v>-54295.489219999996</v>
      </c>
      <c r="BB43" s="2">
        <f>(VLOOKUP($A43,[4]BASE20!$A$1:$N$933,6,0))/1000</f>
        <v>-54260.132100000003</v>
      </c>
      <c r="BC43" s="2">
        <f>(VLOOKUP($A43,[4]BASE20!$A$1:$N$933,7,0))/1000</f>
        <v>-54201.808600000004</v>
      </c>
      <c r="BD43" s="2">
        <f>(VLOOKUP($A43,[4]BASE20!$A$1:$N$933,8,0))/1000</f>
        <v>-54181.504099999998</v>
      </c>
      <c r="BE43" s="2">
        <f>(VLOOKUP($A43,[4]BASE20!$A$1:$N$933,9,0))/1000</f>
        <v>-54131.44558</v>
      </c>
      <c r="BF43" s="2">
        <f>(VLOOKUP($A43,[4]BASE20!$A$1:$N$933,10,0))/1000</f>
        <v>-54100.857349999998</v>
      </c>
      <c r="BG43" s="2">
        <f>(VLOOKUP($A43,[4]BASE20!$A$1:$N$933,11,0))/1000</f>
        <v>-53992.48414</v>
      </c>
      <c r="BH43" s="2">
        <f>(VLOOKUP($A43,[4]BASE20!$A$1:$N$933,12,0))/1000</f>
        <v>-53912.976750000002</v>
      </c>
      <c r="BI43" s="2">
        <f>(VLOOKUP($A43,[4]BASE20!$A$1:$N$933,13,0))/1000</f>
        <v>-53895.721060000003</v>
      </c>
      <c r="BJ43" s="2">
        <f>(VLOOKUP($A43,[4]BASE20!$A$1:$N$933,14,0))/1000</f>
        <v>-53315.565450000002</v>
      </c>
      <c r="BK43" s="2">
        <f>(VLOOKUP($A43,[4]BASE21!$A$1:$N$933,3,0))/1000</f>
        <v>-53135.569320000002</v>
      </c>
      <c r="BL43" s="2">
        <f>(VLOOKUP($A43,[4]BASE21!$A$1:$N$933,4,0))/1000</f>
        <v>-51764.430650000002</v>
      </c>
      <c r="BM43" s="2">
        <f>(VLOOKUP($A43,[4]BASE21!$A$1:$N$933,5,0))/1000</f>
        <v>-51147.117619999997</v>
      </c>
      <c r="BN43" s="2">
        <f>(VLOOKUP($A43,[4]BASE21!$A$1:$N$933,6,0))/1000</f>
        <v>-51192.696729999996</v>
      </c>
      <c r="BO43" s="2">
        <f>(VLOOKUP($A43,[4]BASE21!$A$1:$N$933,7,0))/1000</f>
        <v>-51199.729249999997</v>
      </c>
      <c r="BP43" s="2">
        <f>(VLOOKUP($A43,[4]BASE21!$A$1:$N$933,8,0))/1000</f>
        <v>-51115.434090000002</v>
      </c>
      <c r="BQ43" s="2">
        <f t="shared" si="4"/>
        <v>3066.0700099999958</v>
      </c>
      <c r="BR43" s="34">
        <f t="shared" si="5"/>
        <v>-5.6588868488056554E-2</v>
      </c>
      <c r="BS43" s="34">
        <f t="shared" si="6"/>
        <v>-1.6463985500468903E-3</v>
      </c>
      <c r="BT43" s="5"/>
    </row>
    <row r="44" spans="1:72" x14ac:dyDescent="0.2">
      <c r="A44" s="1">
        <v>17</v>
      </c>
      <c r="B44" s="1" t="str">
        <f>VLOOKUP(A44,[4]plan!$A$2:$B$890,2,0)</f>
        <v>BIENES ADJUDICADOS POR DACIÓN EN PAGO</v>
      </c>
      <c r="C44" s="2">
        <f>VLOOKUP($A44,[4]BASE!$A$2:$N$890,3,0)</f>
        <v>1</v>
      </c>
      <c r="D44" s="2">
        <f>VLOOKUP($A44,[4]BASE!$A$2:$N$890,3,0)</f>
        <v>1</v>
      </c>
      <c r="E44" s="2">
        <f>VLOOKUP($A44,[4]BASE!$A$2:$N$890,3,0)</f>
        <v>1</v>
      </c>
      <c r="F44" s="2">
        <f>VLOOKUP($A44,[4]BASE!$A$2:$N$890,3,0)</f>
        <v>1</v>
      </c>
      <c r="G44" s="2">
        <f>VLOOKUP($A44,[4]BASE!$A$2:$N$890,3,0)</f>
        <v>1</v>
      </c>
      <c r="H44" s="2">
        <f>VLOOKUP($A44,[4]BASE!$A$2:$N$890,3,0)</f>
        <v>1</v>
      </c>
      <c r="I44" s="2">
        <f>VLOOKUP($A44,[4]BASE!$A$2:$N$890,3,0)</f>
        <v>1</v>
      </c>
      <c r="J44" s="2">
        <f>VLOOKUP($A44,[4]BASE!$A$2:$N$890,3,0)</f>
        <v>1</v>
      </c>
      <c r="K44" s="2">
        <f>(VLOOKUP($A44,[4]BASE!$A$2:$N$890,11,0))/1000</f>
        <v>0</v>
      </c>
      <c r="L44" s="2">
        <f>(VLOOKUP($A44,[4]BASE!$A$2:$N$890,12,0))/1000</f>
        <v>0</v>
      </c>
      <c r="M44" s="2">
        <f>(VLOOKUP($A44,[4]BASE!$A$2:$N$890,13,0))/1000</f>
        <v>0</v>
      </c>
      <c r="N44" s="2">
        <f>(VLOOKUP($A44,[4]BASE!$A$2:$N$890,14,0))/1000</f>
        <v>0</v>
      </c>
      <c r="O44" s="2">
        <f>(VLOOKUP($A44,[4]BASE17!$A$1:$N$933,3,0))/1000</f>
        <v>0</v>
      </c>
      <c r="P44" s="2">
        <f>(VLOOKUP($A44,[4]BASE17!$A$1:$N$933,4,0))/1000</f>
        <v>0</v>
      </c>
      <c r="Q44" s="2">
        <f>(VLOOKUP($A44,[4]BASE17!$A$1:$N$933,5,0))/1000</f>
        <v>0</v>
      </c>
      <c r="R44" s="2">
        <f>(VLOOKUP($A44,[4]BASE17!$A$1:$N$933,6,0))/1000</f>
        <v>0</v>
      </c>
      <c r="S44" s="2">
        <f>(VLOOKUP($A44,[4]BASE17!$A$1:$N$933,7,0))/1000</f>
        <v>0</v>
      </c>
      <c r="T44" s="2">
        <f>(VLOOKUP($A44,[4]BASE17!$A$1:$N$933,8,0))/1000</f>
        <v>0</v>
      </c>
      <c r="U44" s="2">
        <f>(VLOOKUP($A44,[4]BASE17!$A$1:$N$933,9,0))/1000</f>
        <v>0</v>
      </c>
      <c r="V44" s="2">
        <f>(VLOOKUP($A44,[4]BASE17!$A$1:$N$933,10,0))/1000</f>
        <v>0</v>
      </c>
      <c r="W44" s="2">
        <f>(VLOOKUP($A44,[4]BASE17!$A$1:$N$933,11,0))/1000</f>
        <v>0</v>
      </c>
      <c r="X44" s="2">
        <f>(VLOOKUP($A44,[4]BASE17!$A$1:$N$933,12,0))/1000</f>
        <v>0</v>
      </c>
      <c r="Y44" s="2">
        <f>(VLOOKUP($A44,[4]BASE17!$A$1:$N$933,13,0))/1000</f>
        <v>0</v>
      </c>
      <c r="Z44" s="2">
        <f>(VLOOKUP($A44,[4]BASE17!$A$1:$N$933,14,0))/1000</f>
        <v>0</v>
      </c>
      <c r="AA44" s="2">
        <f>(VLOOKUP($A44,[4]BASE18!$A$1:$N$933,3,0))/1000</f>
        <v>0</v>
      </c>
      <c r="AB44" s="2">
        <f>(VLOOKUP($A44,[4]BASE18!$A$1:$N$933,4,0))/1000</f>
        <v>0</v>
      </c>
      <c r="AC44" s="2">
        <f>(VLOOKUP($A44,[4]BASE18!$A$1:$N$933,5,0))/1000</f>
        <v>0</v>
      </c>
      <c r="AD44" s="2">
        <f>(VLOOKUP($A44,[4]BASE18!$A$1:$N$933,6,0))/1000</f>
        <v>0</v>
      </c>
      <c r="AE44" s="2">
        <f>(VLOOKUP($A44,[4]BASE18!$A$1:$N$933,7,0))/1000</f>
        <v>0</v>
      </c>
      <c r="AF44" s="2">
        <f>(VLOOKUP($A44,[4]BASE18!$A$1:$N$933,8,0))/1000</f>
        <v>0</v>
      </c>
      <c r="AG44" s="2">
        <f>(VLOOKUP($A44,[4]BASE18!$A$1:$N$933,9,0))/1000</f>
        <v>0</v>
      </c>
      <c r="AH44" s="2">
        <f>(VLOOKUP($A44,[4]BASE18!$A$1:$N$933,10,0))/1000</f>
        <v>0</v>
      </c>
      <c r="AI44" s="2">
        <f>(VLOOKUP($A44,[4]BASE18!$A$1:$N$933,11,0))/1000</f>
        <v>0</v>
      </c>
      <c r="AJ44" s="2">
        <f>(VLOOKUP($A44,[4]BASE18!$A$1:$N$933,12,0))/1000</f>
        <v>0</v>
      </c>
      <c r="AK44" s="2">
        <f>(VLOOKUP($A44,[4]BASE18!$A$1:$N$933,13,0))/1000</f>
        <v>0</v>
      </c>
      <c r="AL44" s="2">
        <f>(VLOOKUP($A44,[4]BASE18!$A$1:$N$933,14,0))/1000</f>
        <v>0</v>
      </c>
      <c r="AM44" s="2">
        <f>(VLOOKUP($A44,[4]BASE19!$A$1:$N$933,3,0))/1000</f>
        <v>0</v>
      </c>
      <c r="AN44" s="2">
        <f>(VLOOKUP($A44,[4]BASE19!$A$1:$N$933,4,0))/1000</f>
        <v>0</v>
      </c>
      <c r="AO44" s="2">
        <f>(VLOOKUP($A44,[4]BASE19!$A$1:$N$933,5,0))/1000</f>
        <v>0</v>
      </c>
      <c r="AP44" s="2">
        <f>(VLOOKUP($A44,[4]BASE19!$A$1:$N$933,6,0))/1000</f>
        <v>0</v>
      </c>
      <c r="AQ44" s="2">
        <f>(VLOOKUP($A44,[4]BASE19!$A$1:$N$933,7,0))/1000</f>
        <v>0</v>
      </c>
      <c r="AR44" s="2">
        <f>(VLOOKUP($A44,[4]BASE19!$A$1:$N$933,8,0))/1000</f>
        <v>0</v>
      </c>
      <c r="AS44" s="2">
        <f>(VLOOKUP($A44,[4]BASE19!$A$1:$N$933,9,0))/1000</f>
        <v>0</v>
      </c>
      <c r="AT44" s="2">
        <f>(VLOOKUP($A44,[4]BASE19!$A$1:$N$933,10,0))/1000</f>
        <v>0</v>
      </c>
      <c r="AU44" s="2">
        <f>(VLOOKUP($A44,[4]BASE19!$A$1:$N$933,11,0))/1000</f>
        <v>0</v>
      </c>
      <c r="AV44" s="2">
        <f>(VLOOKUP($A44,[4]BASE19!$A$1:$N$933,12,0))/1000</f>
        <v>0</v>
      </c>
      <c r="AW44" s="2">
        <f>(VLOOKUP($A44,[4]BASE19!$A$1:$N$933,13,0))/1000</f>
        <v>0</v>
      </c>
      <c r="AX44" s="2">
        <f>(VLOOKUP($A44,[4]BASE19!$A$1:$N$933,14,0))/1000</f>
        <v>0</v>
      </c>
      <c r="AY44" s="2">
        <f>(VLOOKUP($A44,[4]BASE20!$A$1:$N$933,3,0))/1000</f>
        <v>0</v>
      </c>
      <c r="AZ44" s="2">
        <f>(VLOOKUP($A44,[4]BASE20!$A$1:$N$933,4,0))/1000</f>
        <v>0</v>
      </c>
      <c r="BA44" s="2">
        <f>(VLOOKUP($A44,[4]BASE20!$A$1:$N$933,5,0))/1000</f>
        <v>0</v>
      </c>
      <c r="BB44" s="2">
        <f>(VLOOKUP($A44,[4]BASE20!$A$1:$N$933,6,0))/1000</f>
        <v>0</v>
      </c>
      <c r="BC44" s="2">
        <f>(VLOOKUP($A44,[4]BASE20!$A$1:$N$933,7,0))/1000</f>
        <v>0</v>
      </c>
      <c r="BD44" s="2">
        <f>(VLOOKUP($A44,[4]BASE20!$A$1:$N$933,8,0))/1000</f>
        <v>0</v>
      </c>
      <c r="BE44" s="2">
        <f>(VLOOKUP($A44,[4]BASE20!$A$1:$N$933,9,0))/1000</f>
        <v>0</v>
      </c>
      <c r="BF44" s="2">
        <f>(VLOOKUP($A44,[4]BASE20!$A$1:$N$933,10,0))/1000</f>
        <v>0</v>
      </c>
      <c r="BG44" s="2">
        <f>(VLOOKUP($A44,[4]BASE20!$A$1:$N$933,11,0))/1000</f>
        <v>0</v>
      </c>
      <c r="BH44" s="2">
        <f>(VLOOKUP($A44,[4]BASE20!$A$1:$N$933,12,0))/1000</f>
        <v>0</v>
      </c>
      <c r="BI44" s="2">
        <f>(VLOOKUP($A44,[4]BASE20!$A$1:$N$933,13,0))/1000</f>
        <v>0</v>
      </c>
      <c r="BJ44" s="2">
        <f>(VLOOKUP($A44,[4]BASE20!$A$1:$N$933,14,0))/1000</f>
        <v>0</v>
      </c>
      <c r="BK44" s="2">
        <f>(VLOOKUP($A44,[4]BASE21!$A$1:$N$933,3,0))/1000</f>
        <v>0</v>
      </c>
      <c r="BL44" s="2">
        <f>(VLOOKUP($A44,[4]BASE21!$A$1:$N$933,4,0))/1000</f>
        <v>0</v>
      </c>
      <c r="BM44" s="2">
        <f>(VLOOKUP($A44,[4]BASE21!$A$1:$N$933,5,0))/1000</f>
        <v>0</v>
      </c>
      <c r="BN44" s="2">
        <f>(VLOOKUP($A44,[4]BASE21!$A$1:$N$933,6,0))/1000</f>
        <v>0</v>
      </c>
      <c r="BO44" s="2">
        <f>(VLOOKUP($A44,[4]BASE21!$A$1:$N$933,7,0))/1000</f>
        <v>0</v>
      </c>
      <c r="BP44" s="2">
        <f>(VLOOKUP($A44,[4]BASE21!$A$1:$N$933,8,0))/1000</f>
        <v>0</v>
      </c>
      <c r="BQ44" s="2">
        <f t="shared" si="4"/>
        <v>0</v>
      </c>
      <c r="BR44" s="34">
        <f t="shared" si="5"/>
        <v>0</v>
      </c>
      <c r="BS44" s="34">
        <f t="shared" si="6"/>
        <v>0</v>
      </c>
      <c r="BT44" s="5"/>
    </row>
    <row r="45" spans="1:72" x14ac:dyDescent="0.2">
      <c r="A45" s="1">
        <v>171</v>
      </c>
      <c r="B45" s="1" t="str">
        <f>VLOOKUP(A45,[4]plan!$A$2:$B$890,2,0)</f>
        <v>TERRENOS</v>
      </c>
      <c r="C45" s="2">
        <f>VLOOKUP($A45,[4]BASE!$A$2:$N$890,3,0)</f>
        <v>1</v>
      </c>
      <c r="D45" s="2">
        <f>VLOOKUP($A45,[4]BASE!$A$2:$N$890,3,0)</f>
        <v>1</v>
      </c>
      <c r="E45" s="2">
        <f>VLOOKUP($A45,[4]BASE!$A$2:$N$890,3,0)</f>
        <v>1</v>
      </c>
      <c r="F45" s="2">
        <f>VLOOKUP($A45,[4]BASE!$A$2:$N$890,3,0)</f>
        <v>1</v>
      </c>
      <c r="G45" s="2">
        <f>VLOOKUP($A45,[4]BASE!$A$2:$N$890,3,0)</f>
        <v>1</v>
      </c>
      <c r="H45" s="2">
        <f>VLOOKUP($A45,[4]BASE!$A$2:$N$890,3,0)</f>
        <v>1</v>
      </c>
      <c r="I45" s="2">
        <f>VLOOKUP($A45,[4]BASE!$A$2:$N$890,3,0)</f>
        <v>1</v>
      </c>
      <c r="J45" s="2">
        <f>VLOOKUP($A45,[4]BASE!$A$2:$N$890,3,0)</f>
        <v>1</v>
      </c>
      <c r="K45" s="2">
        <f>(VLOOKUP($A45,[4]BASE!$A$2:$N$890,11,0))/1000</f>
        <v>7092.2087499999998</v>
      </c>
      <c r="L45" s="2">
        <f>(VLOOKUP($A45,[4]BASE!$A$2:$N$890,12,0))/1000</f>
        <v>7092.2087499999998</v>
      </c>
      <c r="M45" s="2">
        <f>(VLOOKUP($A45,[4]BASE!$A$2:$N$890,13,0))/1000</f>
        <v>7092.2087499999998</v>
      </c>
      <c r="N45" s="2">
        <f>(VLOOKUP($A45,[4]BASE!$A$2:$N$890,14,0))/1000</f>
        <v>7092.2087499999998</v>
      </c>
      <c r="O45" s="2">
        <f>(VLOOKUP($A45,[4]BASE17!$A$1:$N$933,3,0))/1000</f>
        <v>7092.2087499999998</v>
      </c>
      <c r="P45" s="2">
        <f>(VLOOKUP($A45,[4]BASE17!$A$1:$N$933,4,0))/1000</f>
        <v>7092.2087499999998</v>
      </c>
      <c r="Q45" s="2">
        <f>(VLOOKUP($A45,[4]BASE17!$A$1:$N$933,5,0))/1000</f>
        <v>7092.2087499999998</v>
      </c>
      <c r="R45" s="2">
        <f>(VLOOKUP($A45,[4]BASE17!$A$1:$N$933,6,0))/1000</f>
        <v>7092.2087499999998</v>
      </c>
      <c r="S45" s="2">
        <f>(VLOOKUP($A45,[4]BASE17!$A$1:$N$933,7,0))/1000</f>
        <v>7092.2087499999998</v>
      </c>
      <c r="T45" s="2">
        <f>(VLOOKUP($A45,[4]BASE17!$A$1:$N$933,8,0))/1000</f>
        <v>5742.2372699999996</v>
      </c>
      <c r="U45" s="2">
        <f>(VLOOKUP($A45,[4]BASE17!$A$1:$N$933,9,0))/1000</f>
        <v>5742.2372699999996</v>
      </c>
      <c r="V45" s="2">
        <f>(VLOOKUP($A45,[4]BASE17!$A$1:$N$933,10,0))/1000</f>
        <v>5742.2372699999996</v>
      </c>
      <c r="W45" s="2">
        <f>(VLOOKUP($A45,[4]BASE17!$A$1:$N$933,11,0))/1000</f>
        <v>5742.2372699999996</v>
      </c>
      <c r="X45" s="2">
        <f>(VLOOKUP($A45,[4]BASE17!$A$1:$N$933,12,0))/1000</f>
        <v>5742.2372699999996</v>
      </c>
      <c r="Y45" s="2">
        <f>(VLOOKUP($A45,[4]BASE17!$A$1:$N$933,13,0))/1000</f>
        <v>5742.2372699999996</v>
      </c>
      <c r="Z45" s="2">
        <f>(VLOOKUP($A45,[4]BASE17!$A$1:$N$933,14,0))/1000</f>
        <v>5742.2372699999996</v>
      </c>
      <c r="AA45" s="2">
        <f>(VLOOKUP($A45,[4]BASE18!$A$1:$N$933,3,0))/1000</f>
        <v>9379.2452699999994</v>
      </c>
      <c r="AB45" s="2">
        <f>(VLOOKUP($A45,[4]BASE18!$A$1:$N$933,4,0))/1000</f>
        <v>9379.2452699999994</v>
      </c>
      <c r="AC45" s="2">
        <f>(VLOOKUP($A45,[4]BASE18!$A$1:$N$933,5,0))/1000</f>
        <v>9379.2452699999994</v>
      </c>
      <c r="AD45" s="2">
        <f>(VLOOKUP($A45,[4]BASE18!$A$1:$N$933,6,0))/1000</f>
        <v>9379.2452699999994</v>
      </c>
      <c r="AE45" s="2">
        <f>(VLOOKUP($A45,[4]BASE18!$A$1:$N$933,7,0))/1000</f>
        <v>9379.2452699999994</v>
      </c>
      <c r="AF45" s="2">
        <f>(VLOOKUP($A45,[4]BASE18!$A$1:$N$933,8,0))/1000</f>
        <v>9379.2452699999994</v>
      </c>
      <c r="AG45" s="2">
        <f>(VLOOKUP($A45,[4]BASE18!$A$1:$N$933,9,0))/1000</f>
        <v>9379.2452699999994</v>
      </c>
      <c r="AH45" s="2">
        <f>(VLOOKUP($A45,[4]BASE18!$A$1:$N$933,10,0))/1000</f>
        <v>9379.2452699999994</v>
      </c>
      <c r="AI45" s="2">
        <f>(VLOOKUP($A45,[4]BASE18!$A$1:$N$933,11,0))/1000</f>
        <v>9379.2452699999994</v>
      </c>
      <c r="AJ45" s="2">
        <f>(VLOOKUP($A45,[4]BASE18!$A$1:$N$933,12,0))/1000</f>
        <v>9379.2452699999994</v>
      </c>
      <c r="AK45" s="2">
        <f>(VLOOKUP($A45,[4]BASE18!$A$1:$N$933,13,0))/1000</f>
        <v>9379.2452699999994</v>
      </c>
      <c r="AL45" s="2">
        <f>(VLOOKUP($A45,[4]BASE18!$A$1:$N$933,14,0))/1000</f>
        <v>9379.2452699999994</v>
      </c>
      <c r="AM45" s="2">
        <f>(VLOOKUP($A45,[4]BASE19!$A$1:$N$933,3,0))/1000</f>
        <v>9379.2452699999994</v>
      </c>
      <c r="AN45" s="2">
        <f>(VLOOKUP($A45,[4]BASE19!$A$1:$N$933,4,0))/1000</f>
        <v>9379.2452699999994</v>
      </c>
      <c r="AO45" s="2">
        <f>(VLOOKUP($A45,[4]BASE19!$A$1:$N$933,5,0))/1000</f>
        <v>9379.2452699999994</v>
      </c>
      <c r="AP45" s="2">
        <f>(VLOOKUP($A45,[4]BASE19!$A$1:$N$933,6,0))/1000</f>
        <v>9379.2452699999994</v>
      </c>
      <c r="AQ45" s="2">
        <f>(VLOOKUP($A45,[4]BASE19!$A$1:$N$933,7,0))/1000</f>
        <v>9379.2452699999994</v>
      </c>
      <c r="AR45" s="2">
        <f>(VLOOKUP($A45,[4]BASE19!$A$1:$N$933,8,0))/1000</f>
        <v>9379.2452699999994</v>
      </c>
      <c r="AS45" s="2">
        <f>(VLOOKUP($A45,[4]BASE19!$A$1:$N$933,9,0))/1000</f>
        <v>9379.2452699999994</v>
      </c>
      <c r="AT45" s="2">
        <f>(VLOOKUP($A45,[4]BASE19!$A$1:$N$933,10,0))/1000</f>
        <v>9379.2452699999994</v>
      </c>
      <c r="AU45" s="2">
        <f>(VLOOKUP($A45,[4]BASE19!$A$1:$N$933,11,0))/1000</f>
        <v>9379.2452699999994</v>
      </c>
      <c r="AV45" s="2">
        <f>(VLOOKUP($A45,[4]BASE19!$A$1:$N$933,12,0))/1000</f>
        <v>9379.2452699999994</v>
      </c>
      <c r="AW45" s="2">
        <f>(VLOOKUP($A45,[4]BASE19!$A$1:$N$933,13,0))/1000</f>
        <v>9379.2452699999994</v>
      </c>
      <c r="AX45" s="2">
        <f>(VLOOKUP($A45,[4]BASE19!$A$1:$N$933,14,0))/1000</f>
        <v>9379.2452699999994</v>
      </c>
      <c r="AY45" s="2">
        <f>(VLOOKUP($A45,[4]BASE20!$A$1:$N$933,3,0))/1000</f>
        <v>9379.2452699999994</v>
      </c>
      <c r="AZ45" s="2">
        <f>(VLOOKUP($A45,[4]BASE20!$A$1:$N$933,4,0))/1000</f>
        <v>9379.2452699999994</v>
      </c>
      <c r="BA45" s="2">
        <f>(VLOOKUP($A45,[4]BASE20!$A$1:$N$933,5,0))/1000</f>
        <v>9379.2452699999994</v>
      </c>
      <c r="BB45" s="2">
        <f>(VLOOKUP($A45,[4]BASE20!$A$1:$N$933,6,0))/1000</f>
        <v>9379.2452699999994</v>
      </c>
      <c r="BC45" s="2">
        <f>(VLOOKUP($A45,[4]BASE20!$A$1:$N$933,7,0))/1000</f>
        <v>9379.2452699999994</v>
      </c>
      <c r="BD45" s="2">
        <f>(VLOOKUP($A45,[4]BASE20!$A$1:$N$933,8,0))/1000</f>
        <v>9379.2452699999994</v>
      </c>
      <c r="BE45" s="2">
        <f>(VLOOKUP($A45,[4]BASE20!$A$1:$N$933,9,0))/1000</f>
        <v>9379.2452699999994</v>
      </c>
      <c r="BF45" s="2">
        <f>(VLOOKUP($A45,[4]BASE20!$A$1:$N$933,10,0))/1000</f>
        <v>9379.2452699999994</v>
      </c>
      <c r="BG45" s="2">
        <f>(VLOOKUP($A45,[4]BASE20!$A$1:$N$933,11,0))/1000</f>
        <v>9379.2452699999994</v>
      </c>
      <c r="BH45" s="2">
        <f>(VLOOKUP($A45,[4]BASE20!$A$1:$N$933,12,0))/1000</f>
        <v>9379.2452699999994</v>
      </c>
      <c r="BI45" s="2">
        <f>(VLOOKUP($A45,[4]BASE20!$A$1:$N$933,13,0))/1000</f>
        <v>9368.680769999999</v>
      </c>
      <c r="BJ45" s="2">
        <f>(VLOOKUP($A45,[4]BASE20!$A$1:$N$933,14,0))/1000</f>
        <v>9368.680769999999</v>
      </c>
      <c r="BK45" s="2">
        <f>(VLOOKUP($A45,[4]BASE21!$A$1:$N$933,3,0))/1000</f>
        <v>9368.680769999999</v>
      </c>
      <c r="BL45" s="2">
        <f>(VLOOKUP($A45,[4]BASE21!$A$1:$N$933,4,0))/1000</f>
        <v>9368.680769999999</v>
      </c>
      <c r="BM45" s="2">
        <f>(VLOOKUP($A45,[4]BASE21!$A$1:$N$933,5,0))/1000</f>
        <v>9368.680769999999</v>
      </c>
      <c r="BN45" s="2">
        <f>(VLOOKUP($A45,[4]BASE21!$A$1:$N$933,6,0))/1000</f>
        <v>9368.680769999999</v>
      </c>
      <c r="BO45" s="2">
        <f>(VLOOKUP($A45,[4]BASE21!$A$1:$N$933,7,0))/1000</f>
        <v>9368.680769999999</v>
      </c>
      <c r="BP45" s="2">
        <f>(VLOOKUP($A45,[4]BASE21!$A$1:$N$933,8,0))/1000</f>
        <v>9368.680769999999</v>
      </c>
      <c r="BQ45" s="2">
        <f t="shared" si="4"/>
        <v>-10.564500000000407</v>
      </c>
      <c r="BR45" s="34">
        <f t="shared" si="5"/>
        <v>-1.1263699472484623E-3</v>
      </c>
      <c r="BS45" s="34">
        <f t="shared" si="6"/>
        <v>0</v>
      </c>
      <c r="BT45" s="5"/>
    </row>
    <row r="46" spans="1:72" x14ac:dyDescent="0.2">
      <c r="A46" s="1">
        <v>172</v>
      </c>
      <c r="B46" s="1" t="str">
        <f>VLOOKUP(A46,[4]plan!$A$2:$B$890,2,0)</f>
        <v>EDIFICIOS Y OTROS LOCALES</v>
      </c>
      <c r="C46" s="2">
        <f>VLOOKUP($A46,[4]BASE!$A$2:$N$890,3,0)</f>
        <v>1</v>
      </c>
      <c r="D46" s="2">
        <f>VLOOKUP($A46,[4]BASE!$A$2:$N$890,3,0)</f>
        <v>1</v>
      </c>
      <c r="E46" s="2">
        <f>VLOOKUP($A46,[4]BASE!$A$2:$N$890,3,0)</f>
        <v>1</v>
      </c>
      <c r="F46" s="2">
        <f>VLOOKUP($A46,[4]BASE!$A$2:$N$890,3,0)</f>
        <v>1</v>
      </c>
      <c r="G46" s="2">
        <f>VLOOKUP($A46,[4]BASE!$A$2:$N$890,3,0)</f>
        <v>1</v>
      </c>
      <c r="H46" s="2">
        <f>VLOOKUP($A46,[4]BASE!$A$2:$N$890,3,0)</f>
        <v>1</v>
      </c>
      <c r="I46" s="2">
        <f>VLOOKUP($A46,[4]BASE!$A$2:$N$890,3,0)</f>
        <v>1</v>
      </c>
      <c r="J46" s="2">
        <f>VLOOKUP($A46,[4]BASE!$A$2:$N$890,3,0)</f>
        <v>1</v>
      </c>
      <c r="K46" s="2">
        <f>(VLOOKUP($A46,[4]BASE!$A$2:$N$890,11,0))/1000</f>
        <v>3072.4128300000002</v>
      </c>
      <c r="L46" s="2">
        <f>(VLOOKUP($A46,[4]BASE!$A$2:$N$890,12,0))/1000</f>
        <v>3072.4128300000002</v>
      </c>
      <c r="M46" s="2">
        <f>(VLOOKUP($A46,[4]BASE!$A$2:$N$890,13,0))/1000</f>
        <v>3072.4128300000002</v>
      </c>
      <c r="N46" s="2">
        <f>(VLOOKUP($A46,[4]BASE!$A$2:$N$890,14,0))/1000</f>
        <v>3072.4128300000002</v>
      </c>
      <c r="O46" s="2">
        <f>(VLOOKUP($A46,[4]BASE17!$A$1:$N$933,3,0))/1000</f>
        <v>3072.4128300000002</v>
      </c>
      <c r="P46" s="2">
        <f>(VLOOKUP($A46,[4]BASE17!$A$1:$N$933,4,0))/1000</f>
        <v>3072.4128300000002</v>
      </c>
      <c r="Q46" s="2">
        <f>(VLOOKUP($A46,[4]BASE17!$A$1:$N$933,5,0))/1000</f>
        <v>3072.4128300000002</v>
      </c>
      <c r="R46" s="2">
        <f>(VLOOKUP($A46,[4]BASE17!$A$1:$N$933,6,0))/1000</f>
        <v>3072.4128300000002</v>
      </c>
      <c r="S46" s="2">
        <f>(VLOOKUP($A46,[4]BASE17!$A$1:$N$933,7,0))/1000</f>
        <v>3072.4128300000002</v>
      </c>
      <c r="T46" s="2">
        <f>(VLOOKUP($A46,[4]BASE17!$A$1:$N$933,8,0))/1000</f>
        <v>3070.6123499999999</v>
      </c>
      <c r="U46" s="2">
        <f>(VLOOKUP($A46,[4]BASE17!$A$1:$N$933,9,0))/1000</f>
        <v>3070.6123499999999</v>
      </c>
      <c r="V46" s="2">
        <f>(VLOOKUP($A46,[4]BASE17!$A$1:$N$933,10,0))/1000</f>
        <v>3070.6123499999999</v>
      </c>
      <c r="W46" s="2">
        <f>(VLOOKUP($A46,[4]BASE17!$A$1:$N$933,11,0))/1000</f>
        <v>3070.6123499999999</v>
      </c>
      <c r="X46" s="2">
        <f>(VLOOKUP($A46,[4]BASE17!$A$1:$N$933,12,0))/1000</f>
        <v>3070.6123499999999</v>
      </c>
      <c r="Y46" s="2">
        <f>(VLOOKUP($A46,[4]BASE17!$A$1:$N$933,13,0))/1000</f>
        <v>3070.6123499999999</v>
      </c>
      <c r="Z46" s="2">
        <f>(VLOOKUP($A46,[4]BASE17!$A$1:$N$933,14,0))/1000</f>
        <v>27460.525519999999</v>
      </c>
      <c r="AA46" s="2">
        <f>(VLOOKUP($A46,[4]BASE18!$A$1:$N$933,3,0))/1000</f>
        <v>23823.517520000001</v>
      </c>
      <c r="AB46" s="2">
        <f>(VLOOKUP($A46,[4]BASE18!$A$1:$N$933,4,0))/1000</f>
        <v>23823.517520000001</v>
      </c>
      <c r="AC46" s="2">
        <f>(VLOOKUP($A46,[4]BASE18!$A$1:$N$933,5,0))/1000</f>
        <v>23823.517520000001</v>
      </c>
      <c r="AD46" s="2">
        <f>(VLOOKUP($A46,[4]BASE18!$A$1:$N$933,6,0))/1000</f>
        <v>23823.517520000001</v>
      </c>
      <c r="AE46" s="2">
        <f>(VLOOKUP($A46,[4]BASE18!$A$1:$N$933,7,0))/1000</f>
        <v>23823.517520000001</v>
      </c>
      <c r="AF46" s="2">
        <f>(VLOOKUP($A46,[4]BASE18!$A$1:$N$933,8,0))/1000</f>
        <v>23823.517520000001</v>
      </c>
      <c r="AG46" s="2">
        <f>(VLOOKUP($A46,[4]BASE18!$A$1:$N$933,9,0))/1000</f>
        <v>23823.517520000001</v>
      </c>
      <c r="AH46" s="2">
        <f>(VLOOKUP($A46,[4]BASE18!$A$1:$N$933,10,0))/1000</f>
        <v>23823.517520000001</v>
      </c>
      <c r="AI46" s="2">
        <f>(VLOOKUP($A46,[4]BASE18!$A$1:$N$933,11,0))/1000</f>
        <v>23823.517520000001</v>
      </c>
      <c r="AJ46" s="2">
        <f>(VLOOKUP($A46,[4]BASE18!$A$1:$N$933,12,0))/1000</f>
        <v>23823.517520000001</v>
      </c>
      <c r="AK46" s="2">
        <f>(VLOOKUP($A46,[4]BASE18!$A$1:$N$933,13,0))/1000</f>
        <v>23823.517520000001</v>
      </c>
      <c r="AL46" s="2">
        <f>(VLOOKUP($A46,[4]BASE18!$A$1:$N$933,14,0))/1000</f>
        <v>23823.517520000001</v>
      </c>
      <c r="AM46" s="2">
        <f>(VLOOKUP($A46,[4]BASE19!$A$1:$N$933,3,0))/1000</f>
        <v>23823.517520000001</v>
      </c>
      <c r="AN46" s="2">
        <f>(VLOOKUP($A46,[4]BASE19!$A$1:$N$933,4,0))/1000</f>
        <v>23823.517520000001</v>
      </c>
      <c r="AO46" s="2">
        <f>(VLOOKUP($A46,[4]BASE19!$A$1:$N$933,5,0))/1000</f>
        <v>23823.517520000001</v>
      </c>
      <c r="AP46" s="2">
        <f>(VLOOKUP($A46,[4]BASE19!$A$1:$N$933,6,0))/1000</f>
        <v>23823.517520000001</v>
      </c>
      <c r="AQ46" s="2">
        <f>(VLOOKUP($A46,[4]BASE19!$A$1:$N$933,7,0))/1000</f>
        <v>23823.517520000001</v>
      </c>
      <c r="AR46" s="2">
        <f>(VLOOKUP($A46,[4]BASE19!$A$1:$N$933,8,0))/1000</f>
        <v>23823.517520000001</v>
      </c>
      <c r="AS46" s="2">
        <f>(VLOOKUP($A46,[4]BASE19!$A$1:$N$933,9,0))/1000</f>
        <v>23823.517520000001</v>
      </c>
      <c r="AT46" s="2">
        <f>(VLOOKUP($A46,[4]BASE19!$A$1:$N$933,10,0))/1000</f>
        <v>23823.517520000001</v>
      </c>
      <c r="AU46" s="2">
        <f>(VLOOKUP($A46,[4]BASE19!$A$1:$N$933,11,0))/1000</f>
        <v>23823.517520000001</v>
      </c>
      <c r="AV46" s="2">
        <f>(VLOOKUP($A46,[4]BASE19!$A$1:$N$933,12,0))/1000</f>
        <v>23823.517520000001</v>
      </c>
      <c r="AW46" s="2">
        <f>(VLOOKUP($A46,[4]BASE19!$A$1:$N$933,13,0))/1000</f>
        <v>23823.517520000001</v>
      </c>
      <c r="AX46" s="2">
        <f>(VLOOKUP($A46,[4]BASE19!$A$1:$N$933,14,0))/1000</f>
        <v>23823.517520000001</v>
      </c>
      <c r="AY46" s="2">
        <f>(VLOOKUP($A46,[4]BASE20!$A$1:$N$933,3,0))/1000</f>
        <v>23823.517520000001</v>
      </c>
      <c r="AZ46" s="2">
        <f>(VLOOKUP($A46,[4]BASE20!$A$1:$N$933,4,0))/1000</f>
        <v>23823.517520000001</v>
      </c>
      <c r="BA46" s="2">
        <f>(VLOOKUP($A46,[4]BASE20!$A$1:$N$933,5,0))/1000</f>
        <v>23823.517520000001</v>
      </c>
      <c r="BB46" s="2">
        <f>(VLOOKUP($A46,[4]BASE20!$A$1:$N$933,6,0))/1000</f>
        <v>23823.517520000001</v>
      </c>
      <c r="BC46" s="2">
        <f>(VLOOKUP($A46,[4]BASE20!$A$1:$N$933,7,0))/1000</f>
        <v>23823.517520000001</v>
      </c>
      <c r="BD46" s="2">
        <f>(VLOOKUP($A46,[4]BASE20!$A$1:$N$933,8,0))/1000</f>
        <v>23823.517520000001</v>
      </c>
      <c r="BE46" s="2">
        <f>(VLOOKUP($A46,[4]BASE20!$A$1:$N$933,9,0))/1000</f>
        <v>23823.517520000001</v>
      </c>
      <c r="BF46" s="2">
        <f>(VLOOKUP($A46,[4]BASE20!$A$1:$N$933,10,0))/1000</f>
        <v>23823.517520000001</v>
      </c>
      <c r="BG46" s="2">
        <f>(VLOOKUP($A46,[4]BASE20!$A$1:$N$933,11,0))/1000</f>
        <v>23823.517520000001</v>
      </c>
      <c r="BH46" s="2">
        <f>(VLOOKUP($A46,[4]BASE20!$A$1:$N$933,12,0))/1000</f>
        <v>23823.517520000001</v>
      </c>
      <c r="BI46" s="2">
        <f>(VLOOKUP($A46,[4]BASE20!$A$1:$N$933,13,0))/1000</f>
        <v>21933.347449999997</v>
      </c>
      <c r="BJ46" s="2">
        <f>(VLOOKUP($A46,[4]BASE20!$A$1:$N$933,14,0))/1000</f>
        <v>21933.347449999997</v>
      </c>
      <c r="BK46" s="2">
        <f>(VLOOKUP($A46,[4]BASE21!$A$1:$N$933,3,0))/1000</f>
        <v>21933.347449999997</v>
      </c>
      <c r="BL46" s="2">
        <f>(VLOOKUP($A46,[4]BASE21!$A$1:$N$933,4,0))/1000</f>
        <v>21933.347449999997</v>
      </c>
      <c r="BM46" s="2">
        <f>(VLOOKUP($A46,[4]BASE21!$A$1:$N$933,5,0))/1000</f>
        <v>21933.347449999997</v>
      </c>
      <c r="BN46" s="2">
        <f>(VLOOKUP($A46,[4]BASE21!$A$1:$N$933,6,0))/1000</f>
        <v>21933.347449999997</v>
      </c>
      <c r="BO46" s="2">
        <f>(VLOOKUP($A46,[4]BASE21!$A$1:$N$933,7,0))/1000</f>
        <v>21933.347449999997</v>
      </c>
      <c r="BP46" s="2">
        <f>(VLOOKUP($A46,[4]BASE21!$A$1:$N$933,8,0))/1000</f>
        <v>21894.69238</v>
      </c>
      <c r="BQ46" s="2">
        <f t="shared" si="4"/>
        <v>-1928.8251400000008</v>
      </c>
      <c r="BR46" s="34">
        <f t="shared" si="5"/>
        <v>-8.0963070981467711E-2</v>
      </c>
      <c r="BS46" s="34">
        <f t="shared" si="6"/>
        <v>-1.7623880754233934E-3</v>
      </c>
      <c r="BT46" s="5"/>
    </row>
    <row r="47" spans="1:72" x14ac:dyDescent="0.2">
      <c r="A47" s="1">
        <v>173</v>
      </c>
      <c r="B47" s="1" t="str">
        <f>VLOOKUP(A47,[4]plan!$A$2:$B$890,2,0)</f>
        <v>MOBILIARIO, MAQUINARIA Y EQUIPO</v>
      </c>
      <c r="C47" s="2">
        <f>VLOOKUP($A47,[4]BASE!$A$2:$N$890,3,0)</f>
        <v>1</v>
      </c>
      <c r="D47" s="2">
        <f>VLOOKUP($A47,[4]BASE!$A$2:$N$890,3,0)</f>
        <v>1</v>
      </c>
      <c r="E47" s="2">
        <f>VLOOKUP($A47,[4]BASE!$A$2:$N$890,3,0)</f>
        <v>1</v>
      </c>
      <c r="F47" s="2">
        <f>VLOOKUP($A47,[4]BASE!$A$2:$N$890,3,0)</f>
        <v>1</v>
      </c>
      <c r="G47" s="2">
        <f>VLOOKUP($A47,[4]BASE!$A$2:$N$890,3,0)</f>
        <v>1</v>
      </c>
      <c r="H47" s="2">
        <f>VLOOKUP($A47,[4]BASE!$A$2:$N$890,3,0)</f>
        <v>1</v>
      </c>
      <c r="I47" s="2">
        <f>VLOOKUP($A47,[4]BASE!$A$2:$N$890,3,0)</f>
        <v>1</v>
      </c>
      <c r="J47" s="2">
        <f>VLOOKUP($A47,[4]BASE!$A$2:$N$890,3,0)</f>
        <v>1</v>
      </c>
      <c r="K47" s="2">
        <f>(VLOOKUP($A47,[4]BASE!$A$2:$N$890,11,0))/1000</f>
        <v>0</v>
      </c>
      <c r="L47" s="2">
        <f>(VLOOKUP($A47,[4]BASE!$A$2:$N$890,12,0))/1000</f>
        <v>0</v>
      </c>
      <c r="M47" s="2">
        <f>(VLOOKUP($A47,[4]BASE!$A$2:$N$890,13,0))/1000</f>
        <v>0</v>
      </c>
      <c r="N47" s="2">
        <f>(VLOOKUP($A47,[4]BASE!$A$2:$N$890,14,0))/1000</f>
        <v>0</v>
      </c>
      <c r="O47" s="2">
        <f>(VLOOKUP($A47,[4]BASE17!$A$1:$N$933,3,0))/1000</f>
        <v>0</v>
      </c>
      <c r="P47" s="2">
        <f>(VLOOKUP($A47,[4]BASE17!$A$1:$N$933,4,0))/1000</f>
        <v>0</v>
      </c>
      <c r="Q47" s="2">
        <f>(VLOOKUP($A47,[4]BASE17!$A$1:$N$933,5,0))/1000</f>
        <v>0</v>
      </c>
      <c r="R47" s="2">
        <f>(VLOOKUP($A47,[4]BASE17!$A$1:$N$933,6,0))/1000</f>
        <v>0</v>
      </c>
      <c r="S47" s="2">
        <f>(VLOOKUP($A47,[4]BASE17!$A$1:$N$933,7,0))/1000</f>
        <v>0</v>
      </c>
      <c r="T47" s="2">
        <f>(VLOOKUP($A47,[4]BASE17!$A$1:$N$933,8,0))/1000</f>
        <v>0</v>
      </c>
      <c r="U47" s="2">
        <f>(VLOOKUP($A47,[4]BASE17!$A$1:$N$933,9,0))/1000</f>
        <v>0</v>
      </c>
      <c r="V47" s="2">
        <f>(VLOOKUP($A47,[4]BASE17!$A$1:$N$933,10,0))/1000</f>
        <v>0</v>
      </c>
      <c r="W47" s="2">
        <f>(VLOOKUP($A47,[4]BASE17!$A$1:$N$933,11,0))/1000</f>
        <v>0</v>
      </c>
      <c r="X47" s="2">
        <f>(VLOOKUP($A47,[4]BASE17!$A$1:$N$933,12,0))/1000</f>
        <v>0</v>
      </c>
      <c r="Y47" s="2">
        <f>(VLOOKUP($A47,[4]BASE17!$A$1:$N$933,13,0))/1000</f>
        <v>0</v>
      </c>
      <c r="Z47" s="2">
        <f>(VLOOKUP($A47,[4]BASE17!$A$1:$N$933,14,0))/1000</f>
        <v>0</v>
      </c>
      <c r="AA47" s="2">
        <f>(VLOOKUP($A47,[4]BASE18!$A$1:$N$933,3,0))/1000</f>
        <v>0</v>
      </c>
      <c r="AB47" s="2">
        <f>(VLOOKUP($A47,[4]BASE18!$A$1:$N$933,4,0))/1000</f>
        <v>0</v>
      </c>
      <c r="AC47" s="2">
        <f>(VLOOKUP($A47,[4]BASE18!$A$1:$N$933,5,0))/1000</f>
        <v>0</v>
      </c>
      <c r="AD47" s="2">
        <f>(VLOOKUP($A47,[4]BASE18!$A$1:$N$933,6,0))/1000</f>
        <v>0</v>
      </c>
      <c r="AE47" s="2">
        <f>(VLOOKUP($A47,[4]BASE18!$A$1:$N$933,7,0))/1000</f>
        <v>0</v>
      </c>
      <c r="AF47" s="2">
        <f>(VLOOKUP($A47,[4]BASE18!$A$1:$N$933,8,0))/1000</f>
        <v>0</v>
      </c>
      <c r="AG47" s="2">
        <f>(VLOOKUP($A47,[4]BASE18!$A$1:$N$933,9,0))/1000</f>
        <v>0</v>
      </c>
      <c r="AH47" s="2">
        <f>(VLOOKUP($A47,[4]BASE18!$A$1:$N$933,10,0))/1000</f>
        <v>0</v>
      </c>
      <c r="AI47" s="2">
        <f>(VLOOKUP($A47,[4]BASE18!$A$1:$N$933,11,0))/1000</f>
        <v>0</v>
      </c>
      <c r="AJ47" s="2">
        <f>(VLOOKUP($A47,[4]BASE18!$A$1:$N$933,12,0))/1000</f>
        <v>0</v>
      </c>
      <c r="AK47" s="2">
        <f>(VLOOKUP($A47,[4]BASE18!$A$1:$N$933,13,0))/1000</f>
        <v>0</v>
      </c>
      <c r="AL47" s="2">
        <f>(VLOOKUP($A47,[4]BASE18!$A$1:$N$933,14,0))/1000</f>
        <v>0</v>
      </c>
      <c r="AM47" s="2">
        <f>(VLOOKUP($A47,[4]BASE19!$A$1:$N$933,3,0))/1000</f>
        <v>0</v>
      </c>
      <c r="AN47" s="2">
        <f>(VLOOKUP($A47,[4]BASE19!$A$1:$N$933,4,0))/1000</f>
        <v>0</v>
      </c>
      <c r="AO47" s="2">
        <f>(VLOOKUP($A47,[4]BASE19!$A$1:$N$933,5,0))/1000</f>
        <v>0</v>
      </c>
      <c r="AP47" s="2">
        <f>(VLOOKUP($A47,[4]BASE19!$A$1:$N$933,6,0))/1000</f>
        <v>0</v>
      </c>
      <c r="AQ47" s="2">
        <f>(VLOOKUP($A47,[4]BASE19!$A$1:$N$933,7,0))/1000</f>
        <v>0</v>
      </c>
      <c r="AR47" s="2">
        <f>(VLOOKUP($A47,[4]BASE19!$A$1:$N$933,8,0))/1000</f>
        <v>0</v>
      </c>
      <c r="AS47" s="2">
        <f>(VLOOKUP($A47,[4]BASE19!$A$1:$N$933,9,0))/1000</f>
        <v>0</v>
      </c>
      <c r="AT47" s="2">
        <f>(VLOOKUP($A47,[4]BASE19!$A$1:$N$933,10,0))/1000</f>
        <v>0</v>
      </c>
      <c r="AU47" s="2">
        <f>(VLOOKUP($A47,[4]BASE19!$A$1:$N$933,11,0))/1000</f>
        <v>0</v>
      </c>
      <c r="AV47" s="2">
        <f>(VLOOKUP($A47,[4]BASE19!$A$1:$N$933,12,0))/1000</f>
        <v>0</v>
      </c>
      <c r="AW47" s="2">
        <f>(VLOOKUP($A47,[4]BASE19!$A$1:$N$933,13,0))/1000</f>
        <v>0</v>
      </c>
      <c r="AX47" s="2">
        <f>(VLOOKUP($A47,[4]BASE19!$A$1:$N$933,14,0))/1000</f>
        <v>0</v>
      </c>
      <c r="AY47" s="2">
        <f>(VLOOKUP($A47,[4]BASE20!$A$1:$N$933,3,0))/1000</f>
        <v>0</v>
      </c>
      <c r="AZ47" s="2">
        <f>(VLOOKUP($A47,[4]BASE20!$A$1:$N$933,4,0))/1000</f>
        <v>0</v>
      </c>
      <c r="BA47" s="2">
        <f>(VLOOKUP($A47,[4]BASE20!$A$1:$N$933,5,0))/1000</f>
        <v>0</v>
      </c>
      <c r="BB47" s="2">
        <f>(VLOOKUP($A47,[4]BASE20!$A$1:$N$933,6,0))/1000</f>
        <v>0</v>
      </c>
      <c r="BC47" s="2">
        <f>(VLOOKUP($A47,[4]BASE20!$A$1:$N$933,7,0))/1000</f>
        <v>0</v>
      </c>
      <c r="BD47" s="2">
        <f>(VLOOKUP($A47,[4]BASE20!$A$1:$N$933,8,0))/1000</f>
        <v>0</v>
      </c>
      <c r="BE47" s="2">
        <f>(VLOOKUP($A47,[4]BASE20!$A$1:$N$933,9,0))/1000</f>
        <v>0</v>
      </c>
      <c r="BF47" s="2">
        <f>(VLOOKUP($A47,[4]BASE20!$A$1:$N$933,10,0))/1000</f>
        <v>0</v>
      </c>
      <c r="BG47" s="2">
        <f>(VLOOKUP($A47,[4]BASE20!$A$1:$N$933,11,0))/1000</f>
        <v>0</v>
      </c>
      <c r="BH47" s="2">
        <f>(VLOOKUP($A47,[4]BASE20!$A$1:$N$933,12,0))/1000</f>
        <v>0</v>
      </c>
      <c r="BI47" s="2">
        <f>(VLOOKUP($A47,[4]BASE20!$A$1:$N$933,13,0))/1000</f>
        <v>0</v>
      </c>
      <c r="BJ47" s="2">
        <f>(VLOOKUP($A47,[4]BASE20!$A$1:$N$933,14,0))/1000</f>
        <v>0</v>
      </c>
      <c r="BK47" s="2">
        <f>(VLOOKUP($A47,[4]BASE21!$A$1:$N$933,3,0))/1000</f>
        <v>0</v>
      </c>
      <c r="BL47" s="2">
        <f>(VLOOKUP($A47,[4]BASE21!$A$1:$N$933,4,0))/1000</f>
        <v>0</v>
      </c>
      <c r="BM47" s="2">
        <f>(VLOOKUP($A47,[4]BASE21!$A$1:$N$933,5,0))/1000</f>
        <v>0</v>
      </c>
      <c r="BN47" s="2">
        <f>(VLOOKUP($A47,[4]BASE21!$A$1:$N$933,6,0))/1000</f>
        <v>0</v>
      </c>
      <c r="BO47" s="2">
        <f>(VLOOKUP($A47,[4]BASE21!$A$1:$N$933,7,0))/1000</f>
        <v>0</v>
      </c>
      <c r="BP47" s="2">
        <f>(VLOOKUP($A47,[4]BASE21!$A$1:$N$933,8,0))/1000</f>
        <v>0</v>
      </c>
      <c r="BQ47" s="2">
        <f t="shared" si="4"/>
        <v>0</v>
      </c>
      <c r="BR47" s="34">
        <f t="shared" si="5"/>
        <v>0</v>
      </c>
      <c r="BS47" s="34">
        <f t="shared" si="6"/>
        <v>0</v>
      </c>
      <c r="BT47" s="5"/>
    </row>
    <row r="48" spans="1:72" x14ac:dyDescent="0.2">
      <c r="A48" s="1">
        <v>174</v>
      </c>
      <c r="B48" s="1" t="str">
        <f>VLOOKUP(A48,[4]plan!$A$2:$B$890,2,0)</f>
        <v>UNIDADES DE TRANSPORTE</v>
      </c>
      <c r="C48" s="2">
        <f>VLOOKUP($A48,[4]BASE!$A$2:$N$890,3,0)</f>
        <v>1</v>
      </c>
      <c r="D48" s="2">
        <f>VLOOKUP($A48,[4]BASE!$A$2:$N$890,3,0)</f>
        <v>1</v>
      </c>
      <c r="E48" s="2">
        <f>VLOOKUP($A48,[4]BASE!$A$2:$N$890,3,0)</f>
        <v>1</v>
      </c>
      <c r="F48" s="2">
        <f>VLOOKUP($A48,[4]BASE!$A$2:$N$890,3,0)</f>
        <v>1</v>
      </c>
      <c r="G48" s="2">
        <f>VLOOKUP($A48,[4]BASE!$A$2:$N$890,3,0)</f>
        <v>1</v>
      </c>
      <c r="H48" s="2">
        <f>VLOOKUP($A48,[4]BASE!$A$2:$N$890,3,0)</f>
        <v>1</v>
      </c>
      <c r="I48" s="2">
        <f>VLOOKUP($A48,[4]BASE!$A$2:$N$890,3,0)</f>
        <v>1</v>
      </c>
      <c r="J48" s="2">
        <f>VLOOKUP($A48,[4]BASE!$A$2:$N$890,3,0)</f>
        <v>1</v>
      </c>
      <c r="K48" s="2">
        <f>(VLOOKUP($A48,[4]BASE!$A$2:$N$890,11,0))/1000</f>
        <v>0</v>
      </c>
      <c r="L48" s="2">
        <f>(VLOOKUP($A48,[4]BASE!$A$2:$N$890,12,0))/1000</f>
        <v>0</v>
      </c>
      <c r="M48" s="2">
        <f>(VLOOKUP($A48,[4]BASE!$A$2:$N$890,13,0))/1000</f>
        <v>0</v>
      </c>
      <c r="N48" s="2">
        <f>(VLOOKUP($A48,[4]BASE!$A$2:$N$890,14,0))/1000</f>
        <v>0</v>
      </c>
      <c r="O48" s="2">
        <f>(VLOOKUP($A48,[4]BASE17!$A$1:$N$933,3,0))/1000</f>
        <v>0</v>
      </c>
      <c r="P48" s="2">
        <f>(VLOOKUP($A48,[4]BASE17!$A$1:$N$933,4,0))/1000</f>
        <v>0</v>
      </c>
      <c r="Q48" s="2">
        <f>(VLOOKUP($A48,[4]BASE17!$A$1:$N$933,5,0))/1000</f>
        <v>0</v>
      </c>
      <c r="R48" s="2">
        <f>(VLOOKUP($A48,[4]BASE17!$A$1:$N$933,6,0))/1000</f>
        <v>0</v>
      </c>
      <c r="S48" s="2">
        <f>(VLOOKUP($A48,[4]BASE17!$A$1:$N$933,7,0))/1000</f>
        <v>0</v>
      </c>
      <c r="T48" s="2">
        <f>(VLOOKUP($A48,[4]BASE17!$A$1:$N$933,8,0))/1000</f>
        <v>0</v>
      </c>
      <c r="U48" s="2">
        <f>(VLOOKUP($A48,[4]BASE17!$A$1:$N$933,9,0))/1000</f>
        <v>0</v>
      </c>
      <c r="V48" s="2">
        <f>(VLOOKUP($A48,[4]BASE17!$A$1:$N$933,10,0))/1000</f>
        <v>0</v>
      </c>
      <c r="W48" s="2">
        <f>(VLOOKUP($A48,[4]BASE17!$A$1:$N$933,11,0))/1000</f>
        <v>0</v>
      </c>
      <c r="X48" s="2">
        <f>(VLOOKUP($A48,[4]BASE17!$A$1:$N$933,12,0))/1000</f>
        <v>0</v>
      </c>
      <c r="Y48" s="2">
        <f>(VLOOKUP($A48,[4]BASE17!$A$1:$N$933,13,0))/1000</f>
        <v>0</v>
      </c>
      <c r="Z48" s="2">
        <f>(VLOOKUP($A48,[4]BASE17!$A$1:$N$933,14,0))/1000</f>
        <v>0</v>
      </c>
      <c r="AA48" s="2">
        <f>(VLOOKUP($A48,[4]BASE18!$A$1:$N$933,3,0))/1000</f>
        <v>0</v>
      </c>
      <c r="AB48" s="2">
        <f>(VLOOKUP($A48,[4]BASE18!$A$1:$N$933,4,0))/1000</f>
        <v>0</v>
      </c>
      <c r="AC48" s="2">
        <f>(VLOOKUP($A48,[4]BASE18!$A$1:$N$933,5,0))/1000</f>
        <v>0</v>
      </c>
      <c r="AD48" s="2">
        <f>(VLOOKUP($A48,[4]BASE18!$A$1:$N$933,6,0))/1000</f>
        <v>0</v>
      </c>
      <c r="AE48" s="2">
        <f>(VLOOKUP($A48,[4]BASE18!$A$1:$N$933,7,0))/1000</f>
        <v>0</v>
      </c>
      <c r="AF48" s="2">
        <f>(VLOOKUP($A48,[4]BASE18!$A$1:$N$933,8,0))/1000</f>
        <v>0</v>
      </c>
      <c r="AG48" s="2">
        <f>(VLOOKUP($A48,[4]BASE18!$A$1:$N$933,9,0))/1000</f>
        <v>0</v>
      </c>
      <c r="AH48" s="2">
        <f>(VLOOKUP($A48,[4]BASE18!$A$1:$N$933,10,0))/1000</f>
        <v>0</v>
      </c>
      <c r="AI48" s="2">
        <f>(VLOOKUP($A48,[4]BASE18!$A$1:$N$933,11,0))/1000</f>
        <v>0</v>
      </c>
      <c r="AJ48" s="2">
        <f>(VLOOKUP($A48,[4]BASE18!$A$1:$N$933,12,0))/1000</f>
        <v>0</v>
      </c>
      <c r="AK48" s="2">
        <f>(VLOOKUP($A48,[4]BASE18!$A$1:$N$933,13,0))/1000</f>
        <v>0</v>
      </c>
      <c r="AL48" s="2">
        <f>(VLOOKUP($A48,[4]BASE18!$A$1:$N$933,14,0))/1000</f>
        <v>0</v>
      </c>
      <c r="AM48" s="2">
        <f>(VLOOKUP($A48,[4]BASE19!$A$1:$N$933,3,0))/1000</f>
        <v>0</v>
      </c>
      <c r="AN48" s="2">
        <f>(VLOOKUP($A48,[4]BASE19!$A$1:$N$933,4,0))/1000</f>
        <v>0</v>
      </c>
      <c r="AO48" s="2">
        <f>(VLOOKUP($A48,[4]BASE19!$A$1:$N$933,5,0))/1000</f>
        <v>0</v>
      </c>
      <c r="AP48" s="2">
        <f>(VLOOKUP($A48,[4]BASE19!$A$1:$N$933,6,0))/1000</f>
        <v>0</v>
      </c>
      <c r="AQ48" s="2">
        <f>(VLOOKUP($A48,[4]BASE19!$A$1:$N$933,7,0))/1000</f>
        <v>0</v>
      </c>
      <c r="AR48" s="2">
        <f>(VLOOKUP($A48,[4]BASE19!$A$1:$N$933,8,0))/1000</f>
        <v>0</v>
      </c>
      <c r="AS48" s="2">
        <f>(VLOOKUP($A48,[4]BASE19!$A$1:$N$933,9,0))/1000</f>
        <v>0</v>
      </c>
      <c r="AT48" s="2">
        <f>(VLOOKUP($A48,[4]BASE19!$A$1:$N$933,10,0))/1000</f>
        <v>0</v>
      </c>
      <c r="AU48" s="2">
        <f>(VLOOKUP($A48,[4]BASE19!$A$1:$N$933,11,0))/1000</f>
        <v>0</v>
      </c>
      <c r="AV48" s="2">
        <f>(VLOOKUP($A48,[4]BASE19!$A$1:$N$933,12,0))/1000</f>
        <v>0</v>
      </c>
      <c r="AW48" s="2">
        <f>(VLOOKUP($A48,[4]BASE19!$A$1:$N$933,13,0))/1000</f>
        <v>0</v>
      </c>
      <c r="AX48" s="2">
        <f>(VLOOKUP($A48,[4]BASE19!$A$1:$N$933,14,0))/1000</f>
        <v>0</v>
      </c>
      <c r="AY48" s="2">
        <f>(VLOOKUP($A48,[4]BASE20!$A$1:$N$933,3,0))/1000</f>
        <v>0</v>
      </c>
      <c r="AZ48" s="2">
        <f>(VLOOKUP($A48,[4]BASE20!$A$1:$N$933,4,0))/1000</f>
        <v>0</v>
      </c>
      <c r="BA48" s="2">
        <f>(VLOOKUP($A48,[4]BASE20!$A$1:$N$933,5,0))/1000</f>
        <v>0</v>
      </c>
      <c r="BB48" s="2">
        <f>(VLOOKUP($A48,[4]BASE20!$A$1:$N$933,6,0))/1000</f>
        <v>0</v>
      </c>
      <c r="BC48" s="2">
        <f>(VLOOKUP($A48,[4]BASE20!$A$1:$N$933,7,0))/1000</f>
        <v>0</v>
      </c>
      <c r="BD48" s="2">
        <f>(VLOOKUP($A48,[4]BASE20!$A$1:$N$933,8,0))/1000</f>
        <v>0</v>
      </c>
      <c r="BE48" s="2">
        <f>(VLOOKUP($A48,[4]BASE20!$A$1:$N$933,9,0))/1000</f>
        <v>0</v>
      </c>
      <c r="BF48" s="2">
        <f>(VLOOKUP($A48,[4]BASE20!$A$1:$N$933,10,0))/1000</f>
        <v>0</v>
      </c>
      <c r="BG48" s="2">
        <f>(VLOOKUP($A48,[4]BASE20!$A$1:$N$933,11,0))/1000</f>
        <v>0</v>
      </c>
      <c r="BH48" s="2">
        <f>(VLOOKUP($A48,[4]BASE20!$A$1:$N$933,12,0))/1000</f>
        <v>0</v>
      </c>
      <c r="BI48" s="2">
        <f>(VLOOKUP($A48,[4]BASE20!$A$1:$N$933,13,0))/1000</f>
        <v>0</v>
      </c>
      <c r="BJ48" s="2">
        <f>(VLOOKUP($A48,[4]BASE20!$A$1:$N$933,14,0))/1000</f>
        <v>0</v>
      </c>
      <c r="BK48" s="2">
        <f>(VLOOKUP($A48,[4]BASE21!$A$1:$N$933,3,0))/1000</f>
        <v>0</v>
      </c>
      <c r="BL48" s="2">
        <f>(VLOOKUP($A48,[4]BASE21!$A$1:$N$933,4,0))/1000</f>
        <v>0</v>
      </c>
      <c r="BM48" s="2">
        <f>(VLOOKUP($A48,[4]BASE21!$A$1:$N$933,5,0))/1000</f>
        <v>0</v>
      </c>
      <c r="BN48" s="2">
        <f>(VLOOKUP($A48,[4]BASE21!$A$1:$N$933,6,0))/1000</f>
        <v>0</v>
      </c>
      <c r="BO48" s="2">
        <f>(VLOOKUP($A48,[4]BASE21!$A$1:$N$933,7,0))/1000</f>
        <v>0</v>
      </c>
      <c r="BP48" s="2">
        <f>(VLOOKUP($A48,[4]BASE21!$A$1:$N$933,8,0))/1000</f>
        <v>0</v>
      </c>
      <c r="BQ48" s="2">
        <f t="shared" si="4"/>
        <v>0</v>
      </c>
      <c r="BR48" s="34">
        <f t="shared" si="5"/>
        <v>0</v>
      </c>
      <c r="BS48" s="34">
        <f t="shared" si="6"/>
        <v>0</v>
      </c>
      <c r="BT48" s="5"/>
    </row>
    <row r="49" spans="1:72" x14ac:dyDescent="0.2">
      <c r="A49" s="1">
        <v>175</v>
      </c>
      <c r="B49" s="1" t="str">
        <f>VLOOKUP(A49,[4]plan!$A$2:$B$890,2,0)</f>
        <v>TÍTULOS VALORES</v>
      </c>
      <c r="C49" s="2">
        <f>VLOOKUP($A49,[4]BASE!$A$2:$N$890,3,0)</f>
        <v>1</v>
      </c>
      <c r="D49" s="2">
        <f>VLOOKUP($A49,[4]BASE!$A$2:$N$890,3,0)</f>
        <v>1</v>
      </c>
      <c r="E49" s="2">
        <f>VLOOKUP($A49,[4]BASE!$A$2:$N$890,3,0)</f>
        <v>1</v>
      </c>
      <c r="F49" s="2">
        <f>VLOOKUP($A49,[4]BASE!$A$2:$N$890,3,0)</f>
        <v>1</v>
      </c>
      <c r="G49" s="2">
        <f>VLOOKUP($A49,[4]BASE!$A$2:$N$890,3,0)</f>
        <v>1</v>
      </c>
      <c r="H49" s="2">
        <f>VLOOKUP($A49,[4]BASE!$A$2:$N$890,3,0)</f>
        <v>1</v>
      </c>
      <c r="I49" s="2">
        <f>VLOOKUP($A49,[4]BASE!$A$2:$N$890,3,0)</f>
        <v>1</v>
      </c>
      <c r="J49" s="2">
        <f>VLOOKUP($A49,[4]BASE!$A$2:$N$890,3,0)</f>
        <v>1</v>
      </c>
      <c r="K49" s="2">
        <f>(VLOOKUP($A49,[4]BASE!$A$2:$N$890,11,0))/1000</f>
        <v>0</v>
      </c>
      <c r="L49" s="2">
        <f>(VLOOKUP($A49,[4]BASE!$A$2:$N$890,12,0))/1000</f>
        <v>0</v>
      </c>
      <c r="M49" s="2">
        <f>(VLOOKUP($A49,[4]BASE!$A$2:$N$890,13,0))/1000</f>
        <v>0</v>
      </c>
      <c r="N49" s="2">
        <f>(VLOOKUP($A49,[4]BASE!$A$2:$N$890,14,0))/1000</f>
        <v>0</v>
      </c>
      <c r="O49" s="2">
        <f>(VLOOKUP($A49,[4]BASE17!$A$1:$N$933,3,0))/1000</f>
        <v>0</v>
      </c>
      <c r="P49" s="2">
        <f>(VLOOKUP($A49,[4]BASE17!$A$1:$N$933,4,0))/1000</f>
        <v>0</v>
      </c>
      <c r="Q49" s="2">
        <f>(VLOOKUP($A49,[4]BASE17!$A$1:$N$933,5,0))/1000</f>
        <v>0</v>
      </c>
      <c r="R49" s="2">
        <f>(VLOOKUP($A49,[4]BASE17!$A$1:$N$933,6,0))/1000</f>
        <v>0</v>
      </c>
      <c r="S49" s="2">
        <f>(VLOOKUP($A49,[4]BASE17!$A$1:$N$933,7,0))/1000</f>
        <v>0</v>
      </c>
      <c r="T49" s="2">
        <f>(VLOOKUP($A49,[4]BASE17!$A$1:$N$933,8,0))/1000</f>
        <v>0</v>
      </c>
      <c r="U49" s="2">
        <f>(VLOOKUP($A49,[4]BASE17!$A$1:$N$933,9,0))/1000</f>
        <v>0</v>
      </c>
      <c r="V49" s="2">
        <f>(VLOOKUP($A49,[4]BASE17!$A$1:$N$933,10,0))/1000</f>
        <v>0</v>
      </c>
      <c r="W49" s="2">
        <f>(VLOOKUP($A49,[4]BASE17!$A$1:$N$933,11,0))/1000</f>
        <v>0</v>
      </c>
      <c r="X49" s="2">
        <f>(VLOOKUP($A49,[4]BASE17!$A$1:$N$933,12,0))/1000</f>
        <v>0</v>
      </c>
      <c r="Y49" s="2">
        <f>(VLOOKUP($A49,[4]BASE17!$A$1:$N$933,13,0))/1000</f>
        <v>0</v>
      </c>
      <c r="Z49" s="2">
        <f>(VLOOKUP($A49,[4]BASE17!$A$1:$N$933,14,0))/1000</f>
        <v>0</v>
      </c>
      <c r="AA49" s="2">
        <f>(VLOOKUP($A49,[4]BASE18!$A$1:$N$933,3,0))/1000</f>
        <v>0</v>
      </c>
      <c r="AB49" s="2">
        <f>(VLOOKUP($A49,[4]BASE18!$A$1:$N$933,4,0))/1000</f>
        <v>0</v>
      </c>
      <c r="AC49" s="2">
        <f>(VLOOKUP($A49,[4]BASE18!$A$1:$N$933,5,0))/1000</f>
        <v>0</v>
      </c>
      <c r="AD49" s="2">
        <f>(VLOOKUP($A49,[4]BASE18!$A$1:$N$933,6,0))/1000</f>
        <v>0</v>
      </c>
      <c r="AE49" s="2">
        <f>(VLOOKUP($A49,[4]BASE18!$A$1:$N$933,7,0))/1000</f>
        <v>0</v>
      </c>
      <c r="AF49" s="2">
        <f>(VLOOKUP($A49,[4]BASE18!$A$1:$N$933,8,0))/1000</f>
        <v>0</v>
      </c>
      <c r="AG49" s="2">
        <f>(VLOOKUP($A49,[4]BASE18!$A$1:$N$933,9,0))/1000</f>
        <v>0</v>
      </c>
      <c r="AH49" s="2">
        <f>(VLOOKUP($A49,[4]BASE18!$A$1:$N$933,10,0))/1000</f>
        <v>0</v>
      </c>
      <c r="AI49" s="2">
        <f>(VLOOKUP($A49,[4]BASE18!$A$1:$N$933,11,0))/1000</f>
        <v>0</v>
      </c>
      <c r="AJ49" s="2">
        <f>(VLOOKUP($A49,[4]BASE18!$A$1:$N$933,12,0))/1000</f>
        <v>0</v>
      </c>
      <c r="AK49" s="2">
        <f>(VLOOKUP($A49,[4]BASE18!$A$1:$N$933,13,0))/1000</f>
        <v>0</v>
      </c>
      <c r="AL49" s="2">
        <f>(VLOOKUP($A49,[4]BASE18!$A$1:$N$933,14,0))/1000</f>
        <v>0</v>
      </c>
      <c r="AM49" s="2">
        <f>(VLOOKUP($A49,[4]BASE19!$A$1:$N$933,3,0))/1000</f>
        <v>0</v>
      </c>
      <c r="AN49" s="2">
        <f>(VLOOKUP($A49,[4]BASE19!$A$1:$N$933,4,0))/1000</f>
        <v>0</v>
      </c>
      <c r="AO49" s="2">
        <f>(VLOOKUP($A49,[4]BASE19!$A$1:$N$933,5,0))/1000</f>
        <v>0</v>
      </c>
      <c r="AP49" s="2">
        <f>(VLOOKUP($A49,[4]BASE19!$A$1:$N$933,6,0))/1000</f>
        <v>0</v>
      </c>
      <c r="AQ49" s="2">
        <f>(VLOOKUP($A49,[4]BASE19!$A$1:$N$933,7,0))/1000</f>
        <v>0</v>
      </c>
      <c r="AR49" s="2">
        <f>(VLOOKUP($A49,[4]BASE19!$A$1:$N$933,8,0))/1000</f>
        <v>0</v>
      </c>
      <c r="AS49" s="2">
        <f>(VLOOKUP($A49,[4]BASE19!$A$1:$N$933,9,0))/1000</f>
        <v>0</v>
      </c>
      <c r="AT49" s="2">
        <f>(VLOOKUP($A49,[4]BASE19!$A$1:$N$933,10,0))/1000</f>
        <v>0</v>
      </c>
      <c r="AU49" s="2">
        <f>(VLOOKUP($A49,[4]BASE19!$A$1:$N$933,11,0))/1000</f>
        <v>0</v>
      </c>
      <c r="AV49" s="2">
        <f>(VLOOKUP($A49,[4]BASE19!$A$1:$N$933,12,0))/1000</f>
        <v>0</v>
      </c>
      <c r="AW49" s="2">
        <f>(VLOOKUP($A49,[4]BASE19!$A$1:$N$933,13,0))/1000</f>
        <v>0</v>
      </c>
      <c r="AX49" s="2">
        <f>(VLOOKUP($A49,[4]BASE19!$A$1:$N$933,14,0))/1000</f>
        <v>0</v>
      </c>
      <c r="AY49" s="2">
        <f>(VLOOKUP($A49,[4]BASE20!$A$1:$N$933,3,0))/1000</f>
        <v>0</v>
      </c>
      <c r="AZ49" s="2">
        <f>(VLOOKUP($A49,[4]BASE20!$A$1:$N$933,4,0))/1000</f>
        <v>0</v>
      </c>
      <c r="BA49" s="2">
        <f>(VLOOKUP($A49,[4]BASE20!$A$1:$N$933,5,0))/1000</f>
        <v>0</v>
      </c>
      <c r="BB49" s="2">
        <f>(VLOOKUP($A49,[4]BASE20!$A$1:$N$933,6,0))/1000</f>
        <v>0</v>
      </c>
      <c r="BC49" s="2">
        <f>(VLOOKUP($A49,[4]BASE20!$A$1:$N$933,7,0))/1000</f>
        <v>0</v>
      </c>
      <c r="BD49" s="2">
        <f>(VLOOKUP($A49,[4]BASE20!$A$1:$N$933,8,0))/1000</f>
        <v>0</v>
      </c>
      <c r="BE49" s="2">
        <f>(VLOOKUP($A49,[4]BASE20!$A$1:$N$933,9,0))/1000</f>
        <v>0</v>
      </c>
      <c r="BF49" s="2">
        <f>(VLOOKUP($A49,[4]BASE20!$A$1:$N$933,10,0))/1000</f>
        <v>0</v>
      </c>
      <c r="BG49" s="2">
        <f>(VLOOKUP($A49,[4]BASE20!$A$1:$N$933,11,0))/1000</f>
        <v>0</v>
      </c>
      <c r="BH49" s="2">
        <f>(VLOOKUP($A49,[4]BASE20!$A$1:$N$933,12,0))/1000</f>
        <v>0</v>
      </c>
      <c r="BI49" s="2">
        <f>(VLOOKUP($A49,[4]BASE20!$A$1:$N$933,13,0))/1000</f>
        <v>0</v>
      </c>
      <c r="BJ49" s="2">
        <f>(VLOOKUP($A49,[4]BASE20!$A$1:$N$933,14,0))/1000</f>
        <v>0</v>
      </c>
      <c r="BK49" s="2">
        <f>(VLOOKUP($A49,[4]BASE21!$A$1:$N$933,3,0))/1000</f>
        <v>0</v>
      </c>
      <c r="BL49" s="2">
        <f>(VLOOKUP($A49,[4]BASE21!$A$1:$N$933,4,0))/1000</f>
        <v>0</v>
      </c>
      <c r="BM49" s="2">
        <f>(VLOOKUP($A49,[4]BASE21!$A$1:$N$933,5,0))/1000</f>
        <v>0</v>
      </c>
      <c r="BN49" s="2">
        <f>(VLOOKUP($A49,[4]BASE21!$A$1:$N$933,6,0))/1000</f>
        <v>0</v>
      </c>
      <c r="BO49" s="2">
        <f>(VLOOKUP($A49,[4]BASE21!$A$1:$N$933,7,0))/1000</f>
        <v>0</v>
      </c>
      <c r="BP49" s="2">
        <f>(VLOOKUP($A49,[4]BASE21!$A$1:$N$933,8,0))/1000</f>
        <v>0</v>
      </c>
      <c r="BQ49" s="2">
        <f t="shared" si="4"/>
        <v>0</v>
      </c>
      <c r="BR49" s="34">
        <f t="shared" si="5"/>
        <v>0</v>
      </c>
      <c r="BS49" s="34">
        <f t="shared" si="6"/>
        <v>0</v>
      </c>
      <c r="BT49" s="5"/>
    </row>
    <row r="50" spans="1:72" x14ac:dyDescent="0.2">
      <c r="A50" s="1">
        <v>178</v>
      </c>
      <c r="B50" s="1" t="str">
        <f>VLOOKUP(A50,[4]plan!$A$2:$B$890,2,0)</f>
        <v>OTROS BIENES ADJUDICADOS</v>
      </c>
      <c r="C50" s="2">
        <f>VLOOKUP($A50,[4]BASE!$A$2:$N$890,3,0)</f>
        <v>1</v>
      </c>
      <c r="D50" s="2">
        <f>VLOOKUP($A50,[4]BASE!$A$2:$N$890,3,0)</f>
        <v>1</v>
      </c>
      <c r="E50" s="2">
        <f>VLOOKUP($A50,[4]BASE!$A$2:$N$890,3,0)</f>
        <v>1</v>
      </c>
      <c r="F50" s="2">
        <f>VLOOKUP($A50,[4]BASE!$A$2:$N$890,3,0)</f>
        <v>1</v>
      </c>
      <c r="G50" s="2">
        <f>VLOOKUP($A50,[4]BASE!$A$2:$N$890,3,0)</f>
        <v>1</v>
      </c>
      <c r="H50" s="2">
        <f>VLOOKUP($A50,[4]BASE!$A$2:$N$890,3,0)</f>
        <v>1</v>
      </c>
      <c r="I50" s="2">
        <f>VLOOKUP($A50,[4]BASE!$A$2:$N$890,3,0)</f>
        <v>1</v>
      </c>
      <c r="J50" s="2">
        <f>VLOOKUP($A50,[4]BASE!$A$2:$N$890,3,0)</f>
        <v>1</v>
      </c>
      <c r="K50" s="2">
        <f>(VLOOKUP($A50,[4]BASE!$A$2:$N$890,11,0))/1000</f>
        <v>31350.382679999999</v>
      </c>
      <c r="L50" s="2">
        <f>(VLOOKUP($A50,[4]BASE!$A$2:$N$890,12,0))/1000</f>
        <v>31350.382679999999</v>
      </c>
      <c r="M50" s="2">
        <f>(VLOOKUP($A50,[4]BASE!$A$2:$N$890,13,0))/1000</f>
        <v>31350.382679999999</v>
      </c>
      <c r="N50" s="2">
        <f>(VLOOKUP($A50,[4]BASE!$A$2:$N$890,14,0))/1000</f>
        <v>31350.382679999999</v>
      </c>
      <c r="O50" s="2">
        <f>(VLOOKUP($A50,[4]BASE17!$A$1:$N$933,3,0))/1000</f>
        <v>31350.382679999999</v>
      </c>
      <c r="P50" s="2">
        <f>(VLOOKUP($A50,[4]BASE17!$A$1:$N$933,4,0))/1000</f>
        <v>31350.382679999999</v>
      </c>
      <c r="Q50" s="2">
        <f>(VLOOKUP($A50,[4]BASE17!$A$1:$N$933,5,0))/1000</f>
        <v>31344.531340000001</v>
      </c>
      <c r="R50" s="2">
        <f>(VLOOKUP($A50,[4]BASE17!$A$1:$N$933,6,0))/1000</f>
        <v>31280.272260000002</v>
      </c>
      <c r="S50" s="2">
        <f>(VLOOKUP($A50,[4]BASE17!$A$1:$N$933,7,0))/1000</f>
        <v>31280.272260000002</v>
      </c>
      <c r="T50" s="2">
        <f>(VLOOKUP($A50,[4]BASE17!$A$1:$N$933,8,0))/1000</f>
        <v>31280.272260000002</v>
      </c>
      <c r="U50" s="2">
        <f>(VLOOKUP($A50,[4]BASE17!$A$1:$N$933,9,0))/1000</f>
        <v>31279.29423</v>
      </c>
      <c r="V50" s="2">
        <f>(VLOOKUP($A50,[4]BASE17!$A$1:$N$933,10,0))/1000</f>
        <v>31279.29423</v>
      </c>
      <c r="W50" s="2">
        <f>(VLOOKUP($A50,[4]BASE17!$A$1:$N$933,11,0))/1000</f>
        <v>31278.312000000002</v>
      </c>
      <c r="X50" s="2">
        <f>(VLOOKUP($A50,[4]BASE17!$A$1:$N$933,12,0))/1000</f>
        <v>31278.312000000002</v>
      </c>
      <c r="Y50" s="2">
        <f>(VLOOKUP($A50,[4]BASE17!$A$1:$N$933,13,0))/1000</f>
        <v>31278.312000000002</v>
      </c>
      <c r="Z50" s="2">
        <f>(VLOOKUP($A50,[4]BASE17!$A$1:$N$933,14,0))/1000</f>
        <v>6888.3988300000001</v>
      </c>
      <c r="AA50" s="2">
        <f>(VLOOKUP($A50,[4]BASE18!$A$1:$N$933,3,0))/1000</f>
        <v>6888.3988300000001</v>
      </c>
      <c r="AB50" s="2">
        <f>(VLOOKUP($A50,[4]BASE18!$A$1:$N$933,4,0))/1000</f>
        <v>6888.3988300000001</v>
      </c>
      <c r="AC50" s="2">
        <f>(VLOOKUP($A50,[4]BASE18!$A$1:$N$933,5,0))/1000</f>
        <v>6888.3988300000001</v>
      </c>
      <c r="AD50" s="2">
        <f>(VLOOKUP($A50,[4]BASE18!$A$1:$N$933,6,0))/1000</f>
        <v>6888.3988300000001</v>
      </c>
      <c r="AE50" s="2">
        <f>(VLOOKUP($A50,[4]BASE18!$A$1:$N$933,7,0))/1000</f>
        <v>6888.3988300000001</v>
      </c>
      <c r="AF50" s="2">
        <f>(VLOOKUP($A50,[4]BASE18!$A$1:$N$933,8,0))/1000</f>
        <v>6888.3988300000001</v>
      </c>
      <c r="AG50" s="2">
        <f>(VLOOKUP($A50,[4]BASE18!$A$1:$N$933,9,0))/1000</f>
        <v>6888.3988300000001</v>
      </c>
      <c r="AH50" s="2">
        <f>(VLOOKUP($A50,[4]BASE18!$A$1:$N$933,10,0))/1000</f>
        <v>6888.3988300000001</v>
      </c>
      <c r="AI50" s="2">
        <f>(VLOOKUP($A50,[4]BASE18!$A$1:$N$933,11,0))/1000</f>
        <v>6888.3988300000001</v>
      </c>
      <c r="AJ50" s="2">
        <f>(VLOOKUP($A50,[4]BASE18!$A$1:$N$933,12,0))/1000</f>
        <v>6878.3575599999995</v>
      </c>
      <c r="AK50" s="2">
        <f>(VLOOKUP($A50,[4]BASE18!$A$1:$N$933,13,0))/1000</f>
        <v>6841.9308099999998</v>
      </c>
      <c r="AL50" s="2">
        <f>(VLOOKUP($A50,[4]BASE18!$A$1:$N$933,14,0))/1000</f>
        <v>6203.2530099999994</v>
      </c>
      <c r="AM50" s="2">
        <f>(VLOOKUP($A50,[4]BASE19!$A$1:$N$933,3,0))/1000</f>
        <v>6203.2530099999994</v>
      </c>
      <c r="AN50" s="2">
        <f>(VLOOKUP($A50,[4]BASE19!$A$1:$N$933,4,0))/1000</f>
        <v>6203.2530099999994</v>
      </c>
      <c r="AO50" s="2">
        <f>(VLOOKUP($A50,[4]BASE19!$A$1:$N$933,5,0))/1000</f>
        <v>6203.2530099999994</v>
      </c>
      <c r="AP50" s="2">
        <f>(VLOOKUP($A50,[4]BASE19!$A$1:$N$933,6,0))/1000</f>
        <v>3657.9398099999999</v>
      </c>
      <c r="AQ50" s="2">
        <f>(VLOOKUP($A50,[4]BASE19!$A$1:$N$933,7,0))/1000</f>
        <v>3657.9398099999999</v>
      </c>
      <c r="AR50" s="2">
        <f>(VLOOKUP($A50,[4]BASE19!$A$1:$N$933,8,0))/1000</f>
        <v>3657.9398099999999</v>
      </c>
      <c r="AS50" s="2">
        <f>(VLOOKUP($A50,[4]BASE19!$A$1:$N$933,9,0))/1000</f>
        <v>3657.9398099999999</v>
      </c>
      <c r="AT50" s="2">
        <f>(VLOOKUP($A50,[4]BASE19!$A$1:$N$933,10,0))/1000</f>
        <v>3657.9398099999999</v>
      </c>
      <c r="AU50" s="2">
        <f>(VLOOKUP($A50,[4]BASE19!$A$1:$N$933,11,0))/1000</f>
        <v>3657.9398099999999</v>
      </c>
      <c r="AV50" s="2">
        <f>(VLOOKUP($A50,[4]BASE19!$A$1:$N$933,12,0))/1000</f>
        <v>3657.9398099999999</v>
      </c>
      <c r="AW50" s="2">
        <f>(VLOOKUP($A50,[4]BASE19!$A$1:$N$933,13,0))/1000</f>
        <v>2758.4398099999999</v>
      </c>
      <c r="AX50" s="2">
        <f>(VLOOKUP($A50,[4]BASE19!$A$1:$N$933,14,0))/1000</f>
        <v>2758.4398099999999</v>
      </c>
      <c r="AY50" s="2">
        <f>(VLOOKUP($A50,[4]BASE20!$A$1:$N$933,3,0))/1000</f>
        <v>2758.4398099999999</v>
      </c>
      <c r="AZ50" s="2">
        <f>(VLOOKUP($A50,[4]BASE20!$A$1:$N$933,4,0))/1000</f>
        <v>2758.4398099999999</v>
      </c>
      <c r="BA50" s="2">
        <f>(VLOOKUP($A50,[4]BASE20!$A$1:$N$933,5,0))/1000</f>
        <v>2758.4398099999999</v>
      </c>
      <c r="BB50" s="2">
        <f>(VLOOKUP($A50,[4]BASE20!$A$1:$N$933,6,0))/1000</f>
        <v>2758.4398099999999</v>
      </c>
      <c r="BC50" s="2">
        <f>(VLOOKUP($A50,[4]BASE20!$A$1:$N$933,7,0))/1000</f>
        <v>2758.4398099999999</v>
      </c>
      <c r="BD50" s="2">
        <f>(VLOOKUP($A50,[4]BASE20!$A$1:$N$933,8,0))/1000</f>
        <v>2758.4398099999999</v>
      </c>
      <c r="BE50" s="2">
        <f>(VLOOKUP($A50,[4]BASE20!$A$1:$N$933,9,0))/1000</f>
        <v>2757.9800299999997</v>
      </c>
      <c r="BF50" s="2">
        <f>(VLOOKUP($A50,[4]BASE20!$A$1:$N$933,10,0))/1000</f>
        <v>2757.9800299999997</v>
      </c>
      <c r="BG50" s="2">
        <f>(VLOOKUP($A50,[4]BASE20!$A$1:$N$933,11,0))/1000</f>
        <v>2757.9800299999997</v>
      </c>
      <c r="BH50" s="2">
        <f>(VLOOKUP($A50,[4]BASE20!$A$1:$N$933,12,0))/1000</f>
        <v>2757.9800299999997</v>
      </c>
      <c r="BI50" s="2">
        <f>(VLOOKUP($A50,[4]BASE20!$A$1:$N$933,13,0))/1000</f>
        <v>2757.9800299999997</v>
      </c>
      <c r="BJ50" s="2">
        <f>(VLOOKUP($A50,[4]BASE20!$A$1:$N$933,14,0))/1000</f>
        <v>2757.9800299999997</v>
      </c>
      <c r="BK50" s="2">
        <f>(VLOOKUP($A50,[4]BASE21!$A$1:$N$933,3,0))/1000</f>
        <v>2757.9800299999997</v>
      </c>
      <c r="BL50" s="2">
        <f>(VLOOKUP($A50,[4]BASE21!$A$1:$N$933,4,0))/1000</f>
        <v>2757.9800299999997</v>
      </c>
      <c r="BM50" s="2">
        <f>(VLOOKUP($A50,[4]BASE21!$A$1:$N$933,5,0))/1000</f>
        <v>2757.9800299999997</v>
      </c>
      <c r="BN50" s="2">
        <f>(VLOOKUP($A50,[4]BASE21!$A$1:$N$933,6,0))/1000</f>
        <v>2757.9800299999997</v>
      </c>
      <c r="BO50" s="2">
        <f>(VLOOKUP($A50,[4]BASE21!$A$1:$N$933,7,0))/1000</f>
        <v>2757.9800299999997</v>
      </c>
      <c r="BP50" s="2">
        <f>(VLOOKUP($A50,[4]BASE21!$A$1:$N$933,8,0))/1000</f>
        <v>2757.9800299999997</v>
      </c>
      <c r="BQ50" s="2">
        <f t="shared" si="4"/>
        <v>-0.45978000000013708</v>
      </c>
      <c r="BR50" s="34">
        <f t="shared" si="5"/>
        <v>-1.6668117909746094E-4</v>
      </c>
      <c r="BS50" s="34">
        <f t="shared" si="6"/>
        <v>0</v>
      </c>
      <c r="BT50" s="5"/>
    </row>
    <row r="51" spans="1:72" x14ac:dyDescent="0.2">
      <c r="A51" s="1">
        <v>179</v>
      </c>
      <c r="B51" s="1" t="str">
        <f>VLOOKUP(A51,[4]plan!$A$2:$B$890,2,0)</f>
        <v>(PROVISIÓN PARA PROTECCIÓN DE BIENES ADJUDICADOS)</v>
      </c>
      <c r="C51" s="2">
        <f>VLOOKUP($A51,[4]BASE!$A$2:$N$890,3,0)</f>
        <v>1</v>
      </c>
      <c r="D51" s="2">
        <f>VLOOKUP($A51,[4]BASE!$A$2:$N$890,3,0)</f>
        <v>1</v>
      </c>
      <c r="E51" s="2">
        <f>VLOOKUP($A51,[4]BASE!$A$2:$N$890,3,0)</f>
        <v>1</v>
      </c>
      <c r="F51" s="2">
        <f>VLOOKUP($A51,[4]BASE!$A$2:$N$890,3,0)</f>
        <v>1</v>
      </c>
      <c r="G51" s="2">
        <f>VLOOKUP($A51,[4]BASE!$A$2:$N$890,3,0)</f>
        <v>1</v>
      </c>
      <c r="H51" s="2">
        <f>VLOOKUP($A51,[4]BASE!$A$2:$N$890,3,0)</f>
        <v>1</v>
      </c>
      <c r="I51" s="2">
        <f>VLOOKUP($A51,[4]BASE!$A$2:$N$890,3,0)</f>
        <v>1</v>
      </c>
      <c r="J51" s="2">
        <f>VLOOKUP($A51,[4]BASE!$A$2:$N$890,3,0)</f>
        <v>1</v>
      </c>
      <c r="K51" s="2">
        <f>(VLOOKUP($A51,[4]BASE!$A$2:$N$890,11,0))/1000</f>
        <v>-41515.004260000002</v>
      </c>
      <c r="L51" s="2">
        <f>(VLOOKUP($A51,[4]BASE!$A$2:$N$890,12,0))/1000</f>
        <v>-41515.004260000002</v>
      </c>
      <c r="M51" s="2">
        <f>(VLOOKUP($A51,[4]BASE!$A$2:$N$890,13,0))/1000</f>
        <v>-41515.004260000002</v>
      </c>
      <c r="N51" s="2">
        <f>(VLOOKUP($A51,[4]BASE!$A$2:$N$890,14,0))/1000</f>
        <v>-41515.004260000002</v>
      </c>
      <c r="O51" s="2">
        <f>(VLOOKUP($A51,[4]BASE17!$A$1:$N$933,3,0))/1000</f>
        <v>-41515.004260000002</v>
      </c>
      <c r="P51" s="2">
        <f>(VLOOKUP($A51,[4]BASE17!$A$1:$N$933,4,0))/1000</f>
        <v>-41515.004260000002</v>
      </c>
      <c r="Q51" s="2">
        <f>(VLOOKUP($A51,[4]BASE17!$A$1:$N$933,5,0))/1000</f>
        <v>-41509.15292</v>
      </c>
      <c r="R51" s="2">
        <f>(VLOOKUP($A51,[4]BASE17!$A$1:$N$933,6,0))/1000</f>
        <v>-41444.893840000004</v>
      </c>
      <c r="S51" s="2">
        <f>(VLOOKUP($A51,[4]BASE17!$A$1:$N$933,7,0))/1000</f>
        <v>-41444.893840000004</v>
      </c>
      <c r="T51" s="2">
        <f>(VLOOKUP($A51,[4]BASE17!$A$1:$N$933,8,0))/1000</f>
        <v>-40093.121880000006</v>
      </c>
      <c r="U51" s="2">
        <f>(VLOOKUP($A51,[4]BASE17!$A$1:$N$933,9,0))/1000</f>
        <v>-40092.14385</v>
      </c>
      <c r="V51" s="2">
        <f>(VLOOKUP($A51,[4]BASE17!$A$1:$N$933,10,0))/1000</f>
        <v>-40092.14385</v>
      </c>
      <c r="W51" s="2">
        <f>(VLOOKUP($A51,[4]BASE17!$A$1:$N$933,11,0))/1000</f>
        <v>-40091.161619999999</v>
      </c>
      <c r="X51" s="2">
        <f>(VLOOKUP($A51,[4]BASE17!$A$1:$N$933,12,0))/1000</f>
        <v>-40091.161619999999</v>
      </c>
      <c r="Y51" s="2">
        <f>(VLOOKUP($A51,[4]BASE17!$A$1:$N$933,13,0))/1000</f>
        <v>-40091.161619999999</v>
      </c>
      <c r="Z51" s="2">
        <f>(VLOOKUP($A51,[4]BASE17!$A$1:$N$933,14,0))/1000</f>
        <v>-40091.161619999999</v>
      </c>
      <c r="AA51" s="2">
        <f>(VLOOKUP($A51,[4]BASE18!$A$1:$N$933,3,0))/1000</f>
        <v>-40091.161619999999</v>
      </c>
      <c r="AB51" s="2">
        <f>(VLOOKUP($A51,[4]BASE18!$A$1:$N$933,4,0))/1000</f>
        <v>-40091.161619999999</v>
      </c>
      <c r="AC51" s="2">
        <f>(VLOOKUP($A51,[4]BASE18!$A$1:$N$933,5,0))/1000</f>
        <v>-40091.161619999999</v>
      </c>
      <c r="AD51" s="2">
        <f>(VLOOKUP($A51,[4]BASE18!$A$1:$N$933,6,0))/1000</f>
        <v>-40091.161619999999</v>
      </c>
      <c r="AE51" s="2">
        <f>(VLOOKUP($A51,[4]BASE18!$A$1:$N$933,7,0))/1000</f>
        <v>-40091.161619999999</v>
      </c>
      <c r="AF51" s="2">
        <f>(VLOOKUP($A51,[4]BASE18!$A$1:$N$933,8,0))/1000</f>
        <v>-40091.161619999999</v>
      </c>
      <c r="AG51" s="2">
        <f>(VLOOKUP($A51,[4]BASE18!$A$1:$N$933,9,0))/1000</f>
        <v>-40091.161619999999</v>
      </c>
      <c r="AH51" s="2">
        <f>(VLOOKUP($A51,[4]BASE18!$A$1:$N$933,10,0))/1000</f>
        <v>-40091.161619999999</v>
      </c>
      <c r="AI51" s="2">
        <f>(VLOOKUP($A51,[4]BASE18!$A$1:$N$933,11,0))/1000</f>
        <v>-40091.161619999999</v>
      </c>
      <c r="AJ51" s="2">
        <f>(VLOOKUP($A51,[4]BASE18!$A$1:$N$933,12,0))/1000</f>
        <v>-40081.120350000005</v>
      </c>
      <c r="AK51" s="2">
        <f>(VLOOKUP($A51,[4]BASE18!$A$1:$N$933,13,0))/1000</f>
        <v>-40044.693599999999</v>
      </c>
      <c r="AL51" s="2">
        <f>(VLOOKUP($A51,[4]BASE18!$A$1:$N$933,14,0))/1000</f>
        <v>-39406.015799999994</v>
      </c>
      <c r="AM51" s="2">
        <f>(VLOOKUP($A51,[4]BASE19!$A$1:$N$933,3,0))/1000</f>
        <v>-39406.015799999994</v>
      </c>
      <c r="AN51" s="2">
        <f>(VLOOKUP($A51,[4]BASE19!$A$1:$N$933,4,0))/1000</f>
        <v>-39406.015799999994</v>
      </c>
      <c r="AO51" s="2">
        <f>(VLOOKUP($A51,[4]BASE19!$A$1:$N$933,5,0))/1000</f>
        <v>-39406.015799999994</v>
      </c>
      <c r="AP51" s="2">
        <f>(VLOOKUP($A51,[4]BASE19!$A$1:$N$933,6,0))/1000</f>
        <v>-36860.702600000004</v>
      </c>
      <c r="AQ51" s="2">
        <f>(VLOOKUP($A51,[4]BASE19!$A$1:$N$933,7,0))/1000</f>
        <v>-36860.702600000004</v>
      </c>
      <c r="AR51" s="2">
        <f>(VLOOKUP($A51,[4]BASE19!$A$1:$N$933,8,0))/1000</f>
        <v>-36860.702600000004</v>
      </c>
      <c r="AS51" s="2">
        <f>(VLOOKUP($A51,[4]BASE19!$A$1:$N$933,9,0))/1000</f>
        <v>-36860.702600000004</v>
      </c>
      <c r="AT51" s="2">
        <f>(VLOOKUP($A51,[4]BASE19!$A$1:$N$933,10,0))/1000</f>
        <v>-36860.702600000004</v>
      </c>
      <c r="AU51" s="2">
        <f>(VLOOKUP($A51,[4]BASE19!$A$1:$N$933,11,0))/1000</f>
        <v>-36860.702600000004</v>
      </c>
      <c r="AV51" s="2">
        <f>(VLOOKUP($A51,[4]BASE19!$A$1:$N$933,12,0))/1000</f>
        <v>-36860.702600000004</v>
      </c>
      <c r="AW51" s="2">
        <f>(VLOOKUP($A51,[4]BASE19!$A$1:$N$933,13,0))/1000</f>
        <v>-35961.202600000004</v>
      </c>
      <c r="AX51" s="2">
        <f>(VLOOKUP($A51,[4]BASE19!$A$1:$N$933,14,0))/1000</f>
        <v>-35961.202600000004</v>
      </c>
      <c r="AY51" s="2">
        <f>(VLOOKUP($A51,[4]BASE20!$A$1:$N$933,3,0))/1000</f>
        <v>-35961.202600000004</v>
      </c>
      <c r="AZ51" s="2">
        <f>(VLOOKUP($A51,[4]BASE20!$A$1:$N$933,4,0))/1000</f>
        <v>-35961.202600000004</v>
      </c>
      <c r="BA51" s="2">
        <f>(VLOOKUP($A51,[4]BASE20!$A$1:$N$933,5,0))/1000</f>
        <v>-35961.202600000004</v>
      </c>
      <c r="BB51" s="2">
        <f>(VLOOKUP($A51,[4]BASE20!$A$1:$N$933,6,0))/1000</f>
        <v>-35961.202600000004</v>
      </c>
      <c r="BC51" s="2">
        <f>(VLOOKUP($A51,[4]BASE20!$A$1:$N$933,7,0))/1000</f>
        <v>-35961.202600000004</v>
      </c>
      <c r="BD51" s="2">
        <f>(VLOOKUP($A51,[4]BASE20!$A$1:$N$933,8,0))/1000</f>
        <v>-35961.202600000004</v>
      </c>
      <c r="BE51" s="2">
        <f>(VLOOKUP($A51,[4]BASE20!$A$1:$N$933,9,0))/1000</f>
        <v>-35960.742819999999</v>
      </c>
      <c r="BF51" s="2">
        <f>(VLOOKUP($A51,[4]BASE20!$A$1:$N$933,10,0))/1000</f>
        <v>-35960.742819999999</v>
      </c>
      <c r="BG51" s="2">
        <f>(VLOOKUP($A51,[4]BASE20!$A$1:$N$933,11,0))/1000</f>
        <v>-35960.742819999999</v>
      </c>
      <c r="BH51" s="2">
        <f>(VLOOKUP($A51,[4]BASE20!$A$1:$N$933,12,0))/1000</f>
        <v>-35960.742819999999</v>
      </c>
      <c r="BI51" s="2">
        <f>(VLOOKUP($A51,[4]BASE20!$A$1:$N$933,13,0))/1000</f>
        <v>-34060.008249999999</v>
      </c>
      <c r="BJ51" s="2">
        <f>(VLOOKUP($A51,[4]BASE20!$A$1:$N$933,14,0))/1000</f>
        <v>-34060.008249999999</v>
      </c>
      <c r="BK51" s="2">
        <f>(VLOOKUP($A51,[4]BASE21!$A$1:$N$933,3,0))/1000</f>
        <v>-34060.008249999999</v>
      </c>
      <c r="BL51" s="2">
        <f>(VLOOKUP($A51,[4]BASE21!$A$1:$N$933,4,0))/1000</f>
        <v>-34060.008249999999</v>
      </c>
      <c r="BM51" s="2">
        <f>(VLOOKUP($A51,[4]BASE21!$A$1:$N$933,5,0))/1000</f>
        <v>-34060.008249999999</v>
      </c>
      <c r="BN51" s="2">
        <f>(VLOOKUP($A51,[4]BASE21!$A$1:$N$933,6,0))/1000</f>
        <v>-34060.008249999999</v>
      </c>
      <c r="BO51" s="2">
        <f>(VLOOKUP($A51,[4]BASE21!$A$1:$N$933,7,0))/1000</f>
        <v>-34060.008249999999</v>
      </c>
      <c r="BP51" s="2">
        <f>(VLOOKUP($A51,[4]BASE21!$A$1:$N$933,8,0))/1000</f>
        <v>-34021.353179999998</v>
      </c>
      <c r="BQ51" s="2">
        <f t="shared" si="4"/>
        <v>1939.8494200000059</v>
      </c>
      <c r="BR51" s="34">
        <f t="shared" si="5"/>
        <v>-5.3942840610119225E-2</v>
      </c>
      <c r="BS51" s="34">
        <f t="shared" si="6"/>
        <v>-1.1349107644447187E-3</v>
      </c>
      <c r="BT51" s="5"/>
    </row>
    <row r="52" spans="1:72" x14ac:dyDescent="0.2">
      <c r="A52" s="1">
        <v>18</v>
      </c>
      <c r="B52" s="1" t="str">
        <f>VLOOKUP(A52,[4]plan!$A$2:$B$890,2,0)</f>
        <v>PROPIEDADES, PLANTA Y EQUIPO</v>
      </c>
      <c r="C52" s="2">
        <f>VLOOKUP($A52,[4]BASE!$A$2:$N$890,3,0)</f>
        <v>1</v>
      </c>
      <c r="D52" s="2">
        <f>VLOOKUP($A52,[4]BASE!$A$2:$N$890,3,0)</f>
        <v>1</v>
      </c>
      <c r="E52" s="2">
        <f>VLOOKUP($A52,[4]BASE!$A$2:$N$890,3,0)</f>
        <v>1</v>
      </c>
      <c r="F52" s="2">
        <f>VLOOKUP($A52,[4]BASE!$A$2:$N$890,3,0)</f>
        <v>1</v>
      </c>
      <c r="G52" s="2">
        <f>VLOOKUP($A52,[4]BASE!$A$2:$N$890,3,0)</f>
        <v>1</v>
      </c>
      <c r="H52" s="2">
        <f>VLOOKUP($A52,[4]BASE!$A$2:$N$890,3,0)</f>
        <v>1</v>
      </c>
      <c r="I52" s="2">
        <f>VLOOKUP($A52,[4]BASE!$A$2:$N$890,3,0)</f>
        <v>1</v>
      </c>
      <c r="J52" s="2">
        <f>VLOOKUP($A52,[4]BASE!$A$2:$N$890,3,0)</f>
        <v>1</v>
      </c>
      <c r="K52" s="2">
        <f>(VLOOKUP($A52,[4]BASE!$A$2:$N$890,11,0))/1000</f>
        <v>48798.833930000001</v>
      </c>
      <c r="L52" s="2">
        <f>(VLOOKUP($A52,[4]BASE!$A$2:$N$890,12,0))/1000</f>
        <v>48158.569259999997</v>
      </c>
      <c r="M52" s="2">
        <f>(VLOOKUP($A52,[4]BASE!$A$2:$N$890,13,0))/1000</f>
        <v>48802.255600000004</v>
      </c>
      <c r="N52" s="2">
        <f>(VLOOKUP($A52,[4]BASE!$A$2:$N$890,14,0))/1000</f>
        <v>52328.023890000004</v>
      </c>
      <c r="O52" s="2">
        <f>(VLOOKUP($A52,[4]BASE17!$A$1:$N$933,3,0))/1000</f>
        <v>51944.64486</v>
      </c>
      <c r="P52" s="2">
        <f>(VLOOKUP($A52,[4]BASE17!$A$1:$N$933,4,0))/1000</f>
        <v>51610.558700000001</v>
      </c>
      <c r="Q52" s="2">
        <f>(VLOOKUP($A52,[4]BASE17!$A$1:$N$933,5,0))/1000</f>
        <v>51434.898799999995</v>
      </c>
      <c r="R52" s="2">
        <f>(VLOOKUP($A52,[4]BASE17!$A$1:$N$933,6,0))/1000</f>
        <v>51054.45693</v>
      </c>
      <c r="S52" s="2">
        <f>(VLOOKUP($A52,[4]BASE17!$A$1:$N$933,7,0))/1000</f>
        <v>50651.473530000003</v>
      </c>
      <c r="T52" s="2">
        <f>(VLOOKUP($A52,[4]BASE17!$A$1:$N$933,8,0))/1000</f>
        <v>50274.114179999997</v>
      </c>
      <c r="U52" s="2">
        <f>(VLOOKUP($A52,[4]BASE17!$A$1:$N$933,9,0))/1000</f>
        <v>50002.926979999997</v>
      </c>
      <c r="V52" s="2">
        <f>(VLOOKUP($A52,[4]BASE17!$A$1:$N$933,10,0))/1000</f>
        <v>49596.833939999997</v>
      </c>
      <c r="W52" s="2">
        <f>(VLOOKUP($A52,[4]BASE17!$A$1:$N$933,11,0))/1000</f>
        <v>49204.696790000002</v>
      </c>
      <c r="X52" s="2">
        <f>(VLOOKUP($A52,[4]BASE17!$A$1:$N$933,12,0))/1000</f>
        <v>48837.707289999998</v>
      </c>
      <c r="Y52" s="2">
        <f>(VLOOKUP($A52,[4]BASE17!$A$1:$N$933,13,0))/1000</f>
        <v>48462.79926</v>
      </c>
      <c r="Z52" s="2">
        <f>(VLOOKUP($A52,[4]BASE17!$A$1:$N$933,14,0))/1000</f>
        <v>49306.197070000002</v>
      </c>
      <c r="AA52" s="2">
        <f>(VLOOKUP($A52,[4]BASE18!$A$1:$N$933,3,0))/1000</f>
        <v>48896.407650000001</v>
      </c>
      <c r="AB52" s="2">
        <f>(VLOOKUP($A52,[4]BASE18!$A$1:$N$933,4,0))/1000</f>
        <v>48530.34923</v>
      </c>
      <c r="AC52" s="2">
        <f>(VLOOKUP($A52,[4]BASE18!$A$1:$N$933,5,0))/1000</f>
        <v>48054.709799999997</v>
      </c>
      <c r="AD52" s="2">
        <f>(VLOOKUP($A52,[4]BASE18!$A$1:$N$933,6,0))/1000</f>
        <v>45414.027219999996</v>
      </c>
      <c r="AE52" s="2">
        <f>(VLOOKUP($A52,[4]BASE18!$A$1:$N$933,7,0))/1000</f>
        <v>45016.035710000004</v>
      </c>
      <c r="AF52" s="2">
        <f>(VLOOKUP($A52,[4]BASE18!$A$1:$N$933,8,0))/1000</f>
        <v>43422.188299999994</v>
      </c>
      <c r="AG52" s="2">
        <f>(VLOOKUP($A52,[4]BASE18!$A$1:$N$933,9,0))/1000</f>
        <v>42040.834000000003</v>
      </c>
      <c r="AH52" s="2">
        <f>(VLOOKUP($A52,[4]BASE18!$A$1:$N$933,10,0))/1000</f>
        <v>42443.636749999998</v>
      </c>
      <c r="AI52" s="2">
        <f>(VLOOKUP($A52,[4]BASE18!$A$1:$N$933,11,0))/1000</f>
        <v>42085.355240000004</v>
      </c>
      <c r="AJ52" s="2">
        <f>(VLOOKUP($A52,[4]BASE18!$A$1:$N$933,12,0))/1000</f>
        <v>41632.527249999999</v>
      </c>
      <c r="AK52" s="2">
        <f>(VLOOKUP($A52,[4]BASE18!$A$1:$N$933,13,0))/1000</f>
        <v>41124.197890000003</v>
      </c>
      <c r="AL52" s="2">
        <f>(VLOOKUP($A52,[4]BASE18!$A$1:$N$933,14,0))/1000</f>
        <v>40778.732329999999</v>
      </c>
      <c r="AM52" s="2">
        <f>(VLOOKUP($A52,[4]BASE19!$A$1:$N$933,3,0))/1000</f>
        <v>40290.61722</v>
      </c>
      <c r="AN52" s="2">
        <f>(VLOOKUP($A52,[4]BASE19!$A$1:$N$933,4,0))/1000</f>
        <v>39941.497280000003</v>
      </c>
      <c r="AO52" s="2">
        <f>(VLOOKUP($A52,[4]BASE19!$A$1:$N$933,5,0))/1000</f>
        <v>41861.806079999995</v>
      </c>
      <c r="AP52" s="2">
        <f>(VLOOKUP($A52,[4]BASE19!$A$1:$N$933,6,0))/1000</f>
        <v>41531.692689999996</v>
      </c>
      <c r="AQ52" s="2">
        <f>(VLOOKUP($A52,[4]BASE19!$A$1:$N$933,7,0))/1000</f>
        <v>41280.841950000002</v>
      </c>
      <c r="AR52" s="2">
        <f>(VLOOKUP($A52,[4]BASE19!$A$1:$N$933,8,0))/1000</f>
        <v>41002.261009999995</v>
      </c>
      <c r="AS52" s="2">
        <f>(VLOOKUP($A52,[4]BASE19!$A$1:$N$933,9,0))/1000</f>
        <v>40800.17542</v>
      </c>
      <c r="AT52" s="2">
        <f>(VLOOKUP($A52,[4]BASE19!$A$1:$N$933,10,0))/1000</f>
        <v>40519.386939999997</v>
      </c>
      <c r="AU52" s="2">
        <f>(VLOOKUP($A52,[4]BASE19!$A$1:$N$933,11,0))/1000</f>
        <v>40331.223210000004</v>
      </c>
      <c r="AV52" s="2">
        <f>(VLOOKUP($A52,[4]BASE19!$A$1:$N$933,12,0))/1000</f>
        <v>40040.967960000002</v>
      </c>
      <c r="AW52" s="2">
        <f>(VLOOKUP($A52,[4]BASE19!$A$1:$N$933,13,0))/1000</f>
        <v>40147.862820000002</v>
      </c>
      <c r="AX52" s="2">
        <f>(VLOOKUP($A52,[4]BASE19!$A$1:$N$933,14,0))/1000</f>
        <v>39838.401789999996</v>
      </c>
      <c r="AY52" s="2">
        <f>(VLOOKUP($A52,[4]BASE20!$A$1:$N$933,3,0))/1000</f>
        <v>39681.018499999998</v>
      </c>
      <c r="AZ52" s="2">
        <f>(VLOOKUP($A52,[4]BASE20!$A$1:$N$933,4,0))/1000</f>
        <v>39521.621060000005</v>
      </c>
      <c r="BA52" s="2">
        <f>(VLOOKUP($A52,[4]BASE20!$A$1:$N$933,5,0))/1000</f>
        <v>39559.12038</v>
      </c>
      <c r="BB52" s="2">
        <f>(VLOOKUP($A52,[4]BASE20!$A$1:$N$933,6,0))/1000</f>
        <v>39410.495159999999</v>
      </c>
      <c r="BC52" s="2">
        <f>(VLOOKUP($A52,[4]BASE20!$A$1:$N$933,7,0))/1000</f>
        <v>39150.218759999996</v>
      </c>
      <c r="BD52" s="2">
        <f>(VLOOKUP($A52,[4]BASE20!$A$1:$N$933,8,0))/1000</f>
        <v>38924.854920000005</v>
      </c>
      <c r="BE52" s="2">
        <f>(VLOOKUP($A52,[4]BASE20!$A$1:$N$933,9,0))/1000</f>
        <v>39123.426749999999</v>
      </c>
      <c r="BF52" s="2">
        <f>(VLOOKUP($A52,[4]BASE20!$A$1:$N$933,10,0))/1000</f>
        <v>38968.810850000002</v>
      </c>
      <c r="BG52" s="2">
        <f>(VLOOKUP($A52,[4]BASE20!$A$1:$N$933,11,0))/1000</f>
        <v>39194.59835</v>
      </c>
      <c r="BH52" s="2">
        <f>(VLOOKUP($A52,[4]BASE20!$A$1:$N$933,12,0))/1000</f>
        <v>38989.152840000002</v>
      </c>
      <c r="BI52" s="2">
        <f>(VLOOKUP($A52,[4]BASE20!$A$1:$N$933,13,0))/1000</f>
        <v>38930.028749999998</v>
      </c>
      <c r="BJ52" s="2">
        <f>(VLOOKUP($A52,[4]BASE20!$A$1:$N$933,14,0))/1000</f>
        <v>38876.347869999998</v>
      </c>
      <c r="BK52" s="2">
        <f>(VLOOKUP($A52,[4]BASE21!$A$1:$N$933,3,0))/1000</f>
        <v>38609.960100000004</v>
      </c>
      <c r="BL52" s="2">
        <f>(VLOOKUP($A52,[4]BASE21!$A$1:$N$933,4,0))/1000</f>
        <v>38531.165350000003</v>
      </c>
      <c r="BM52" s="2">
        <f>(VLOOKUP($A52,[4]BASE21!$A$1:$N$933,5,0))/1000</f>
        <v>38361.391799999998</v>
      </c>
      <c r="BN52" s="2">
        <f>(VLOOKUP($A52,[4]BASE21!$A$1:$N$933,6,0))/1000</f>
        <v>38120.339020000007</v>
      </c>
      <c r="BO52" s="2">
        <f>(VLOOKUP($A52,[4]BASE21!$A$1:$N$933,7,0))/1000</f>
        <v>37873.52259</v>
      </c>
      <c r="BP52" s="2">
        <f>(VLOOKUP($A52,[4]BASE21!$A$1:$N$933,8,0))/1000</f>
        <v>39053.354180000002</v>
      </c>
      <c r="BQ52" s="2">
        <f t="shared" si="4"/>
        <v>128.49925999999687</v>
      </c>
      <c r="BR52" s="34">
        <f t="shared" si="5"/>
        <v>3.3012135886978378E-3</v>
      </c>
      <c r="BS52" s="34">
        <f t="shared" si="6"/>
        <v>3.1151884200798285E-2</v>
      </c>
      <c r="BT52" s="5"/>
    </row>
    <row r="53" spans="1:72" x14ac:dyDescent="0.2">
      <c r="A53" s="1">
        <v>181</v>
      </c>
      <c r="B53" s="1" t="str">
        <f>VLOOKUP(A53,[4]plan!$A$2:$B$890,2,0)</f>
        <v>TERRENOS</v>
      </c>
      <c r="C53" s="2">
        <f>VLOOKUP($A53,[4]BASE!$A$2:$N$890,3,0)</f>
        <v>1</v>
      </c>
      <c r="D53" s="2">
        <f>VLOOKUP($A53,[4]BASE!$A$2:$N$890,3,0)</f>
        <v>1</v>
      </c>
      <c r="E53" s="2">
        <f>VLOOKUP($A53,[4]BASE!$A$2:$N$890,3,0)</f>
        <v>1</v>
      </c>
      <c r="F53" s="2">
        <f>VLOOKUP($A53,[4]BASE!$A$2:$N$890,3,0)</f>
        <v>1</v>
      </c>
      <c r="G53" s="2">
        <f>VLOOKUP($A53,[4]BASE!$A$2:$N$890,3,0)</f>
        <v>1</v>
      </c>
      <c r="H53" s="2">
        <f>VLOOKUP($A53,[4]BASE!$A$2:$N$890,3,0)</f>
        <v>1</v>
      </c>
      <c r="I53" s="2">
        <f>VLOOKUP($A53,[4]BASE!$A$2:$N$890,3,0)</f>
        <v>1</v>
      </c>
      <c r="J53" s="2">
        <f>VLOOKUP($A53,[4]BASE!$A$2:$N$890,3,0)</f>
        <v>1</v>
      </c>
      <c r="K53" s="2">
        <f>(VLOOKUP($A53,[4]BASE!$A$2:$N$890,11,0))/1000</f>
        <v>25101.171899999998</v>
      </c>
      <c r="L53" s="2">
        <f>(VLOOKUP($A53,[4]BASE!$A$2:$N$890,12,0))/1000</f>
        <v>24952.375399999997</v>
      </c>
      <c r="M53" s="2">
        <f>(VLOOKUP($A53,[4]BASE!$A$2:$N$890,13,0))/1000</f>
        <v>24952.375399999997</v>
      </c>
      <c r="N53" s="2">
        <f>(VLOOKUP($A53,[4]BASE!$A$2:$N$890,14,0))/1000</f>
        <v>24952.375399999997</v>
      </c>
      <c r="O53" s="2">
        <f>(VLOOKUP($A53,[4]BASE17!$A$1:$N$933,3,0))/1000</f>
        <v>24952.375399999997</v>
      </c>
      <c r="P53" s="2">
        <f>(VLOOKUP($A53,[4]BASE17!$A$1:$N$933,4,0))/1000</f>
        <v>24952.375399999997</v>
      </c>
      <c r="Q53" s="2">
        <f>(VLOOKUP($A53,[4]BASE17!$A$1:$N$933,5,0))/1000</f>
        <v>24952.375399999997</v>
      </c>
      <c r="R53" s="2">
        <f>(VLOOKUP($A53,[4]BASE17!$A$1:$N$933,6,0))/1000</f>
        <v>24952.375399999997</v>
      </c>
      <c r="S53" s="2">
        <f>(VLOOKUP($A53,[4]BASE17!$A$1:$N$933,7,0))/1000</f>
        <v>24952.375399999997</v>
      </c>
      <c r="T53" s="2">
        <f>(VLOOKUP($A53,[4]BASE17!$A$1:$N$933,8,0))/1000</f>
        <v>24952.375399999997</v>
      </c>
      <c r="U53" s="2">
        <f>(VLOOKUP($A53,[4]BASE17!$A$1:$N$933,9,0))/1000</f>
        <v>24952.375399999997</v>
      </c>
      <c r="V53" s="2">
        <f>(VLOOKUP($A53,[4]BASE17!$A$1:$N$933,10,0))/1000</f>
        <v>24952.375399999997</v>
      </c>
      <c r="W53" s="2">
        <f>(VLOOKUP($A53,[4]BASE17!$A$1:$N$933,11,0))/1000</f>
        <v>24952.375399999997</v>
      </c>
      <c r="X53" s="2">
        <f>(VLOOKUP($A53,[4]BASE17!$A$1:$N$933,12,0))/1000</f>
        <v>24952.375399999997</v>
      </c>
      <c r="Y53" s="2">
        <f>(VLOOKUP($A53,[4]BASE17!$A$1:$N$933,13,0))/1000</f>
        <v>24952.375399999997</v>
      </c>
      <c r="Z53" s="2">
        <f>(VLOOKUP($A53,[4]BASE17!$A$1:$N$933,14,0))/1000</f>
        <v>24952.375399999997</v>
      </c>
      <c r="AA53" s="2">
        <f>(VLOOKUP($A53,[4]BASE18!$A$1:$N$933,3,0))/1000</f>
        <v>24952.375399999997</v>
      </c>
      <c r="AB53" s="2">
        <f>(VLOOKUP($A53,[4]BASE18!$A$1:$N$933,4,0))/1000</f>
        <v>24952.375399999997</v>
      </c>
      <c r="AC53" s="2">
        <f>(VLOOKUP($A53,[4]BASE18!$A$1:$N$933,5,0))/1000</f>
        <v>24952.375399999997</v>
      </c>
      <c r="AD53" s="2">
        <f>(VLOOKUP($A53,[4]BASE18!$A$1:$N$933,6,0))/1000</f>
        <v>22588.170399999999</v>
      </c>
      <c r="AE53" s="2">
        <f>(VLOOKUP($A53,[4]BASE18!$A$1:$N$933,7,0))/1000</f>
        <v>22588.170399999999</v>
      </c>
      <c r="AF53" s="2">
        <f>(VLOOKUP($A53,[4]BASE18!$A$1:$N$933,8,0))/1000</f>
        <v>22141.885760000001</v>
      </c>
      <c r="AG53" s="2">
        <f>(VLOOKUP($A53,[4]BASE18!$A$1:$N$933,9,0))/1000</f>
        <v>22141.885760000001</v>
      </c>
      <c r="AH53" s="2">
        <f>(VLOOKUP($A53,[4]BASE18!$A$1:$N$933,10,0))/1000</f>
        <v>22141.885760000001</v>
      </c>
      <c r="AI53" s="2">
        <f>(VLOOKUP($A53,[4]BASE18!$A$1:$N$933,11,0))/1000</f>
        <v>22141.885760000001</v>
      </c>
      <c r="AJ53" s="2">
        <f>(VLOOKUP($A53,[4]BASE18!$A$1:$N$933,12,0))/1000</f>
        <v>22141.885760000001</v>
      </c>
      <c r="AK53" s="2">
        <f>(VLOOKUP($A53,[4]BASE18!$A$1:$N$933,13,0))/1000</f>
        <v>22141.885760000001</v>
      </c>
      <c r="AL53" s="2">
        <f>(VLOOKUP($A53,[4]BASE18!$A$1:$N$933,14,0))/1000</f>
        <v>22141.885760000001</v>
      </c>
      <c r="AM53" s="2">
        <f>(VLOOKUP($A53,[4]BASE19!$A$1:$N$933,3,0))/1000</f>
        <v>22018.347550000002</v>
      </c>
      <c r="AN53" s="2">
        <f>(VLOOKUP($A53,[4]BASE19!$A$1:$N$933,4,0))/1000</f>
        <v>21673.134670000003</v>
      </c>
      <c r="AO53" s="2">
        <f>(VLOOKUP($A53,[4]BASE19!$A$1:$N$933,5,0))/1000</f>
        <v>24000.30732</v>
      </c>
      <c r="AP53" s="2">
        <f>(VLOOKUP($A53,[4]BASE19!$A$1:$N$933,6,0))/1000</f>
        <v>24000.30732</v>
      </c>
      <c r="AQ53" s="2">
        <f>(VLOOKUP($A53,[4]BASE19!$A$1:$N$933,7,0))/1000</f>
        <v>24000.30732</v>
      </c>
      <c r="AR53" s="2">
        <f>(VLOOKUP($A53,[4]BASE19!$A$1:$N$933,8,0))/1000</f>
        <v>24000.30732</v>
      </c>
      <c r="AS53" s="2">
        <f>(VLOOKUP($A53,[4]BASE19!$A$1:$N$933,9,0))/1000</f>
        <v>24034.87614</v>
      </c>
      <c r="AT53" s="2">
        <f>(VLOOKUP($A53,[4]BASE19!$A$1:$N$933,10,0))/1000</f>
        <v>24034.87614</v>
      </c>
      <c r="AU53" s="2">
        <f>(VLOOKUP($A53,[4]BASE19!$A$1:$N$933,11,0))/1000</f>
        <v>24034.87614</v>
      </c>
      <c r="AV53" s="2">
        <f>(VLOOKUP($A53,[4]BASE19!$A$1:$N$933,12,0))/1000</f>
        <v>24034.87614</v>
      </c>
      <c r="AW53" s="2">
        <f>(VLOOKUP($A53,[4]BASE19!$A$1:$N$933,13,0))/1000</f>
        <v>24034.87614</v>
      </c>
      <c r="AX53" s="2">
        <f>(VLOOKUP($A53,[4]BASE19!$A$1:$N$933,14,0))/1000</f>
        <v>24034.87614</v>
      </c>
      <c r="AY53" s="2">
        <f>(VLOOKUP($A53,[4]BASE20!$A$1:$N$933,3,0))/1000</f>
        <v>24034.87614</v>
      </c>
      <c r="AZ53" s="2">
        <f>(VLOOKUP($A53,[4]BASE20!$A$1:$N$933,4,0))/1000</f>
        <v>24034.87614</v>
      </c>
      <c r="BA53" s="2">
        <f>(VLOOKUP($A53,[4]BASE20!$A$1:$N$933,5,0))/1000</f>
        <v>24034.87614</v>
      </c>
      <c r="BB53" s="2">
        <f>(VLOOKUP($A53,[4]BASE20!$A$1:$N$933,6,0))/1000</f>
        <v>24034.87614</v>
      </c>
      <c r="BC53" s="2">
        <f>(VLOOKUP($A53,[4]BASE20!$A$1:$N$933,7,0))/1000</f>
        <v>24034.87614</v>
      </c>
      <c r="BD53" s="2">
        <f>(VLOOKUP($A53,[4]BASE20!$A$1:$N$933,8,0))/1000</f>
        <v>24034.87614</v>
      </c>
      <c r="BE53" s="2">
        <f>(VLOOKUP($A53,[4]BASE20!$A$1:$N$933,9,0))/1000</f>
        <v>24034.87614</v>
      </c>
      <c r="BF53" s="2">
        <f>(VLOOKUP($A53,[4]BASE20!$A$1:$N$933,10,0))/1000</f>
        <v>23820.715239999998</v>
      </c>
      <c r="BG53" s="2">
        <f>(VLOOKUP($A53,[4]BASE20!$A$1:$N$933,11,0))/1000</f>
        <v>23820.715239999998</v>
      </c>
      <c r="BH53" s="2">
        <f>(VLOOKUP($A53,[4]BASE20!$A$1:$N$933,12,0))/1000</f>
        <v>23820.715239999998</v>
      </c>
      <c r="BI53" s="2">
        <f>(VLOOKUP($A53,[4]BASE20!$A$1:$N$933,13,0))/1000</f>
        <v>23820.715239999998</v>
      </c>
      <c r="BJ53" s="2">
        <f>(VLOOKUP($A53,[4]BASE20!$A$1:$N$933,14,0))/1000</f>
        <v>23820.715239999998</v>
      </c>
      <c r="BK53" s="2">
        <f>(VLOOKUP($A53,[4]BASE21!$A$1:$N$933,3,0))/1000</f>
        <v>23820.715239999998</v>
      </c>
      <c r="BL53" s="2">
        <f>(VLOOKUP($A53,[4]BASE21!$A$1:$N$933,4,0))/1000</f>
        <v>23820.715239999998</v>
      </c>
      <c r="BM53" s="2">
        <f>(VLOOKUP($A53,[4]BASE21!$A$1:$N$933,5,0))/1000</f>
        <v>23820.715239999998</v>
      </c>
      <c r="BN53" s="2">
        <f>(VLOOKUP($A53,[4]BASE21!$A$1:$N$933,6,0))/1000</f>
        <v>23820.715239999998</v>
      </c>
      <c r="BO53" s="2">
        <f>(VLOOKUP($A53,[4]BASE21!$A$1:$N$933,7,0))/1000</f>
        <v>23820.715239999998</v>
      </c>
      <c r="BP53" s="2">
        <f>(VLOOKUP($A53,[4]BASE21!$A$1:$N$933,8,0))/1000</f>
        <v>23820.715239999998</v>
      </c>
      <c r="BQ53" s="2">
        <f t="shared" si="4"/>
        <v>-214.16090000000258</v>
      </c>
      <c r="BR53" s="34">
        <f t="shared" si="5"/>
        <v>-8.9104224524620967E-3</v>
      </c>
      <c r="BS53" s="34">
        <f t="shared" si="6"/>
        <v>0</v>
      </c>
      <c r="BT53" s="5"/>
    </row>
    <row r="54" spans="1:72" x14ac:dyDescent="0.2">
      <c r="A54" s="1">
        <v>1811</v>
      </c>
      <c r="B54" s="1" t="str">
        <f>VLOOKUP(A54,[4]plan!$A$2:$B$890,2,0)</f>
        <v>UTILIZADOS POR LA ENTIDAD</v>
      </c>
      <c r="C54" s="2">
        <f>VLOOKUP($A54,[4]BASE!$A$2:$N$890,3,0)</f>
        <v>1</v>
      </c>
      <c r="D54" s="2">
        <f>VLOOKUP($A54,[4]BASE!$A$2:$N$890,3,0)</f>
        <v>1</v>
      </c>
      <c r="E54" s="2">
        <f>VLOOKUP($A54,[4]BASE!$A$2:$N$890,3,0)</f>
        <v>1</v>
      </c>
      <c r="F54" s="2">
        <f>VLOOKUP($A54,[4]BASE!$A$2:$N$890,3,0)</f>
        <v>1</v>
      </c>
      <c r="G54" s="2">
        <f>VLOOKUP($A54,[4]BASE!$A$2:$N$890,3,0)</f>
        <v>1</v>
      </c>
      <c r="H54" s="2">
        <f>VLOOKUP($A54,[4]BASE!$A$2:$N$890,3,0)</f>
        <v>1</v>
      </c>
      <c r="I54" s="2">
        <f>VLOOKUP($A54,[4]BASE!$A$2:$N$890,3,0)</f>
        <v>1</v>
      </c>
      <c r="J54" s="2">
        <f>VLOOKUP($A54,[4]BASE!$A$2:$N$890,3,0)</f>
        <v>1</v>
      </c>
      <c r="K54" s="2">
        <f>(VLOOKUP($A54,[4]BASE!$A$2:$N$890,11,0))/1000</f>
        <v>15109.05572</v>
      </c>
      <c r="L54" s="2">
        <f>(VLOOKUP($A54,[4]BASE!$A$2:$N$890,12,0))/1000</f>
        <v>15109.05572</v>
      </c>
      <c r="M54" s="2">
        <f>(VLOOKUP($A54,[4]BASE!$A$2:$N$890,13,0))/1000</f>
        <v>15109.05572</v>
      </c>
      <c r="N54" s="2">
        <f>(VLOOKUP($A54,[4]BASE!$A$2:$N$890,14,0))/1000</f>
        <v>15109.05572</v>
      </c>
      <c r="O54" s="2">
        <f>(VLOOKUP($A54,[4]BASE17!$A$1:$N$933,3,0))/1000</f>
        <v>15109.05572</v>
      </c>
      <c r="P54" s="2">
        <f>(VLOOKUP($A54,[4]BASE17!$A$1:$N$933,4,0))/1000</f>
        <v>15109.05572</v>
      </c>
      <c r="Q54" s="2">
        <f>(VLOOKUP($A54,[4]BASE17!$A$1:$N$933,5,0))/1000</f>
        <v>15109.05572</v>
      </c>
      <c r="R54" s="2">
        <f>(VLOOKUP($A54,[4]BASE17!$A$1:$N$933,6,0))/1000</f>
        <v>15109.05572</v>
      </c>
      <c r="S54" s="2">
        <f>(VLOOKUP($A54,[4]BASE17!$A$1:$N$933,7,0))/1000</f>
        <v>15109.05572</v>
      </c>
      <c r="T54" s="2">
        <f>(VLOOKUP($A54,[4]BASE17!$A$1:$N$933,8,0))/1000</f>
        <v>15109.05572</v>
      </c>
      <c r="U54" s="2">
        <f>(VLOOKUP($A54,[4]BASE17!$A$1:$N$933,9,0))/1000</f>
        <v>15109.05572</v>
      </c>
      <c r="V54" s="2">
        <f>(VLOOKUP($A54,[4]BASE17!$A$1:$N$933,10,0))/1000</f>
        <v>15109.05572</v>
      </c>
      <c r="W54" s="2">
        <f>(VLOOKUP($A54,[4]BASE17!$A$1:$N$933,11,0))/1000</f>
        <v>15109.05572</v>
      </c>
      <c r="X54" s="2">
        <f>(VLOOKUP($A54,[4]BASE17!$A$1:$N$933,12,0))/1000</f>
        <v>15109.05572</v>
      </c>
      <c r="Y54" s="2">
        <f>(VLOOKUP($A54,[4]BASE17!$A$1:$N$933,13,0))/1000</f>
        <v>15109.05572</v>
      </c>
      <c r="Z54" s="2">
        <f>(VLOOKUP($A54,[4]BASE17!$A$1:$N$933,14,0))/1000</f>
        <v>15109.05572</v>
      </c>
      <c r="AA54" s="2">
        <f>(VLOOKUP($A54,[4]BASE18!$A$1:$N$933,3,0))/1000</f>
        <v>15109.05572</v>
      </c>
      <c r="AB54" s="2">
        <f>(VLOOKUP($A54,[4]BASE18!$A$1:$N$933,4,0))/1000</f>
        <v>15109.05572</v>
      </c>
      <c r="AC54" s="2">
        <f>(VLOOKUP($A54,[4]BASE18!$A$1:$N$933,5,0))/1000</f>
        <v>15109.05572</v>
      </c>
      <c r="AD54" s="2">
        <f>(VLOOKUP($A54,[4]BASE18!$A$1:$N$933,6,0))/1000</f>
        <v>15109.05572</v>
      </c>
      <c r="AE54" s="2">
        <f>(VLOOKUP($A54,[4]BASE18!$A$1:$N$933,7,0))/1000</f>
        <v>15109.05572</v>
      </c>
      <c r="AF54" s="2">
        <f>(VLOOKUP($A54,[4]BASE18!$A$1:$N$933,8,0))/1000</f>
        <v>15109.05572</v>
      </c>
      <c r="AG54" s="2">
        <f>(VLOOKUP($A54,[4]BASE18!$A$1:$N$933,9,0))/1000</f>
        <v>15109.05572</v>
      </c>
      <c r="AH54" s="2">
        <f>(VLOOKUP($A54,[4]BASE18!$A$1:$N$933,10,0))/1000</f>
        <v>15109.05572</v>
      </c>
      <c r="AI54" s="2">
        <f>(VLOOKUP($A54,[4]BASE18!$A$1:$N$933,11,0))/1000</f>
        <v>15109.05572</v>
      </c>
      <c r="AJ54" s="2">
        <f>(VLOOKUP($A54,[4]BASE18!$A$1:$N$933,12,0))/1000</f>
        <v>15109.05572</v>
      </c>
      <c r="AK54" s="2">
        <f>(VLOOKUP($A54,[4]BASE18!$A$1:$N$933,13,0))/1000</f>
        <v>15109.05572</v>
      </c>
      <c r="AL54" s="2">
        <f>(VLOOKUP($A54,[4]BASE18!$A$1:$N$933,14,0))/1000</f>
        <v>15109.05572</v>
      </c>
      <c r="AM54" s="2">
        <f>(VLOOKUP($A54,[4]BASE19!$A$1:$N$933,3,0))/1000</f>
        <v>15109.05572</v>
      </c>
      <c r="AN54" s="2">
        <f>(VLOOKUP($A54,[4]BASE19!$A$1:$N$933,4,0))/1000</f>
        <v>14763.842839999999</v>
      </c>
      <c r="AO54" s="2">
        <f>(VLOOKUP($A54,[4]BASE19!$A$1:$N$933,5,0))/1000</f>
        <v>18703.742030000001</v>
      </c>
      <c r="AP54" s="2">
        <f>(VLOOKUP($A54,[4]BASE19!$A$1:$N$933,6,0))/1000</f>
        <v>18703.742030000001</v>
      </c>
      <c r="AQ54" s="2">
        <f>(VLOOKUP($A54,[4]BASE19!$A$1:$N$933,7,0))/1000</f>
        <v>18703.742030000001</v>
      </c>
      <c r="AR54" s="2">
        <f>(VLOOKUP($A54,[4]BASE19!$A$1:$N$933,8,0))/1000</f>
        <v>18703.742030000001</v>
      </c>
      <c r="AS54" s="2">
        <f>(VLOOKUP($A54,[4]BASE19!$A$1:$N$933,9,0))/1000</f>
        <v>18709.13306</v>
      </c>
      <c r="AT54" s="2">
        <f>(VLOOKUP($A54,[4]BASE19!$A$1:$N$933,10,0))/1000</f>
        <v>18709.13306</v>
      </c>
      <c r="AU54" s="2">
        <f>(VLOOKUP($A54,[4]BASE19!$A$1:$N$933,11,0))/1000</f>
        <v>18709.13306</v>
      </c>
      <c r="AV54" s="2">
        <f>(VLOOKUP($A54,[4]BASE19!$A$1:$N$933,12,0))/1000</f>
        <v>18709.13306</v>
      </c>
      <c r="AW54" s="2">
        <f>(VLOOKUP($A54,[4]BASE19!$A$1:$N$933,13,0))/1000</f>
        <v>18709.13306</v>
      </c>
      <c r="AX54" s="2">
        <f>(VLOOKUP($A54,[4]BASE19!$A$1:$N$933,14,0))/1000</f>
        <v>18709.13306</v>
      </c>
      <c r="AY54" s="2">
        <f>(VLOOKUP($A54,[4]BASE20!$A$1:$N$933,3,0))/1000</f>
        <v>18709.13306</v>
      </c>
      <c r="AZ54" s="2">
        <f>(VLOOKUP($A54,[4]BASE20!$A$1:$N$933,4,0))/1000</f>
        <v>18709.13306</v>
      </c>
      <c r="BA54" s="2">
        <f>(VLOOKUP($A54,[4]BASE20!$A$1:$N$933,5,0))/1000</f>
        <v>18709.13306</v>
      </c>
      <c r="BB54" s="2">
        <f>(VLOOKUP($A54,[4]BASE20!$A$1:$N$933,6,0))/1000</f>
        <v>18709.13306</v>
      </c>
      <c r="BC54" s="2">
        <f>(VLOOKUP($A54,[4]BASE20!$A$1:$N$933,7,0))/1000</f>
        <v>18709.13306</v>
      </c>
      <c r="BD54" s="2">
        <f>(VLOOKUP($A54,[4]BASE20!$A$1:$N$933,8,0))/1000</f>
        <v>18709.13306</v>
      </c>
      <c r="BE54" s="2">
        <f>(VLOOKUP($A54,[4]BASE20!$A$1:$N$933,9,0))/1000</f>
        <v>18709.13306</v>
      </c>
      <c r="BF54" s="2">
        <f>(VLOOKUP($A54,[4]BASE20!$A$1:$N$933,10,0))/1000</f>
        <v>18709.13306</v>
      </c>
      <c r="BG54" s="2">
        <f>(VLOOKUP($A54,[4]BASE20!$A$1:$N$933,11,0))/1000</f>
        <v>18709.13306</v>
      </c>
      <c r="BH54" s="2">
        <f>(VLOOKUP($A54,[4]BASE20!$A$1:$N$933,12,0))/1000</f>
        <v>18709.13306</v>
      </c>
      <c r="BI54" s="2">
        <f>(VLOOKUP($A54,[4]BASE20!$A$1:$N$933,13,0))/1000</f>
        <v>18709.13306</v>
      </c>
      <c r="BJ54" s="2">
        <f>(VLOOKUP($A54,[4]BASE20!$A$1:$N$933,14,0))/1000</f>
        <v>18709.13306</v>
      </c>
      <c r="BK54" s="2">
        <f>(VLOOKUP($A54,[4]BASE21!$A$1:$N$933,3,0))/1000</f>
        <v>18709.13306</v>
      </c>
      <c r="BL54" s="2">
        <f>(VLOOKUP($A54,[4]BASE21!$A$1:$N$933,4,0))/1000</f>
        <v>18709.13306</v>
      </c>
      <c r="BM54" s="2">
        <f>(VLOOKUP($A54,[4]BASE21!$A$1:$N$933,5,0))/1000</f>
        <v>18709.13306</v>
      </c>
      <c r="BN54" s="2">
        <f>(VLOOKUP($A54,[4]BASE21!$A$1:$N$933,6,0))/1000</f>
        <v>18709.13306</v>
      </c>
      <c r="BO54" s="2">
        <f>(VLOOKUP($A54,[4]BASE21!$A$1:$N$933,7,0))/1000</f>
        <v>18709.13306</v>
      </c>
      <c r="BP54" s="2">
        <f>(VLOOKUP($A54,[4]BASE21!$A$1:$N$933,8,0))/1000</f>
        <v>18709.13306</v>
      </c>
      <c r="BQ54" s="2">
        <f t="shared" si="4"/>
        <v>0</v>
      </c>
      <c r="BR54" s="34">
        <f t="shared" si="5"/>
        <v>0</v>
      </c>
      <c r="BS54" s="34">
        <f t="shared" si="6"/>
        <v>0</v>
      </c>
      <c r="BT54" s="5"/>
    </row>
    <row r="55" spans="1:72" x14ac:dyDescent="0.2">
      <c r="A55" s="1">
        <v>183</v>
      </c>
      <c r="B55" s="1" t="str">
        <f>VLOOKUP(A55,[4]plan!$A$2:$B$890,2,0)</f>
        <v>OBRAS EN CONSTRUCCIÓN</v>
      </c>
      <c r="C55" s="2">
        <f>VLOOKUP($A55,[4]BASE!$A$2:$N$890,3,0)</f>
        <v>1</v>
      </c>
      <c r="D55" s="2">
        <f>VLOOKUP($A55,[4]BASE!$A$2:$N$890,3,0)</f>
        <v>1</v>
      </c>
      <c r="E55" s="2">
        <f>VLOOKUP($A55,[4]BASE!$A$2:$N$890,3,0)</f>
        <v>1</v>
      </c>
      <c r="F55" s="2">
        <f>VLOOKUP($A55,[4]BASE!$A$2:$N$890,3,0)</f>
        <v>1</v>
      </c>
      <c r="G55" s="2">
        <f>VLOOKUP($A55,[4]BASE!$A$2:$N$890,3,0)</f>
        <v>1</v>
      </c>
      <c r="H55" s="2">
        <f>VLOOKUP($A55,[4]BASE!$A$2:$N$890,3,0)</f>
        <v>1</v>
      </c>
      <c r="I55" s="2">
        <f>VLOOKUP($A55,[4]BASE!$A$2:$N$890,3,0)</f>
        <v>1</v>
      </c>
      <c r="J55" s="2">
        <f>VLOOKUP($A55,[4]BASE!$A$2:$N$890,3,0)</f>
        <v>1</v>
      </c>
      <c r="K55" s="2">
        <f>(VLOOKUP($A55,[4]BASE!$A$2:$N$890,11,0))/1000</f>
        <v>3165.1881100000001</v>
      </c>
      <c r="L55" s="2">
        <f>(VLOOKUP($A55,[4]BASE!$A$2:$N$890,12,0))/1000</f>
        <v>3165.1881100000001</v>
      </c>
      <c r="M55" s="2">
        <f>(VLOOKUP($A55,[4]BASE!$A$2:$N$890,13,0))/1000</f>
        <v>3165.1881100000001</v>
      </c>
      <c r="N55" s="2">
        <f>(VLOOKUP($A55,[4]BASE!$A$2:$N$890,14,0))/1000</f>
        <v>3165.1881100000001</v>
      </c>
      <c r="O55" s="2">
        <f>(VLOOKUP($A55,[4]BASE17!$A$1:$N$933,3,0))/1000</f>
        <v>3165.1881100000001</v>
      </c>
      <c r="P55" s="2">
        <f>(VLOOKUP($A55,[4]BASE17!$A$1:$N$933,4,0))/1000</f>
        <v>3165.1881100000001</v>
      </c>
      <c r="Q55" s="2">
        <f>(VLOOKUP($A55,[4]BASE17!$A$1:$N$933,5,0))/1000</f>
        <v>1941.47325</v>
      </c>
      <c r="R55" s="2">
        <f>(VLOOKUP($A55,[4]BASE17!$A$1:$N$933,6,0))/1000</f>
        <v>1941.47325</v>
      </c>
      <c r="S55" s="2">
        <f>(VLOOKUP($A55,[4]BASE17!$A$1:$N$933,7,0))/1000</f>
        <v>1941.47325</v>
      </c>
      <c r="T55" s="2">
        <f>(VLOOKUP($A55,[4]BASE17!$A$1:$N$933,8,0))/1000</f>
        <v>1941.47325</v>
      </c>
      <c r="U55" s="2">
        <f>(VLOOKUP($A55,[4]BASE17!$A$1:$N$933,9,0))/1000</f>
        <v>1941.47325</v>
      </c>
      <c r="V55" s="2">
        <f>(VLOOKUP($A55,[4]BASE17!$A$1:$N$933,10,0))/1000</f>
        <v>1941.47325</v>
      </c>
      <c r="W55" s="2">
        <f>(VLOOKUP($A55,[4]BASE17!$A$1:$N$933,11,0))/1000</f>
        <v>1941.47325</v>
      </c>
      <c r="X55" s="2">
        <f>(VLOOKUP($A55,[4]BASE17!$A$1:$N$933,12,0))/1000</f>
        <v>1941.47325</v>
      </c>
      <c r="Y55" s="2">
        <f>(VLOOKUP($A55,[4]BASE17!$A$1:$N$933,13,0))/1000</f>
        <v>1941.47325</v>
      </c>
      <c r="Z55" s="2">
        <f>(VLOOKUP($A55,[4]BASE17!$A$1:$N$933,14,0))/1000</f>
        <v>2515.75065</v>
      </c>
      <c r="AA55" s="2">
        <f>(VLOOKUP($A55,[4]BASE18!$A$1:$N$933,3,0))/1000</f>
        <v>2515.75065</v>
      </c>
      <c r="AB55" s="2">
        <f>(VLOOKUP($A55,[4]BASE18!$A$1:$N$933,4,0))/1000</f>
        <v>2515.75065</v>
      </c>
      <c r="AC55" s="2">
        <f>(VLOOKUP($A55,[4]BASE18!$A$1:$N$933,5,0))/1000</f>
        <v>2515.75065</v>
      </c>
      <c r="AD55" s="2">
        <f>(VLOOKUP($A55,[4]BASE18!$A$1:$N$933,6,0))/1000</f>
        <v>2515.75065</v>
      </c>
      <c r="AE55" s="2">
        <f>(VLOOKUP($A55,[4]BASE18!$A$1:$N$933,7,0))/1000</f>
        <v>2515.75065</v>
      </c>
      <c r="AF55" s="2">
        <f>(VLOOKUP($A55,[4]BASE18!$A$1:$N$933,8,0))/1000</f>
        <v>2515.75065</v>
      </c>
      <c r="AG55" s="2">
        <f>(VLOOKUP($A55,[4]BASE18!$A$1:$N$933,9,0))/1000</f>
        <v>2515.75065</v>
      </c>
      <c r="AH55" s="2">
        <f>(VLOOKUP($A55,[4]BASE18!$A$1:$N$933,10,0))/1000</f>
        <v>2515.75065</v>
      </c>
      <c r="AI55" s="2">
        <f>(VLOOKUP($A55,[4]BASE18!$A$1:$N$933,11,0))/1000</f>
        <v>2515.75065</v>
      </c>
      <c r="AJ55" s="2">
        <f>(VLOOKUP($A55,[4]BASE18!$A$1:$N$933,12,0))/1000</f>
        <v>2515.75065</v>
      </c>
      <c r="AK55" s="2">
        <f>(VLOOKUP($A55,[4]BASE18!$A$1:$N$933,13,0))/1000</f>
        <v>2515.75065</v>
      </c>
      <c r="AL55" s="2">
        <f>(VLOOKUP($A55,[4]BASE18!$A$1:$N$933,14,0))/1000</f>
        <v>2515.75065</v>
      </c>
      <c r="AM55" s="2">
        <f>(VLOOKUP($A55,[4]BASE19!$A$1:$N$933,3,0))/1000</f>
        <v>2515.75065</v>
      </c>
      <c r="AN55" s="2">
        <f>(VLOOKUP($A55,[4]BASE19!$A$1:$N$933,4,0))/1000</f>
        <v>2515.75065</v>
      </c>
      <c r="AO55" s="2">
        <f>(VLOOKUP($A55,[4]BASE19!$A$1:$N$933,5,0))/1000</f>
        <v>2515.75065</v>
      </c>
      <c r="AP55" s="2">
        <f>(VLOOKUP($A55,[4]BASE19!$A$1:$N$933,6,0))/1000</f>
        <v>2515.75065</v>
      </c>
      <c r="AQ55" s="2">
        <f>(VLOOKUP($A55,[4]BASE19!$A$1:$N$933,7,0))/1000</f>
        <v>2515.75065</v>
      </c>
      <c r="AR55" s="2">
        <f>(VLOOKUP($A55,[4]BASE19!$A$1:$N$933,8,0))/1000</f>
        <v>2515.75065</v>
      </c>
      <c r="AS55" s="2">
        <f>(VLOOKUP($A55,[4]BASE19!$A$1:$N$933,9,0))/1000</f>
        <v>2515.75065</v>
      </c>
      <c r="AT55" s="2">
        <f>(VLOOKUP($A55,[4]BASE19!$A$1:$N$933,10,0))/1000</f>
        <v>2515.75065</v>
      </c>
      <c r="AU55" s="2">
        <f>(VLOOKUP($A55,[4]BASE19!$A$1:$N$933,11,0))/1000</f>
        <v>2515.75065</v>
      </c>
      <c r="AV55" s="2">
        <f>(VLOOKUP($A55,[4]BASE19!$A$1:$N$933,12,0))/1000</f>
        <v>1941.47325</v>
      </c>
      <c r="AW55" s="2">
        <f>(VLOOKUP($A55,[4]BASE19!$A$1:$N$933,13,0))/1000</f>
        <v>2306.68021</v>
      </c>
      <c r="AX55" s="2">
        <f>(VLOOKUP($A55,[4]BASE19!$A$1:$N$933,14,0))/1000</f>
        <v>2330.8143799999998</v>
      </c>
      <c r="AY55" s="2">
        <f>(VLOOKUP($A55,[4]BASE20!$A$1:$N$933,3,0))/1000</f>
        <v>2330.8143799999998</v>
      </c>
      <c r="AZ55" s="2">
        <f>(VLOOKUP($A55,[4]BASE20!$A$1:$N$933,4,0))/1000</f>
        <v>2411.3090099999999</v>
      </c>
      <c r="BA55" s="2">
        <f>(VLOOKUP($A55,[4]BASE20!$A$1:$N$933,5,0))/1000</f>
        <v>2682.11031</v>
      </c>
      <c r="BB55" s="2">
        <f>(VLOOKUP($A55,[4]BASE20!$A$1:$N$933,6,0))/1000</f>
        <v>2682.11031</v>
      </c>
      <c r="BC55" s="2">
        <f>(VLOOKUP($A55,[4]BASE20!$A$1:$N$933,7,0))/1000</f>
        <v>2682.11031</v>
      </c>
      <c r="BD55" s="2">
        <f>(VLOOKUP($A55,[4]BASE20!$A$1:$N$933,8,0))/1000</f>
        <v>2682.11031</v>
      </c>
      <c r="BE55" s="2">
        <f>(VLOOKUP($A55,[4]BASE20!$A$1:$N$933,9,0))/1000</f>
        <v>2682.11031</v>
      </c>
      <c r="BF55" s="2">
        <f>(VLOOKUP($A55,[4]BASE20!$A$1:$N$933,10,0))/1000</f>
        <v>2682.11031</v>
      </c>
      <c r="BG55" s="2">
        <f>(VLOOKUP($A55,[4]BASE20!$A$1:$N$933,11,0))/1000</f>
        <v>2682.11031</v>
      </c>
      <c r="BH55" s="2">
        <f>(VLOOKUP($A55,[4]BASE20!$A$1:$N$933,12,0))/1000</f>
        <v>2682.11031</v>
      </c>
      <c r="BI55" s="2">
        <f>(VLOOKUP($A55,[4]BASE20!$A$1:$N$933,13,0))/1000</f>
        <v>2682.11031</v>
      </c>
      <c r="BJ55" s="2">
        <f>(VLOOKUP($A55,[4]BASE20!$A$1:$N$933,14,0))/1000</f>
        <v>2682.11031</v>
      </c>
      <c r="BK55" s="2">
        <f>(VLOOKUP($A55,[4]BASE21!$A$1:$N$933,3,0))/1000</f>
        <v>2682.11031</v>
      </c>
      <c r="BL55" s="2">
        <f>(VLOOKUP($A55,[4]BASE21!$A$1:$N$933,4,0))/1000</f>
        <v>2682.11031</v>
      </c>
      <c r="BM55" s="2">
        <f>(VLOOKUP($A55,[4]BASE21!$A$1:$N$933,5,0))/1000</f>
        <v>2682.11031</v>
      </c>
      <c r="BN55" s="2">
        <f>(VLOOKUP($A55,[4]BASE21!$A$1:$N$933,6,0))/1000</f>
        <v>2682.11031</v>
      </c>
      <c r="BO55" s="2">
        <f>(VLOOKUP($A55,[4]BASE21!$A$1:$N$933,7,0))/1000</f>
        <v>2682.11031</v>
      </c>
      <c r="BP55" s="2">
        <f>(VLOOKUP($A55,[4]BASE21!$A$1:$N$933,8,0))/1000</f>
        <v>2682.11031</v>
      </c>
      <c r="BQ55" s="2">
        <f t="shared" si="4"/>
        <v>0</v>
      </c>
      <c r="BR55" s="34">
        <f t="shared" si="5"/>
        <v>0</v>
      </c>
      <c r="BS55" s="34">
        <f t="shared" si="6"/>
        <v>0</v>
      </c>
      <c r="BT55" s="5"/>
    </row>
    <row r="56" spans="1:72" x14ac:dyDescent="0.2">
      <c r="A56" s="1">
        <v>184</v>
      </c>
      <c r="B56" s="1" t="str">
        <f>VLOOKUP(A56,[4]plan!$A$2:$B$890,2,0)</f>
        <v>MOBILIARIO, EQUIPO Y VEHÍCULOS</v>
      </c>
      <c r="C56" s="2">
        <f>VLOOKUP($A56,[4]BASE!$A$2:$N$890,3,0)</f>
        <v>1</v>
      </c>
      <c r="D56" s="2">
        <f>VLOOKUP($A56,[4]BASE!$A$2:$N$890,3,0)</f>
        <v>1</v>
      </c>
      <c r="E56" s="2">
        <f>VLOOKUP($A56,[4]BASE!$A$2:$N$890,3,0)</f>
        <v>1</v>
      </c>
      <c r="F56" s="2">
        <f>VLOOKUP($A56,[4]BASE!$A$2:$N$890,3,0)</f>
        <v>1</v>
      </c>
      <c r="G56" s="2">
        <f>VLOOKUP($A56,[4]BASE!$A$2:$N$890,3,0)</f>
        <v>1</v>
      </c>
      <c r="H56" s="2">
        <f>VLOOKUP($A56,[4]BASE!$A$2:$N$890,3,0)</f>
        <v>1</v>
      </c>
      <c r="I56" s="2">
        <f>VLOOKUP($A56,[4]BASE!$A$2:$N$890,3,0)</f>
        <v>1</v>
      </c>
      <c r="J56" s="2">
        <f>VLOOKUP($A56,[4]BASE!$A$2:$N$890,3,0)</f>
        <v>1</v>
      </c>
      <c r="K56" s="2">
        <f>(VLOOKUP($A56,[4]BASE!$A$2:$N$890,11,0))/1000</f>
        <v>47386.756930000003</v>
      </c>
      <c r="L56" s="2">
        <f>(VLOOKUP($A56,[4]BASE!$A$2:$N$890,12,0))/1000</f>
        <v>47363.633750000001</v>
      </c>
      <c r="M56" s="2">
        <f>(VLOOKUP($A56,[4]BASE!$A$2:$N$890,13,0))/1000</f>
        <v>48239.790959999998</v>
      </c>
      <c r="N56" s="2">
        <f>(VLOOKUP($A56,[4]BASE!$A$2:$N$890,14,0))/1000</f>
        <v>52165.42843</v>
      </c>
      <c r="O56" s="2">
        <f>(VLOOKUP($A56,[4]BASE17!$A$1:$N$933,3,0))/1000</f>
        <v>52188.138030000002</v>
      </c>
      <c r="P56" s="2">
        <f>(VLOOKUP($A56,[4]BASE17!$A$1:$N$933,4,0))/1000</f>
        <v>52174.396310000004</v>
      </c>
      <c r="Q56" s="2">
        <f>(VLOOKUP($A56,[4]BASE17!$A$1:$N$933,5,0))/1000</f>
        <v>52528.176619999998</v>
      </c>
      <c r="R56" s="2">
        <f>(VLOOKUP($A56,[4]BASE17!$A$1:$N$933,6,0))/1000</f>
        <v>52541.648639999999</v>
      </c>
      <c r="S56" s="2">
        <f>(VLOOKUP($A56,[4]BASE17!$A$1:$N$933,7,0))/1000</f>
        <v>52543.944579999996</v>
      </c>
      <c r="T56" s="2">
        <f>(VLOOKUP($A56,[4]BASE17!$A$1:$N$933,8,0))/1000</f>
        <v>52557.803079999998</v>
      </c>
      <c r="U56" s="2">
        <f>(VLOOKUP($A56,[4]BASE17!$A$1:$N$933,9,0))/1000</f>
        <v>52688.525369999996</v>
      </c>
      <c r="V56" s="2">
        <f>(VLOOKUP($A56,[4]BASE17!$A$1:$N$933,10,0))/1000</f>
        <v>52688.525369999996</v>
      </c>
      <c r="W56" s="2">
        <f>(VLOOKUP($A56,[4]BASE17!$A$1:$N$933,11,0))/1000</f>
        <v>52688.525369999996</v>
      </c>
      <c r="X56" s="2">
        <f>(VLOOKUP($A56,[4]BASE17!$A$1:$N$933,12,0))/1000</f>
        <v>52726.530599999998</v>
      </c>
      <c r="Y56" s="2">
        <f>(VLOOKUP($A56,[4]BASE17!$A$1:$N$933,13,0))/1000</f>
        <v>52742.958780000001</v>
      </c>
      <c r="Z56" s="2">
        <f>(VLOOKUP($A56,[4]BASE17!$A$1:$N$933,14,0))/1000</f>
        <v>53415.198880000004</v>
      </c>
      <c r="AA56" s="2">
        <f>(VLOOKUP($A56,[4]BASE18!$A$1:$N$933,3,0))/1000</f>
        <v>53293.167159999997</v>
      </c>
      <c r="AB56" s="2">
        <f>(VLOOKUP($A56,[4]BASE18!$A$1:$N$933,4,0))/1000</f>
        <v>53293.167159999997</v>
      </c>
      <c r="AC56" s="2">
        <f>(VLOOKUP($A56,[4]BASE18!$A$1:$N$933,5,0))/1000</f>
        <v>45717.078959999999</v>
      </c>
      <c r="AD56" s="2">
        <f>(VLOOKUP($A56,[4]BASE18!$A$1:$N$933,6,0))/1000</f>
        <v>45824.714340000006</v>
      </c>
      <c r="AE56" s="2">
        <f>(VLOOKUP($A56,[4]BASE18!$A$1:$N$933,7,0))/1000</f>
        <v>45824.714340000006</v>
      </c>
      <c r="AF56" s="2">
        <f>(VLOOKUP($A56,[4]BASE18!$A$1:$N$933,8,0))/1000</f>
        <v>45883.166570000001</v>
      </c>
      <c r="AG56" s="2">
        <f>(VLOOKUP($A56,[4]BASE18!$A$1:$N$933,9,0))/1000</f>
        <v>45894.26382</v>
      </c>
      <c r="AH56" s="2">
        <f>(VLOOKUP($A56,[4]BASE18!$A$1:$N$933,10,0))/1000</f>
        <v>46655.474070000004</v>
      </c>
      <c r="AI56" s="2">
        <f>(VLOOKUP($A56,[4]BASE18!$A$1:$N$933,11,0))/1000</f>
        <v>46308.054539999997</v>
      </c>
      <c r="AJ56" s="2">
        <f>(VLOOKUP($A56,[4]BASE18!$A$1:$N$933,12,0))/1000</f>
        <v>46201.580110000003</v>
      </c>
      <c r="AK56" s="2">
        <f>(VLOOKUP($A56,[4]BASE18!$A$1:$N$933,13,0))/1000</f>
        <v>46214.058299999997</v>
      </c>
      <c r="AL56" s="2">
        <f>(VLOOKUP($A56,[4]BASE18!$A$1:$N$933,14,0))/1000</f>
        <v>46238.539850000001</v>
      </c>
      <c r="AM56" s="2">
        <f>(VLOOKUP($A56,[4]BASE19!$A$1:$N$933,3,0))/1000</f>
        <v>46238.539850000001</v>
      </c>
      <c r="AN56" s="2">
        <f>(VLOOKUP($A56,[4]BASE19!$A$1:$N$933,4,0))/1000</f>
        <v>46562.962359999998</v>
      </c>
      <c r="AO56" s="2">
        <f>(VLOOKUP($A56,[4]BASE19!$A$1:$N$933,5,0))/1000</f>
        <v>46568.870390000004</v>
      </c>
      <c r="AP56" s="2">
        <f>(VLOOKUP($A56,[4]BASE19!$A$1:$N$933,6,0))/1000</f>
        <v>46576.283450000003</v>
      </c>
      <c r="AQ56" s="2">
        <f>(VLOOKUP($A56,[4]BASE19!$A$1:$N$933,7,0))/1000</f>
        <v>46616.480049999998</v>
      </c>
      <c r="AR56" s="2">
        <f>(VLOOKUP($A56,[4]BASE19!$A$1:$N$933,8,0))/1000</f>
        <v>46616.480049999998</v>
      </c>
      <c r="AS56" s="2">
        <f>(VLOOKUP($A56,[4]BASE19!$A$1:$N$933,9,0))/1000</f>
        <v>46655.224450000002</v>
      </c>
      <c r="AT56" s="2">
        <f>(VLOOKUP($A56,[4]BASE19!$A$1:$N$933,10,0))/1000</f>
        <v>46656.120450000002</v>
      </c>
      <c r="AU56" s="2">
        <f>(VLOOKUP($A56,[4]BASE19!$A$1:$N$933,11,0))/1000</f>
        <v>46739.77259</v>
      </c>
      <c r="AV56" s="2">
        <f>(VLOOKUP($A56,[4]BASE19!$A$1:$N$933,12,0))/1000</f>
        <v>46797.834649999997</v>
      </c>
      <c r="AW56" s="2">
        <f>(VLOOKUP($A56,[4]BASE19!$A$1:$N$933,13,0))/1000</f>
        <v>46790.016280000003</v>
      </c>
      <c r="AX56" s="2">
        <f>(VLOOKUP($A56,[4]BASE19!$A$1:$N$933,14,0))/1000</f>
        <v>46789.629919999999</v>
      </c>
      <c r="AY56" s="2">
        <f>(VLOOKUP($A56,[4]BASE20!$A$1:$N$933,3,0))/1000</f>
        <v>46880.344680000002</v>
      </c>
      <c r="AZ56" s="2">
        <f>(VLOOKUP($A56,[4]BASE20!$A$1:$N$933,4,0))/1000</f>
        <v>46890.4542</v>
      </c>
      <c r="BA56" s="2">
        <f>(VLOOKUP($A56,[4]BASE20!$A$1:$N$933,5,0))/1000</f>
        <v>46899.831229999996</v>
      </c>
      <c r="BB56" s="2">
        <f>(VLOOKUP($A56,[4]BASE20!$A$1:$N$933,6,0))/1000</f>
        <v>47006.074430000001</v>
      </c>
      <c r="BC56" s="2">
        <f>(VLOOKUP($A56,[4]BASE20!$A$1:$N$933,7,0))/1000</f>
        <v>47006.074430000001</v>
      </c>
      <c r="BD56" s="2">
        <f>(VLOOKUP($A56,[4]BASE20!$A$1:$N$933,8,0))/1000</f>
        <v>47024.07776</v>
      </c>
      <c r="BE56" s="2">
        <f>(VLOOKUP($A56,[4]BASE20!$A$1:$N$933,9,0))/1000</f>
        <v>47471.619270000003</v>
      </c>
      <c r="BF56" s="2">
        <f>(VLOOKUP($A56,[4]BASE20!$A$1:$N$933,10,0))/1000</f>
        <v>47342.218310000004</v>
      </c>
      <c r="BG56" s="2">
        <f>(VLOOKUP($A56,[4]BASE20!$A$1:$N$933,11,0))/1000</f>
        <v>47638.326390000002</v>
      </c>
      <c r="BH56" s="2">
        <f>(VLOOKUP($A56,[4]BASE20!$A$1:$N$933,12,0))/1000</f>
        <v>47664.602590000002</v>
      </c>
      <c r="BI56" s="2">
        <f>(VLOOKUP($A56,[4]BASE20!$A$1:$N$933,13,0))/1000</f>
        <v>47661.648049999996</v>
      </c>
      <c r="BJ56" s="2">
        <f>(VLOOKUP($A56,[4]BASE20!$A$1:$N$933,14,0))/1000</f>
        <v>47548.891920000002</v>
      </c>
      <c r="BK56" s="2">
        <f>(VLOOKUP($A56,[4]BASE21!$A$1:$N$933,3,0))/1000</f>
        <v>47539.515420000003</v>
      </c>
      <c r="BL56" s="2">
        <f>(VLOOKUP($A56,[4]BASE21!$A$1:$N$933,4,0))/1000</f>
        <v>47541.010130000002</v>
      </c>
      <c r="BM56" s="2">
        <f>(VLOOKUP($A56,[4]BASE21!$A$1:$N$933,5,0))/1000</f>
        <v>47421.551960000004</v>
      </c>
      <c r="BN56" s="2">
        <f>(VLOOKUP($A56,[4]BASE21!$A$1:$N$933,6,0))/1000</f>
        <v>47413.222179999997</v>
      </c>
      <c r="BO56" s="2">
        <f>(VLOOKUP($A56,[4]BASE21!$A$1:$N$933,7,0))/1000</f>
        <v>47233.790759999996</v>
      </c>
      <c r="BP56" s="2">
        <f>(VLOOKUP($A56,[4]BASE21!$A$1:$N$933,8,0))/1000</f>
        <v>48622.344119999994</v>
      </c>
      <c r="BQ56" s="2">
        <f t="shared" si="4"/>
        <v>1598.2663599999942</v>
      </c>
      <c r="BR56" s="34">
        <f t="shared" si="5"/>
        <v>3.3988255296726333E-2</v>
      </c>
      <c r="BS56" s="34">
        <f t="shared" si="6"/>
        <v>2.9397457575560448E-2</v>
      </c>
      <c r="BT56" s="5"/>
    </row>
    <row r="57" spans="1:72" x14ac:dyDescent="0.2">
      <c r="A57" s="1">
        <v>185</v>
      </c>
      <c r="B57" s="1" t="str">
        <f>VLOOKUP(A57,[4]plan!$A$2:$B$890,2,0)</f>
        <v>BIBLIOTECA, MUSEO NUMISMÁTICO Y ARCHIVOS HISTÓRICOS</v>
      </c>
      <c r="C57" s="2">
        <f>VLOOKUP($A57,[4]BASE!$A$2:$N$890,3,0)</f>
        <v>1</v>
      </c>
      <c r="D57" s="2">
        <f>VLOOKUP($A57,[4]BASE!$A$2:$N$890,3,0)</f>
        <v>1</v>
      </c>
      <c r="E57" s="2">
        <f>VLOOKUP($A57,[4]BASE!$A$2:$N$890,3,0)</f>
        <v>1</v>
      </c>
      <c r="F57" s="2">
        <f>VLOOKUP($A57,[4]BASE!$A$2:$N$890,3,0)</f>
        <v>1</v>
      </c>
      <c r="G57" s="2">
        <f>VLOOKUP($A57,[4]BASE!$A$2:$N$890,3,0)</f>
        <v>1</v>
      </c>
      <c r="H57" s="2">
        <f>VLOOKUP($A57,[4]BASE!$A$2:$N$890,3,0)</f>
        <v>1</v>
      </c>
      <c r="I57" s="2">
        <f>VLOOKUP($A57,[4]BASE!$A$2:$N$890,3,0)</f>
        <v>1</v>
      </c>
      <c r="J57" s="2">
        <f>VLOOKUP($A57,[4]BASE!$A$2:$N$890,3,0)</f>
        <v>1</v>
      </c>
      <c r="K57" s="2">
        <f>(VLOOKUP($A57,[4]BASE!$A$2:$N$890,11,0))/1000</f>
        <v>3561.3461200000002</v>
      </c>
      <c r="L57" s="2">
        <f>(VLOOKUP($A57,[4]BASE!$A$2:$N$890,12,0))/1000</f>
        <v>3560.74964</v>
      </c>
      <c r="M57" s="2">
        <f>(VLOOKUP($A57,[4]BASE!$A$2:$N$890,13,0))/1000</f>
        <v>3560.7566400000001</v>
      </c>
      <c r="N57" s="2">
        <f>(VLOOKUP($A57,[4]BASE!$A$2:$N$890,14,0))/1000</f>
        <v>3560.7566499999998</v>
      </c>
      <c r="O57" s="2">
        <f>(VLOOKUP($A57,[4]BASE17!$A$1:$N$933,3,0))/1000</f>
        <v>3560.7566499999998</v>
      </c>
      <c r="P57" s="2">
        <f>(VLOOKUP($A57,[4]BASE17!$A$1:$N$933,4,0))/1000</f>
        <v>3560.7566499999998</v>
      </c>
      <c r="Q57" s="2">
        <f>(VLOOKUP($A57,[4]BASE17!$A$1:$N$933,5,0))/1000</f>
        <v>3561.7566499999998</v>
      </c>
      <c r="R57" s="2">
        <f>(VLOOKUP($A57,[4]BASE17!$A$1:$N$933,6,0))/1000</f>
        <v>3561.7566499999998</v>
      </c>
      <c r="S57" s="2">
        <f>(VLOOKUP($A57,[4]BASE17!$A$1:$N$933,7,0))/1000</f>
        <v>3561.7566499999998</v>
      </c>
      <c r="T57" s="2">
        <f>(VLOOKUP($A57,[4]BASE17!$A$1:$N$933,8,0))/1000</f>
        <v>3561.7566499999998</v>
      </c>
      <c r="U57" s="2">
        <f>(VLOOKUP($A57,[4]BASE17!$A$1:$N$933,9,0))/1000</f>
        <v>3563.8701800000003</v>
      </c>
      <c r="V57" s="2">
        <f>(VLOOKUP($A57,[4]BASE17!$A$1:$N$933,10,0))/1000</f>
        <v>3563.8301900000001</v>
      </c>
      <c r="W57" s="2">
        <f>(VLOOKUP($A57,[4]BASE17!$A$1:$N$933,11,0))/1000</f>
        <v>3563.8301900000001</v>
      </c>
      <c r="X57" s="2">
        <f>(VLOOKUP($A57,[4]BASE17!$A$1:$N$933,12,0))/1000</f>
        <v>3563.8301900000001</v>
      </c>
      <c r="Y57" s="2">
        <f>(VLOOKUP($A57,[4]BASE17!$A$1:$N$933,13,0))/1000</f>
        <v>3563.8301900000001</v>
      </c>
      <c r="Z57" s="2">
        <f>(VLOOKUP($A57,[4]BASE17!$A$1:$N$933,14,0))/1000</f>
        <v>3563.91219</v>
      </c>
      <c r="AA57" s="2">
        <f>(VLOOKUP($A57,[4]BASE18!$A$1:$N$933,3,0))/1000</f>
        <v>3563.91219</v>
      </c>
      <c r="AB57" s="2">
        <f>(VLOOKUP($A57,[4]BASE18!$A$1:$N$933,4,0))/1000</f>
        <v>3563.91219</v>
      </c>
      <c r="AC57" s="2">
        <f>(VLOOKUP($A57,[4]BASE18!$A$1:$N$933,5,0))/1000</f>
        <v>3563.91219</v>
      </c>
      <c r="AD57" s="2">
        <f>(VLOOKUP($A57,[4]BASE18!$A$1:$N$933,6,0))/1000</f>
        <v>3563.91219</v>
      </c>
      <c r="AE57" s="2">
        <f>(VLOOKUP($A57,[4]BASE18!$A$1:$N$933,7,0))/1000</f>
        <v>3563.91219</v>
      </c>
      <c r="AF57" s="2">
        <f>(VLOOKUP($A57,[4]BASE18!$A$1:$N$933,8,0))/1000</f>
        <v>3563.91219</v>
      </c>
      <c r="AG57" s="2">
        <f>(VLOOKUP($A57,[4]BASE18!$A$1:$N$933,9,0))/1000</f>
        <v>3563.91219</v>
      </c>
      <c r="AH57" s="2">
        <f>(VLOOKUP($A57,[4]BASE18!$A$1:$N$933,10,0))/1000</f>
        <v>3563.5288799999998</v>
      </c>
      <c r="AI57" s="2">
        <f>(VLOOKUP($A57,[4]BASE18!$A$1:$N$933,11,0))/1000</f>
        <v>3563.5288799999998</v>
      </c>
      <c r="AJ57" s="2">
        <f>(VLOOKUP($A57,[4]BASE18!$A$1:$N$933,12,0))/1000</f>
        <v>3563.5288799999998</v>
      </c>
      <c r="AK57" s="2">
        <f>(VLOOKUP($A57,[4]BASE18!$A$1:$N$933,13,0))/1000</f>
        <v>3562.9958999999999</v>
      </c>
      <c r="AL57" s="2">
        <f>(VLOOKUP($A57,[4]BASE18!$A$1:$N$933,14,0))/1000</f>
        <v>3562.9958999999999</v>
      </c>
      <c r="AM57" s="2">
        <f>(VLOOKUP($A57,[4]BASE19!$A$1:$N$933,3,0))/1000</f>
        <v>3565.76739</v>
      </c>
      <c r="AN57" s="2">
        <f>(VLOOKUP($A57,[4]BASE19!$A$1:$N$933,4,0))/1000</f>
        <v>3568.05314</v>
      </c>
      <c r="AO57" s="2">
        <f>(VLOOKUP($A57,[4]BASE19!$A$1:$N$933,5,0))/1000</f>
        <v>3568.05314</v>
      </c>
      <c r="AP57" s="2">
        <f>(VLOOKUP($A57,[4]BASE19!$A$1:$N$933,6,0))/1000</f>
        <v>3568.05314</v>
      </c>
      <c r="AQ57" s="2">
        <f>(VLOOKUP($A57,[4]BASE19!$A$1:$N$933,7,0))/1000</f>
        <v>3568.05314</v>
      </c>
      <c r="AR57" s="2">
        <f>(VLOOKUP($A57,[4]BASE19!$A$1:$N$933,8,0))/1000</f>
        <v>3568.05314</v>
      </c>
      <c r="AS57" s="2">
        <f>(VLOOKUP($A57,[4]BASE19!$A$1:$N$933,9,0))/1000</f>
        <v>3568.05314</v>
      </c>
      <c r="AT57" s="2">
        <f>(VLOOKUP($A57,[4]BASE19!$A$1:$N$933,10,0))/1000</f>
        <v>3568.05314</v>
      </c>
      <c r="AU57" s="2">
        <f>(VLOOKUP($A57,[4]BASE19!$A$1:$N$933,11,0))/1000</f>
        <v>3568.05314</v>
      </c>
      <c r="AV57" s="2">
        <f>(VLOOKUP($A57,[4]BASE19!$A$1:$N$933,12,0))/1000</f>
        <v>3568.05314</v>
      </c>
      <c r="AW57" s="2">
        <f>(VLOOKUP($A57,[4]BASE19!$A$1:$N$933,13,0))/1000</f>
        <v>3568.05314</v>
      </c>
      <c r="AX57" s="2">
        <f>(VLOOKUP($A57,[4]BASE19!$A$1:$N$933,14,0))/1000</f>
        <v>3568.05314</v>
      </c>
      <c r="AY57" s="2">
        <f>(VLOOKUP($A57,[4]BASE20!$A$1:$N$933,3,0))/1000</f>
        <v>3568.05314</v>
      </c>
      <c r="AZ57" s="2">
        <f>(VLOOKUP($A57,[4]BASE20!$A$1:$N$933,4,0))/1000</f>
        <v>3568.05314</v>
      </c>
      <c r="BA57" s="2">
        <f>(VLOOKUP($A57,[4]BASE20!$A$1:$N$933,5,0))/1000</f>
        <v>3568.05314</v>
      </c>
      <c r="BB57" s="2">
        <f>(VLOOKUP($A57,[4]BASE20!$A$1:$N$933,6,0))/1000</f>
        <v>3568.05314</v>
      </c>
      <c r="BC57" s="2">
        <f>(VLOOKUP($A57,[4]BASE20!$A$1:$N$933,7,0))/1000</f>
        <v>3568.05314</v>
      </c>
      <c r="BD57" s="2">
        <f>(VLOOKUP($A57,[4]BASE20!$A$1:$N$933,8,0))/1000</f>
        <v>3568.05314</v>
      </c>
      <c r="BE57" s="2">
        <f>(VLOOKUP($A57,[4]BASE20!$A$1:$N$933,9,0))/1000</f>
        <v>3568.4412299999999</v>
      </c>
      <c r="BF57" s="2">
        <f>(VLOOKUP($A57,[4]BASE20!$A$1:$N$933,10,0))/1000</f>
        <v>3568.4412299999999</v>
      </c>
      <c r="BG57" s="2">
        <f>(VLOOKUP($A57,[4]BASE20!$A$1:$N$933,11,0))/1000</f>
        <v>3568.4412299999999</v>
      </c>
      <c r="BH57" s="2">
        <f>(VLOOKUP($A57,[4]BASE20!$A$1:$N$933,12,0))/1000</f>
        <v>3568.4412299999999</v>
      </c>
      <c r="BI57" s="2">
        <f>(VLOOKUP($A57,[4]BASE20!$A$1:$N$933,13,0))/1000</f>
        <v>3562.0402300000001</v>
      </c>
      <c r="BJ57" s="2">
        <f>(VLOOKUP($A57,[4]BASE20!$A$1:$N$933,14,0))/1000</f>
        <v>3562.0399900000002</v>
      </c>
      <c r="BK57" s="2">
        <f>(VLOOKUP($A57,[4]BASE21!$A$1:$N$933,3,0))/1000</f>
        <v>3562.0399900000002</v>
      </c>
      <c r="BL57" s="2">
        <f>(VLOOKUP($A57,[4]BASE21!$A$1:$N$933,4,0))/1000</f>
        <v>3562.0399900000002</v>
      </c>
      <c r="BM57" s="2">
        <f>(VLOOKUP($A57,[4]BASE21!$A$1:$N$933,5,0))/1000</f>
        <v>3562.0399900000002</v>
      </c>
      <c r="BN57" s="2">
        <f>(VLOOKUP($A57,[4]BASE21!$A$1:$N$933,6,0))/1000</f>
        <v>3562.0399900000002</v>
      </c>
      <c r="BO57" s="2">
        <f>(VLOOKUP($A57,[4]BASE21!$A$1:$N$933,7,0))/1000</f>
        <v>3562.0399900000002</v>
      </c>
      <c r="BP57" s="2">
        <f>(VLOOKUP($A57,[4]BASE21!$A$1:$N$933,8,0))/1000</f>
        <v>3562.0399900000002</v>
      </c>
      <c r="BQ57" s="2">
        <f t="shared" si="4"/>
        <v>-6.0131499999997686</v>
      </c>
      <c r="BR57" s="34">
        <f t="shared" si="5"/>
        <v>-1.6852747882560859E-3</v>
      </c>
      <c r="BS57" s="34">
        <f t="shared" si="6"/>
        <v>0</v>
      </c>
      <c r="BT57" s="5"/>
    </row>
    <row r="58" spans="1:72" x14ac:dyDescent="0.2">
      <c r="A58" s="1">
        <v>189</v>
      </c>
      <c r="B58" s="1" t="str">
        <f>VLOOKUP(A58,[4]plan!$A$2:$B$890,2,0)</f>
        <v>(DEPRECIACIÓN ACUMULADA)</v>
      </c>
      <c r="C58" s="2">
        <f>VLOOKUP($A58,[4]BASE!$A$2:$N$890,3,0)</f>
        <v>1</v>
      </c>
      <c r="D58" s="2">
        <f>VLOOKUP($A58,[4]BASE!$A$2:$N$890,3,0)</f>
        <v>1</v>
      </c>
      <c r="E58" s="2">
        <f>VLOOKUP($A58,[4]BASE!$A$2:$N$890,3,0)</f>
        <v>1</v>
      </c>
      <c r="F58" s="2">
        <f>VLOOKUP($A58,[4]BASE!$A$2:$N$890,3,0)</f>
        <v>1</v>
      </c>
      <c r="G58" s="2">
        <f>VLOOKUP($A58,[4]BASE!$A$2:$N$890,3,0)</f>
        <v>1</v>
      </c>
      <c r="H58" s="2">
        <f>VLOOKUP($A58,[4]BASE!$A$2:$N$890,3,0)</f>
        <v>1</v>
      </c>
      <c r="I58" s="2">
        <f>VLOOKUP($A58,[4]BASE!$A$2:$N$890,3,0)</f>
        <v>1</v>
      </c>
      <c r="J58" s="2">
        <f>VLOOKUP($A58,[4]BASE!$A$2:$N$890,3,0)</f>
        <v>1</v>
      </c>
      <c r="K58" s="2">
        <f>(VLOOKUP($A58,[4]BASE!$A$2:$N$890,11,0))/1000</f>
        <v>-80813.620049999998</v>
      </c>
      <c r="L58" s="2">
        <f>(VLOOKUP($A58,[4]BASE!$A$2:$N$890,12,0))/1000</f>
        <v>-81004.545549999995</v>
      </c>
      <c r="M58" s="2">
        <f>(VLOOKUP($A58,[4]BASE!$A$2:$N$890,13,0))/1000</f>
        <v>-81237.023419999998</v>
      </c>
      <c r="N58" s="2">
        <f>(VLOOKUP($A58,[4]BASE!$A$2:$N$890,14,0))/1000</f>
        <v>-81800.049129999999</v>
      </c>
      <c r="O58" s="2">
        <f>(VLOOKUP($A58,[4]BASE17!$A$1:$N$933,3,0))/1000</f>
        <v>-82206.137760000012</v>
      </c>
      <c r="P58" s="2">
        <f>(VLOOKUP($A58,[4]BASE17!$A$1:$N$933,4,0))/1000</f>
        <v>-82526.482199999999</v>
      </c>
      <c r="Q58" s="2">
        <f>(VLOOKUP($A58,[4]BASE17!$A$1:$N$933,5,0))/1000</f>
        <v>-82935.817620000002</v>
      </c>
      <c r="R58" s="2">
        <f>(VLOOKUP($A58,[4]BASE17!$A$1:$N$933,6,0))/1000</f>
        <v>-83329.731510000012</v>
      </c>
      <c r="S58" s="2">
        <f>(VLOOKUP($A58,[4]BASE17!$A$1:$N$933,7,0))/1000</f>
        <v>-83735.010849999991</v>
      </c>
      <c r="T58" s="2">
        <f>(VLOOKUP($A58,[4]BASE17!$A$1:$N$933,8,0))/1000</f>
        <v>-84126.228700000007</v>
      </c>
      <c r="U58" s="2">
        <f>(VLOOKUP($A58,[4]BASE17!$A$1:$N$933,9,0))/1000</f>
        <v>-84530.25172</v>
      </c>
      <c r="V58" s="2">
        <f>(VLOOKUP($A58,[4]BASE17!$A$1:$N$933,10,0))/1000</f>
        <v>-84936.304770000002</v>
      </c>
      <c r="W58" s="2">
        <f>(VLOOKUP($A58,[4]BASE17!$A$1:$N$933,11,0))/1000</f>
        <v>-85328.441919999997</v>
      </c>
      <c r="X58" s="2">
        <f>(VLOOKUP($A58,[4]BASE17!$A$1:$N$933,12,0))/1000</f>
        <v>-85733.436650000003</v>
      </c>
      <c r="Y58" s="2">
        <f>(VLOOKUP($A58,[4]BASE17!$A$1:$N$933,13,0))/1000</f>
        <v>-86124.772859999997</v>
      </c>
      <c r="Z58" s="2">
        <f>(VLOOKUP($A58,[4]BASE17!$A$1:$N$933,14,0))/1000</f>
        <v>-86527.974549999999</v>
      </c>
      <c r="AA58" s="2">
        <f>(VLOOKUP($A58,[4]BASE18!$A$1:$N$933,3,0))/1000</f>
        <v>-86815.732250000001</v>
      </c>
      <c r="AB58" s="2">
        <f>(VLOOKUP($A58,[4]BASE18!$A$1:$N$933,4,0))/1000</f>
        <v>-87181.790670000002</v>
      </c>
      <c r="AC58" s="2">
        <f>(VLOOKUP($A58,[4]BASE18!$A$1:$N$933,5,0))/1000</f>
        <v>-80081.341899999999</v>
      </c>
      <c r="AD58" s="2">
        <f>(VLOOKUP($A58,[4]BASE18!$A$1:$N$933,6,0))/1000</f>
        <v>-80465.454859999998</v>
      </c>
      <c r="AE58" s="2">
        <f>(VLOOKUP($A58,[4]BASE18!$A$1:$N$933,7,0))/1000</f>
        <v>-80863.446370000005</v>
      </c>
      <c r="AF58" s="2">
        <f>(VLOOKUP($A58,[4]BASE18!$A$1:$N$933,8,0))/1000</f>
        <v>-80270.070080000005</v>
      </c>
      <c r="AG58" s="2">
        <f>(VLOOKUP($A58,[4]BASE18!$A$1:$N$933,9,0))/1000</f>
        <v>-79868.878249999994</v>
      </c>
      <c r="AH58" s="2">
        <f>(VLOOKUP($A58,[4]BASE18!$A$1:$N$933,10,0))/1000</f>
        <v>-80226.902439999991</v>
      </c>
      <c r="AI58" s="2">
        <f>(VLOOKUP($A58,[4]BASE18!$A$1:$N$933,11,0))/1000</f>
        <v>-80237.764420000007</v>
      </c>
      <c r="AJ58" s="2">
        <f>(VLOOKUP($A58,[4]BASE18!$A$1:$N$933,12,0))/1000</f>
        <v>-80584.11798000001</v>
      </c>
      <c r="AK58" s="2">
        <f>(VLOOKUP($A58,[4]BASE18!$A$1:$N$933,13,0))/1000</f>
        <v>-80874.345549999998</v>
      </c>
      <c r="AL58" s="2">
        <f>(VLOOKUP($A58,[4]BASE18!$A$1:$N$933,14,0))/1000</f>
        <v>-81244.292659999992</v>
      </c>
      <c r="AM58" s="2">
        <f>(VLOOKUP($A58,[4]BASE19!$A$1:$N$933,3,0))/1000</f>
        <v>-81542.767059999998</v>
      </c>
      <c r="AN58" s="2">
        <f>(VLOOKUP($A58,[4]BASE19!$A$1:$N$933,4,0))/1000</f>
        <v>-81776.272489999988</v>
      </c>
      <c r="AO58" s="2">
        <f>(VLOOKUP($A58,[4]BASE19!$A$1:$N$933,5,0))/1000</f>
        <v>-86229.332170000009</v>
      </c>
      <c r="AP58" s="2">
        <f>(VLOOKUP($A58,[4]BASE19!$A$1:$N$933,6,0))/1000</f>
        <v>-86566.858619999999</v>
      </c>
      <c r="AQ58" s="2">
        <f>(VLOOKUP($A58,[4]BASE19!$A$1:$N$933,7,0))/1000</f>
        <v>-86857.905959999989</v>
      </c>
      <c r="AR58" s="2">
        <f>(VLOOKUP($A58,[4]BASE19!$A$1:$N$933,8,0))/1000</f>
        <v>-87136.486900000004</v>
      </c>
      <c r="AS58" s="2">
        <f>(VLOOKUP($A58,[4]BASE19!$A$1:$N$933,9,0))/1000</f>
        <v>-98772.443050000002</v>
      </c>
      <c r="AT58" s="2">
        <f>(VLOOKUP($A58,[4]BASE19!$A$1:$N$933,10,0))/1000</f>
        <v>-99054.127529999998</v>
      </c>
      <c r="AU58" s="2">
        <f>(VLOOKUP($A58,[4]BASE19!$A$1:$N$933,11,0))/1000</f>
        <v>-99054.931129999997</v>
      </c>
      <c r="AV58" s="2">
        <f>(VLOOKUP($A58,[4]BASE19!$A$1:$N$933,12,0))/1000</f>
        <v>-99345.35437999999</v>
      </c>
      <c r="AW58" s="2">
        <f>(VLOOKUP($A58,[4]BASE19!$A$1:$N$933,13,0))/1000</f>
        <v>-99595.848110000006</v>
      </c>
      <c r="AX58" s="2">
        <f>(VLOOKUP($A58,[4]BASE19!$A$1:$N$933,14,0))/1000</f>
        <v>-99929.056949999998</v>
      </c>
      <c r="AY58" s="2">
        <f>(VLOOKUP($A58,[4]BASE20!$A$1:$N$933,3,0))/1000</f>
        <v>-100177.155</v>
      </c>
      <c r="AZ58" s="2">
        <f>(VLOOKUP($A58,[4]BASE20!$A$1:$N$933,4,0))/1000</f>
        <v>-100427.15659</v>
      </c>
      <c r="BA58" s="2">
        <f>(VLOOKUP($A58,[4]BASE20!$A$1:$N$933,5,0))/1000</f>
        <v>-100669.83559999999</v>
      </c>
      <c r="BB58" s="2">
        <f>(VLOOKUP($A58,[4]BASE20!$A$1:$N$933,6,0))/1000</f>
        <v>-100924.70401999999</v>
      </c>
      <c r="BC58" s="2">
        <f>(VLOOKUP($A58,[4]BASE20!$A$1:$N$933,7,0))/1000</f>
        <v>-101184.98042000001</v>
      </c>
      <c r="BD58" s="2">
        <f>(VLOOKUP($A58,[4]BASE20!$A$1:$N$933,8,0))/1000</f>
        <v>-101428.34759</v>
      </c>
      <c r="BE58" s="2">
        <f>(VLOOKUP($A58,[4]BASE20!$A$1:$N$933,9,0))/1000</f>
        <v>-101677.70535999999</v>
      </c>
      <c r="BF58" s="2">
        <f>(VLOOKUP($A58,[4]BASE20!$A$1:$N$933,10,0))/1000</f>
        <v>-100597.6958</v>
      </c>
      <c r="BG58" s="2">
        <f>(VLOOKUP($A58,[4]BASE20!$A$1:$N$933,11,0))/1000</f>
        <v>-100668.01638</v>
      </c>
      <c r="BH58" s="2">
        <f>(VLOOKUP($A58,[4]BASE20!$A$1:$N$933,12,0))/1000</f>
        <v>-100899.73809</v>
      </c>
      <c r="BI58" s="2">
        <f>(VLOOKUP($A58,[4]BASE20!$A$1:$N$933,13,0))/1000</f>
        <v>-101072.70664</v>
      </c>
      <c r="BJ58" s="2">
        <f>(VLOOKUP($A58,[4]BASE20!$A$1:$N$933,14,0))/1000</f>
        <v>-101013.63115</v>
      </c>
      <c r="BK58" s="2">
        <f>(VLOOKUP($A58,[4]BASE21!$A$1:$N$933,3,0))/1000</f>
        <v>-101270.64242</v>
      </c>
      <c r="BL58" s="2">
        <f>(VLOOKUP($A58,[4]BASE21!$A$1:$N$933,4,0))/1000</f>
        <v>-101350.93187999999</v>
      </c>
      <c r="BM58" s="2">
        <f>(VLOOKUP($A58,[4]BASE21!$A$1:$N$933,5,0))/1000</f>
        <v>-101401.24726</v>
      </c>
      <c r="BN58" s="2">
        <f>(VLOOKUP($A58,[4]BASE21!$A$1:$N$933,6,0))/1000</f>
        <v>-101633.97026</v>
      </c>
      <c r="BO58" s="2">
        <f>(VLOOKUP($A58,[4]BASE21!$A$1:$N$933,7,0))/1000</f>
        <v>-101701.35527</v>
      </c>
      <c r="BP58" s="2">
        <f>(VLOOKUP($A58,[4]BASE21!$A$1:$N$933,8,0))/1000</f>
        <v>-101910.07704</v>
      </c>
      <c r="BQ58" s="2">
        <f t="shared" si="4"/>
        <v>-481.72944999999891</v>
      </c>
      <c r="BR58" s="34">
        <f t="shared" si="5"/>
        <v>4.7494557630700651E-3</v>
      </c>
      <c r="BS58" s="34">
        <f t="shared" si="6"/>
        <v>2.0523007726482856E-3</v>
      </c>
      <c r="BT58" s="5"/>
    </row>
    <row r="59" spans="1:72" x14ac:dyDescent="0.2">
      <c r="A59" s="1">
        <v>19</v>
      </c>
      <c r="B59" s="1" t="str">
        <f>VLOOKUP(A59,[4]plan!$A$2:$B$890,2,0)</f>
        <v>OTROS ACTIVOS</v>
      </c>
      <c r="C59" s="2">
        <f>VLOOKUP($A59,[4]BASE!$A$2:$N$890,3,0)</f>
        <v>1</v>
      </c>
      <c r="D59" s="2">
        <f>VLOOKUP($A59,[4]BASE!$A$2:$N$890,3,0)</f>
        <v>1</v>
      </c>
      <c r="E59" s="2">
        <f>VLOOKUP($A59,[4]BASE!$A$2:$N$890,3,0)</f>
        <v>1</v>
      </c>
      <c r="F59" s="2">
        <f>VLOOKUP($A59,[4]BASE!$A$2:$N$890,3,0)</f>
        <v>1</v>
      </c>
      <c r="G59" s="2">
        <f>VLOOKUP($A59,[4]BASE!$A$2:$N$890,3,0)</f>
        <v>1</v>
      </c>
      <c r="H59" s="2">
        <f>VLOOKUP($A59,[4]BASE!$A$2:$N$890,3,0)</f>
        <v>1</v>
      </c>
      <c r="I59" s="2">
        <f>VLOOKUP($A59,[4]BASE!$A$2:$N$890,3,0)</f>
        <v>1</v>
      </c>
      <c r="J59" s="2">
        <f>VLOOKUP($A59,[4]BASE!$A$2:$N$890,3,0)</f>
        <v>1</v>
      </c>
      <c r="K59" s="2">
        <f>(VLOOKUP($A59,[4]BASE!$A$2:$N$890,11,0))/1000</f>
        <v>138563.02838999999</v>
      </c>
      <c r="L59" s="2">
        <f>(VLOOKUP($A59,[4]BASE!$A$2:$N$890,12,0))/1000</f>
        <v>137913.95525</v>
      </c>
      <c r="M59" s="2">
        <f>(VLOOKUP($A59,[4]BASE!$A$2:$N$890,13,0))/1000</f>
        <v>141953.14098</v>
      </c>
      <c r="N59" s="2">
        <f>(VLOOKUP($A59,[4]BASE!$A$2:$N$890,14,0))/1000</f>
        <v>182454.33308000001</v>
      </c>
      <c r="O59" s="2">
        <f>(VLOOKUP($A59,[4]BASE17!$A$1:$N$933,3,0))/1000</f>
        <v>186860.42577999999</v>
      </c>
      <c r="P59" s="2">
        <f>(VLOOKUP($A59,[4]BASE17!$A$1:$N$933,4,0))/1000</f>
        <v>189367.28795</v>
      </c>
      <c r="Q59" s="2">
        <f>(VLOOKUP($A59,[4]BASE17!$A$1:$N$933,5,0))/1000</f>
        <v>194626.25956000001</v>
      </c>
      <c r="R59" s="2">
        <f>(VLOOKUP($A59,[4]BASE17!$A$1:$N$933,6,0))/1000</f>
        <v>211225.65745</v>
      </c>
      <c r="S59" s="2">
        <f>(VLOOKUP($A59,[4]BASE17!$A$1:$N$933,7,0))/1000</f>
        <v>2339818.5534000001</v>
      </c>
      <c r="T59" s="2">
        <f>(VLOOKUP($A59,[4]BASE17!$A$1:$N$933,8,0))/1000</f>
        <v>2348969.6002600002</v>
      </c>
      <c r="U59" s="2">
        <f>(VLOOKUP($A59,[4]BASE17!$A$1:$N$933,9,0))/1000</f>
        <v>2320086.9591100002</v>
      </c>
      <c r="V59" s="2">
        <f>(VLOOKUP($A59,[4]BASE17!$A$1:$N$933,10,0))/1000</f>
        <v>2295656.9846199998</v>
      </c>
      <c r="W59" s="2">
        <f>(VLOOKUP($A59,[4]BASE17!$A$1:$N$933,11,0))/1000</f>
        <v>2370112.7892600005</v>
      </c>
      <c r="X59" s="2">
        <f>(VLOOKUP($A59,[4]BASE17!$A$1:$N$933,12,0))/1000</f>
        <v>2377020.8608899997</v>
      </c>
      <c r="Y59" s="2">
        <f>(VLOOKUP($A59,[4]BASE17!$A$1:$N$933,13,0))/1000</f>
        <v>2380480.3167300001</v>
      </c>
      <c r="Z59" s="2">
        <f>(VLOOKUP($A59,[4]BASE17!$A$1:$N$933,14,0))/1000</f>
        <v>2442309.8976199999</v>
      </c>
      <c r="AA59" s="2">
        <f>(VLOOKUP($A59,[4]BASE18!$A$1:$N$933,3,0))/1000</f>
        <v>2489583.5448499997</v>
      </c>
      <c r="AB59" s="2">
        <f>(VLOOKUP($A59,[4]BASE18!$A$1:$N$933,4,0))/1000</f>
        <v>2475850.0054699997</v>
      </c>
      <c r="AC59" s="2">
        <f>(VLOOKUP($A59,[4]BASE18!$A$1:$N$933,5,0))/1000</f>
        <v>2555221.3646999998</v>
      </c>
      <c r="AD59" s="2">
        <f>(VLOOKUP($A59,[4]BASE18!$A$1:$N$933,6,0))/1000</f>
        <v>2564062.5942600002</v>
      </c>
      <c r="AE59" s="2">
        <f>(VLOOKUP($A59,[4]BASE18!$A$1:$N$933,7,0))/1000</f>
        <v>2563572.98073</v>
      </c>
      <c r="AF59" s="2">
        <f>(VLOOKUP($A59,[4]BASE18!$A$1:$N$933,8,0))/1000</f>
        <v>2577901.5185199999</v>
      </c>
      <c r="AG59" s="2">
        <f>(VLOOKUP($A59,[4]BASE18!$A$1:$N$933,9,0))/1000</f>
        <v>2591565.2165199998</v>
      </c>
      <c r="AH59" s="2">
        <f>(VLOOKUP($A59,[4]BASE18!$A$1:$N$933,10,0))/1000</f>
        <v>2566970.3317199997</v>
      </c>
      <c r="AI59" s="2">
        <f>(VLOOKUP($A59,[4]BASE18!$A$1:$N$933,11,0))/1000</f>
        <v>2556470.4884299999</v>
      </c>
      <c r="AJ59" s="2">
        <f>(VLOOKUP($A59,[4]BASE18!$A$1:$N$933,12,0))/1000</f>
        <v>2559777.3039600002</v>
      </c>
      <c r="AK59" s="2">
        <f>(VLOOKUP($A59,[4]BASE18!$A$1:$N$933,13,0))/1000</f>
        <v>2491069.0647399998</v>
      </c>
      <c r="AL59" s="2">
        <f>(VLOOKUP($A59,[4]BASE18!$A$1:$N$933,14,0))/1000</f>
        <v>2517113.3921500002</v>
      </c>
      <c r="AM59" s="2">
        <f>(VLOOKUP($A59,[4]BASE19!$A$1:$N$933,3,0))/1000</f>
        <v>2712787.9584899996</v>
      </c>
      <c r="AN59" s="2">
        <f>(VLOOKUP($A59,[4]BASE19!$A$1:$N$933,4,0))/1000</f>
        <v>2699180.19563</v>
      </c>
      <c r="AO59" s="2">
        <f>(VLOOKUP($A59,[4]BASE19!$A$1:$N$933,5,0))/1000</f>
        <v>2664054.4383800002</v>
      </c>
      <c r="AP59" s="2">
        <f>(VLOOKUP($A59,[4]BASE19!$A$1:$N$933,6,0))/1000</f>
        <v>2671479.4936899999</v>
      </c>
      <c r="AQ59" s="2">
        <f>(VLOOKUP($A59,[4]BASE19!$A$1:$N$933,7,0))/1000</f>
        <v>2669131.5002100002</v>
      </c>
      <c r="AR59" s="2">
        <f>(VLOOKUP($A59,[4]BASE19!$A$1:$N$933,8,0))/1000</f>
        <v>2673744.75434</v>
      </c>
      <c r="AS59" s="2">
        <f>(VLOOKUP($A59,[4]BASE19!$A$1:$N$933,9,0))/1000</f>
        <v>2681844.6533300001</v>
      </c>
      <c r="AT59" s="2">
        <f>(VLOOKUP($A59,[4]BASE19!$A$1:$N$933,10,0))/1000</f>
        <v>2667355.3702199999</v>
      </c>
      <c r="AU59" s="2">
        <f>(VLOOKUP($A59,[4]BASE19!$A$1:$N$933,11,0))/1000</f>
        <v>2663445.2157700001</v>
      </c>
      <c r="AV59" s="2">
        <f>(VLOOKUP($A59,[4]BASE19!$A$1:$N$933,12,0))/1000</f>
        <v>2642677.9391199998</v>
      </c>
      <c r="AW59" s="2">
        <f>(VLOOKUP($A59,[4]BASE19!$A$1:$N$933,13,0))/1000</f>
        <v>2639239.5413600001</v>
      </c>
      <c r="AX59" s="2">
        <f>(VLOOKUP($A59,[4]BASE19!$A$1:$N$933,14,0))/1000</f>
        <v>2631335.3978499998</v>
      </c>
      <c r="AY59" s="2">
        <f>(VLOOKUP($A59,[4]BASE20!$A$1:$N$933,3,0))/1000</f>
        <v>2646000.96771</v>
      </c>
      <c r="AZ59" s="2">
        <f>(VLOOKUP($A59,[4]BASE20!$A$1:$N$933,4,0))/1000</f>
        <v>2632896.36742</v>
      </c>
      <c r="BA59" s="2">
        <f>(VLOOKUP($A59,[4]BASE20!$A$1:$N$933,5,0))/1000</f>
        <v>2548350.92123</v>
      </c>
      <c r="BB59" s="2">
        <f>(VLOOKUP($A59,[4]BASE20!$A$1:$N$933,6,0))/1000</f>
        <v>2558224.1062800004</v>
      </c>
      <c r="BC59" s="2">
        <f>(VLOOKUP($A59,[4]BASE20!$A$1:$N$933,7,0))/1000</f>
        <v>2551200.8607399999</v>
      </c>
      <c r="BD59" s="2">
        <f>(VLOOKUP($A59,[4]BASE20!$A$1:$N$933,8,0))/1000</f>
        <v>2564439.4381300001</v>
      </c>
      <c r="BE59" s="2">
        <f>(VLOOKUP($A59,[4]BASE20!$A$1:$N$933,9,0))/1000</f>
        <v>2566086.8363999999</v>
      </c>
      <c r="BF59" s="2">
        <f>(VLOOKUP($A59,[4]BASE20!$A$1:$N$933,10,0))/1000</f>
        <v>2552082.4333899999</v>
      </c>
      <c r="BG59" s="2">
        <f>(VLOOKUP($A59,[4]BASE20!$A$1:$N$933,11,0))/1000</f>
        <v>2547949.3187100003</v>
      </c>
      <c r="BH59" s="2">
        <f>(VLOOKUP($A59,[4]BASE20!$A$1:$N$933,12,0))/1000</f>
        <v>2559864.4761799998</v>
      </c>
      <c r="BI59" s="2">
        <f>(VLOOKUP($A59,[4]BASE20!$A$1:$N$933,13,0))/1000</f>
        <v>2563087.74823</v>
      </c>
      <c r="BJ59" s="2">
        <f>(VLOOKUP($A59,[4]BASE20!$A$1:$N$933,14,0))/1000</f>
        <v>2568406.9600900002</v>
      </c>
      <c r="BK59" s="2">
        <f>(VLOOKUP($A59,[4]BASE21!$A$1:$N$933,3,0))/1000</f>
        <v>2434552.86472</v>
      </c>
      <c r="BL59" s="2">
        <f>(VLOOKUP($A59,[4]BASE21!$A$1:$N$933,4,0))/1000</f>
        <v>2431699.9917899999</v>
      </c>
      <c r="BM59" s="2">
        <f>(VLOOKUP($A59,[4]BASE21!$A$1:$N$933,5,0))/1000</f>
        <v>2421198.6379200001</v>
      </c>
      <c r="BN59" s="2">
        <f>(VLOOKUP($A59,[4]BASE21!$A$1:$N$933,6,0))/1000</f>
        <v>2431304.8392800004</v>
      </c>
      <c r="BO59" s="2">
        <f>(VLOOKUP($A59,[4]BASE21!$A$1:$N$933,7,0))/1000</f>
        <v>2429770.9295700002</v>
      </c>
      <c r="BP59" s="2">
        <f>(VLOOKUP($A59,[4]BASE21!$A$1:$N$933,8,0))/1000</f>
        <v>52815.658969999997</v>
      </c>
      <c r="BQ59" s="2">
        <f t="shared" si="4"/>
        <v>-2511623.7791599999</v>
      </c>
      <c r="BR59" s="34">
        <f t="shared" si="5"/>
        <v>-0.97940459884343634</v>
      </c>
      <c r="BS59" s="34">
        <f t="shared" si="6"/>
        <v>-0.97826311183196724</v>
      </c>
      <c r="BT59" s="5"/>
    </row>
    <row r="60" spans="1:72" ht="12.75" customHeight="1" x14ac:dyDescent="0.2">
      <c r="A60" s="1">
        <v>191</v>
      </c>
      <c r="B60" s="1" t="str">
        <f>VLOOKUP(A60,[4]plan!$A$2:$B$890,2,0)</f>
        <v>ACTIVOS DIFERIDOS</v>
      </c>
      <c r="C60" s="2">
        <f>VLOOKUP($A60,[4]BASE!$A$2:$N$890,3,0)</f>
        <v>1</v>
      </c>
      <c r="D60" s="2">
        <f>VLOOKUP($A60,[4]BASE!$A$2:$N$890,3,0)</f>
        <v>1</v>
      </c>
      <c r="E60" s="2">
        <f>VLOOKUP($A60,[4]BASE!$A$2:$N$890,3,0)</f>
        <v>1</v>
      </c>
      <c r="F60" s="2">
        <f>VLOOKUP($A60,[4]BASE!$A$2:$N$890,3,0)</f>
        <v>1</v>
      </c>
      <c r="G60" s="2">
        <f>VLOOKUP($A60,[4]BASE!$A$2:$N$890,3,0)</f>
        <v>1</v>
      </c>
      <c r="H60" s="2">
        <f>VLOOKUP($A60,[4]BASE!$A$2:$N$890,3,0)</f>
        <v>1</v>
      </c>
      <c r="I60" s="2">
        <f>VLOOKUP($A60,[4]BASE!$A$2:$N$890,3,0)</f>
        <v>1</v>
      </c>
      <c r="J60" s="2">
        <f>VLOOKUP($A60,[4]BASE!$A$2:$N$890,3,0)</f>
        <v>1</v>
      </c>
      <c r="K60" s="2">
        <f>(VLOOKUP($A60,[4]BASE!$A$2:$N$890,11,0))/1000</f>
        <v>10100.33592</v>
      </c>
      <c r="L60" s="2">
        <f>(VLOOKUP($A60,[4]BASE!$A$2:$N$890,12,0))/1000</f>
        <v>9690.9606400000011</v>
      </c>
      <c r="M60" s="2">
        <f>(VLOOKUP($A60,[4]BASE!$A$2:$N$890,13,0))/1000</f>
        <v>9543.31495</v>
      </c>
      <c r="N60" s="2">
        <f>(VLOOKUP($A60,[4]BASE!$A$2:$N$890,14,0))/1000</f>
        <v>9853.4424399999989</v>
      </c>
      <c r="O60" s="2">
        <f>(VLOOKUP($A60,[4]BASE17!$A$1:$N$933,3,0))/1000</f>
        <v>9664.0152400000006</v>
      </c>
      <c r="P60" s="2">
        <f>(VLOOKUP($A60,[4]BASE17!$A$1:$N$933,4,0))/1000</f>
        <v>10148.24079</v>
      </c>
      <c r="Q60" s="2">
        <f>(VLOOKUP($A60,[4]BASE17!$A$1:$N$933,5,0))/1000</f>
        <v>9755.0061500000011</v>
      </c>
      <c r="R60" s="2">
        <f>(VLOOKUP($A60,[4]BASE17!$A$1:$N$933,6,0))/1000</f>
        <v>9218.9021300000004</v>
      </c>
      <c r="S60" s="2">
        <f>(VLOOKUP($A60,[4]BASE17!$A$1:$N$933,7,0))/1000</f>
        <v>8913.8839399999997</v>
      </c>
      <c r="T60" s="2">
        <f>(VLOOKUP($A60,[4]BASE17!$A$1:$N$933,8,0))/1000</f>
        <v>8468.6175399999993</v>
      </c>
      <c r="U60" s="2">
        <f>(VLOOKUP($A60,[4]BASE17!$A$1:$N$933,9,0))/1000</f>
        <v>8066.6188499999998</v>
      </c>
      <c r="V60" s="2">
        <f>(VLOOKUP($A60,[4]BASE17!$A$1:$N$933,10,0))/1000</f>
        <v>7704.8456999999999</v>
      </c>
      <c r="W60" s="2">
        <f>(VLOOKUP($A60,[4]BASE17!$A$1:$N$933,11,0))/1000</f>
        <v>7466.45676</v>
      </c>
      <c r="X60" s="2">
        <f>(VLOOKUP($A60,[4]BASE17!$A$1:$N$933,12,0))/1000</f>
        <v>7215.1019200000001</v>
      </c>
      <c r="Y60" s="2">
        <f>(VLOOKUP($A60,[4]BASE17!$A$1:$N$933,13,0))/1000</f>
        <v>6713.2304800000002</v>
      </c>
      <c r="Z60" s="2">
        <f>(VLOOKUP($A60,[4]BASE17!$A$1:$N$933,14,0))/1000</f>
        <v>7354.8117300000004</v>
      </c>
      <c r="AA60" s="2">
        <f>(VLOOKUP($A60,[4]BASE18!$A$1:$N$933,3,0))/1000</f>
        <v>6939.3990400000002</v>
      </c>
      <c r="AB60" s="2">
        <f>(VLOOKUP($A60,[4]BASE18!$A$1:$N$933,4,0))/1000</f>
        <v>7990.7016399999993</v>
      </c>
      <c r="AC60" s="2">
        <f>(VLOOKUP($A60,[4]BASE18!$A$1:$N$933,5,0))/1000</f>
        <v>7542.2709599999998</v>
      </c>
      <c r="AD60" s="2">
        <f>(VLOOKUP($A60,[4]BASE18!$A$1:$N$933,6,0))/1000</f>
        <v>7402.5231399999993</v>
      </c>
      <c r="AE60" s="2">
        <f>(VLOOKUP($A60,[4]BASE18!$A$1:$N$933,7,0))/1000</f>
        <v>7090.7034100000001</v>
      </c>
      <c r="AF60" s="2">
        <f>(VLOOKUP($A60,[4]BASE18!$A$1:$N$933,8,0))/1000</f>
        <v>6955.37734</v>
      </c>
      <c r="AG60" s="2">
        <f>(VLOOKUP($A60,[4]BASE18!$A$1:$N$933,9,0))/1000</f>
        <v>7466.00785</v>
      </c>
      <c r="AH60" s="2">
        <f>(VLOOKUP($A60,[4]BASE18!$A$1:$N$933,10,0))/1000</f>
        <v>7283.3113800000001</v>
      </c>
      <c r="AI60" s="2">
        <f>(VLOOKUP($A60,[4]BASE18!$A$1:$N$933,11,0))/1000</f>
        <v>7091.7898099999993</v>
      </c>
      <c r="AJ60" s="2">
        <f>(VLOOKUP($A60,[4]BASE18!$A$1:$N$933,12,0))/1000</f>
        <v>7023.1871100000008</v>
      </c>
      <c r="AK60" s="2">
        <f>(VLOOKUP($A60,[4]BASE18!$A$1:$N$933,13,0))/1000</f>
        <v>6738.0457699999997</v>
      </c>
      <c r="AL60" s="2">
        <f>(VLOOKUP($A60,[4]BASE18!$A$1:$N$933,14,0))/1000</f>
        <v>6867.2314000000006</v>
      </c>
      <c r="AM60" s="2">
        <f>(VLOOKUP($A60,[4]BASE19!$A$1:$N$933,3,0))/1000</f>
        <v>6700.95838</v>
      </c>
      <c r="AN60" s="2">
        <f>(VLOOKUP($A60,[4]BASE19!$A$1:$N$933,4,0))/1000</f>
        <v>7780.5149099999999</v>
      </c>
      <c r="AO60" s="2">
        <f>(VLOOKUP($A60,[4]BASE19!$A$1:$N$933,5,0))/1000</f>
        <v>7556.0467800000006</v>
      </c>
      <c r="AP60" s="2">
        <f>(VLOOKUP($A60,[4]BASE19!$A$1:$N$933,6,0))/1000</f>
        <v>7199.8212699999995</v>
      </c>
      <c r="AQ60" s="2">
        <f>(VLOOKUP($A60,[4]BASE19!$A$1:$N$933,7,0))/1000</f>
        <v>7062.2589400000006</v>
      </c>
      <c r="AR60" s="2">
        <f>(VLOOKUP($A60,[4]BASE19!$A$1:$N$933,8,0))/1000</f>
        <v>6797.3996399999996</v>
      </c>
      <c r="AS60" s="2">
        <f>(VLOOKUP($A60,[4]BASE19!$A$1:$N$933,9,0))/1000</f>
        <v>6649.7444999999998</v>
      </c>
      <c r="AT60" s="2">
        <f>(VLOOKUP($A60,[4]BASE19!$A$1:$N$933,10,0))/1000</f>
        <v>6325.9672</v>
      </c>
      <c r="AU60" s="2">
        <f>(VLOOKUP($A60,[4]BASE19!$A$1:$N$933,11,0))/1000</f>
        <v>6418.9504400000005</v>
      </c>
      <c r="AV60" s="2">
        <f>(VLOOKUP($A60,[4]BASE19!$A$1:$N$933,12,0))/1000</f>
        <v>6253.84422</v>
      </c>
      <c r="AW60" s="2">
        <f>(VLOOKUP($A60,[4]BASE19!$A$1:$N$933,13,0))/1000</f>
        <v>5978.9218300000002</v>
      </c>
      <c r="AX60" s="2">
        <f>(VLOOKUP($A60,[4]BASE19!$A$1:$N$933,14,0))/1000</f>
        <v>6390.1321900000003</v>
      </c>
      <c r="AY60" s="2">
        <f>(VLOOKUP($A60,[4]BASE20!$A$1:$N$933,3,0))/1000</f>
        <v>6112.2394000000004</v>
      </c>
      <c r="AZ60" s="2">
        <f>(VLOOKUP($A60,[4]BASE20!$A$1:$N$933,4,0))/1000</f>
        <v>7122.6718300000002</v>
      </c>
      <c r="BA60" s="2">
        <f>(VLOOKUP($A60,[4]BASE20!$A$1:$N$933,5,0))/1000</f>
        <v>7480.9603699999998</v>
      </c>
      <c r="BB60" s="2">
        <f>(VLOOKUP($A60,[4]BASE20!$A$1:$N$933,6,0))/1000</f>
        <v>7526.7330599999996</v>
      </c>
      <c r="BC60" s="2">
        <f>(VLOOKUP($A60,[4]BASE20!$A$1:$N$933,7,0))/1000</f>
        <v>7489.56819</v>
      </c>
      <c r="BD60" s="2">
        <f>(VLOOKUP($A60,[4]BASE20!$A$1:$N$933,8,0))/1000</f>
        <v>7447.1845300000004</v>
      </c>
      <c r="BE60" s="2">
        <f>(VLOOKUP($A60,[4]BASE20!$A$1:$N$933,9,0))/1000</f>
        <v>7232.5262899999998</v>
      </c>
      <c r="BF60" s="2">
        <f>(VLOOKUP($A60,[4]BASE20!$A$1:$N$933,10,0))/1000</f>
        <v>6924.2207699999999</v>
      </c>
      <c r="BG60" s="2">
        <f>(VLOOKUP($A60,[4]BASE20!$A$1:$N$933,11,0))/1000</f>
        <v>6695.4445800000003</v>
      </c>
      <c r="BH60" s="2">
        <f>(VLOOKUP($A60,[4]BASE20!$A$1:$N$933,12,0))/1000</f>
        <v>6551.9107199999999</v>
      </c>
      <c r="BI60" s="2">
        <f>(VLOOKUP($A60,[4]BASE20!$A$1:$N$933,13,0))/1000</f>
        <v>6177.9476100000002</v>
      </c>
      <c r="BJ60" s="2">
        <f>(VLOOKUP($A60,[4]BASE20!$A$1:$N$933,14,0))/1000</f>
        <v>6149.8305799999998</v>
      </c>
      <c r="BK60" s="2">
        <f>(VLOOKUP($A60,[4]BASE21!$A$1:$N$933,3,0))/1000</f>
        <v>5951.0351300000002</v>
      </c>
      <c r="BL60" s="2">
        <f>(VLOOKUP($A60,[4]BASE21!$A$1:$N$933,4,0))/1000</f>
        <v>5803.1655000000001</v>
      </c>
      <c r="BM60" s="2">
        <f>(VLOOKUP($A60,[4]BASE21!$A$1:$N$933,5,0))/1000</f>
        <v>6727.9934999999996</v>
      </c>
      <c r="BN60" s="2">
        <f>(VLOOKUP($A60,[4]BASE21!$A$1:$N$933,6,0))/1000</f>
        <v>6412.23524</v>
      </c>
      <c r="BO60" s="2">
        <f>(VLOOKUP($A60,[4]BASE21!$A$1:$N$933,7,0))/1000</f>
        <v>6263.9539699999996</v>
      </c>
      <c r="BP60" s="2">
        <f>(VLOOKUP($A60,[4]BASE21!$A$1:$N$933,8,0))/1000</f>
        <v>6037.7208600000004</v>
      </c>
      <c r="BQ60" s="2">
        <f t="shared" si="4"/>
        <v>-1409.4636700000001</v>
      </c>
      <c r="BR60" s="34">
        <f t="shared" si="5"/>
        <v>-0.18926127912127888</v>
      </c>
      <c r="BS60" s="34">
        <f t="shared" si="6"/>
        <v>-3.6116662268512734E-2</v>
      </c>
      <c r="BT60" s="5"/>
    </row>
    <row r="61" spans="1:72" x14ac:dyDescent="0.2">
      <c r="A61" s="1">
        <v>193</v>
      </c>
      <c r="B61" s="1" t="str">
        <f>VLOOKUP(A61,[4]plan!$A$2:$B$890,2,0)</f>
        <v>VALORES ACUMULADOS POR COBRAR</v>
      </c>
      <c r="C61" s="2">
        <f>VLOOKUP($A61,[4]BASE!$A$2:$N$890,3,0)</f>
        <v>1</v>
      </c>
      <c r="D61" s="2">
        <f>VLOOKUP($A61,[4]BASE!$A$2:$N$890,3,0)</f>
        <v>1</v>
      </c>
      <c r="E61" s="2">
        <f>VLOOKUP($A61,[4]BASE!$A$2:$N$890,3,0)</f>
        <v>1</v>
      </c>
      <c r="F61" s="2">
        <f>VLOOKUP($A61,[4]BASE!$A$2:$N$890,3,0)</f>
        <v>1</v>
      </c>
      <c r="G61" s="2">
        <f>VLOOKUP($A61,[4]BASE!$A$2:$N$890,3,0)</f>
        <v>1</v>
      </c>
      <c r="H61" s="2">
        <f>VLOOKUP($A61,[4]BASE!$A$2:$N$890,3,0)</f>
        <v>1</v>
      </c>
      <c r="I61" s="2">
        <f>VLOOKUP($A61,[4]BASE!$A$2:$N$890,3,0)</f>
        <v>1</v>
      </c>
      <c r="J61" s="2">
        <f>VLOOKUP($A61,[4]BASE!$A$2:$N$890,3,0)</f>
        <v>1</v>
      </c>
      <c r="K61" s="2">
        <f>(VLOOKUP($A61,[4]BASE!$A$2:$N$890,11,0))/1000</f>
        <v>15062.736130000001</v>
      </c>
      <c r="L61" s="2">
        <f>(VLOOKUP($A61,[4]BASE!$A$2:$N$890,12,0))/1000</f>
        <v>13386.25714</v>
      </c>
      <c r="M61" s="2">
        <f>(VLOOKUP($A61,[4]BASE!$A$2:$N$890,13,0))/1000</f>
        <v>17009.234570000001</v>
      </c>
      <c r="N61" s="2">
        <f>(VLOOKUP($A61,[4]BASE!$A$2:$N$890,14,0))/1000</f>
        <v>16300.363170000001</v>
      </c>
      <c r="O61" s="2">
        <f>(VLOOKUP($A61,[4]BASE17!$A$1:$N$933,3,0))/1000</f>
        <v>19718.734410000001</v>
      </c>
      <c r="P61" s="2">
        <f>(VLOOKUP($A61,[4]BASE17!$A$1:$N$933,4,0))/1000</f>
        <v>21580.649539999999</v>
      </c>
      <c r="Q61" s="2">
        <f>(VLOOKUP($A61,[4]BASE17!$A$1:$N$933,5,0))/1000</f>
        <v>27980.03673</v>
      </c>
      <c r="R61" s="2">
        <f>(VLOOKUP($A61,[4]BASE17!$A$1:$N$933,6,0))/1000</f>
        <v>44848.683939999995</v>
      </c>
      <c r="S61" s="2">
        <f>(VLOOKUP($A61,[4]BASE17!$A$1:$N$933,7,0))/1000</f>
        <v>34890.276330000001</v>
      </c>
      <c r="T61" s="2">
        <f>(VLOOKUP($A61,[4]BASE17!$A$1:$N$933,8,0))/1000</f>
        <v>44153.000520000001</v>
      </c>
      <c r="U61" s="2">
        <f>(VLOOKUP($A61,[4]BASE17!$A$1:$N$933,9,0))/1000</f>
        <v>53474.418600000005</v>
      </c>
      <c r="V61" s="2">
        <f>(VLOOKUP($A61,[4]BASE17!$A$1:$N$933,10,0))/1000</f>
        <v>39766.601539999996</v>
      </c>
      <c r="W61" s="2">
        <f>(VLOOKUP($A61,[4]BASE17!$A$1:$N$933,11,0))/1000</f>
        <v>29922.794999999998</v>
      </c>
      <c r="X61" s="2">
        <f>(VLOOKUP($A61,[4]BASE17!$A$1:$N$933,12,0))/1000</f>
        <v>37071.695509999998</v>
      </c>
      <c r="Y61" s="2">
        <f>(VLOOKUP($A61,[4]BASE17!$A$1:$N$933,13,0))/1000</f>
        <v>34951.077640000003</v>
      </c>
      <c r="Z61" s="2">
        <f>(VLOOKUP($A61,[4]BASE17!$A$1:$N$933,14,0))/1000</f>
        <v>48130.672479999994</v>
      </c>
      <c r="AA61" s="2">
        <f>(VLOOKUP($A61,[4]BASE18!$A$1:$N$933,3,0))/1000</f>
        <v>53010.045659999996</v>
      </c>
      <c r="AB61" s="2">
        <f>(VLOOKUP($A61,[4]BASE18!$A$1:$N$933,4,0))/1000</f>
        <v>37546.902929999997</v>
      </c>
      <c r="AC61" s="2">
        <f>(VLOOKUP($A61,[4]BASE18!$A$1:$N$933,5,0))/1000</f>
        <v>28294.824780000003</v>
      </c>
      <c r="AD61" s="2">
        <f>(VLOOKUP($A61,[4]BASE18!$A$1:$N$933,6,0))/1000</f>
        <v>36428.201820000002</v>
      </c>
      <c r="AE61" s="2">
        <f>(VLOOKUP($A61,[4]BASE18!$A$1:$N$933,7,0))/1000</f>
        <v>37153.291669999999</v>
      </c>
      <c r="AF61" s="2">
        <f>(VLOOKUP($A61,[4]BASE18!$A$1:$N$933,8,0))/1000</f>
        <v>50718.431779999999</v>
      </c>
      <c r="AG61" s="2">
        <f>(VLOOKUP($A61,[4]BASE18!$A$1:$N$933,9,0))/1000</f>
        <v>56005.890350000001</v>
      </c>
      <c r="AH61" s="2">
        <f>(VLOOKUP($A61,[4]BASE18!$A$1:$N$933,10,0))/1000</f>
        <v>42250.940179999998</v>
      </c>
      <c r="AI61" s="2">
        <f>(VLOOKUP($A61,[4]BASE18!$A$1:$N$933,11,0))/1000</f>
        <v>32408.942709999999</v>
      </c>
      <c r="AJ61" s="2">
        <f>(VLOOKUP($A61,[4]BASE18!$A$1:$N$933,12,0))/1000</f>
        <v>39025.164979999994</v>
      </c>
      <c r="AK61" s="2">
        <f>(VLOOKUP($A61,[4]BASE18!$A$1:$N$933,13,0))/1000</f>
        <v>36075.560669999999</v>
      </c>
      <c r="AL61" s="2">
        <f>(VLOOKUP($A61,[4]BASE18!$A$1:$N$933,14,0))/1000</f>
        <v>47256.530869999995</v>
      </c>
      <c r="AM61" s="2">
        <f>(VLOOKUP($A61,[4]BASE19!$A$1:$N$933,3,0))/1000</f>
        <v>54233.260450000002</v>
      </c>
      <c r="AN61" s="2">
        <f>(VLOOKUP($A61,[4]BASE19!$A$1:$N$933,4,0))/1000</f>
        <v>39496.419990000002</v>
      </c>
      <c r="AO61" s="2">
        <f>(VLOOKUP($A61,[4]BASE19!$A$1:$N$933,5,0))/1000</f>
        <v>32430.582320000001</v>
      </c>
      <c r="AP61" s="2">
        <f>(VLOOKUP($A61,[4]BASE19!$A$1:$N$933,6,0))/1000</f>
        <v>38307.037450000003</v>
      </c>
      <c r="AQ61" s="2">
        <f>(VLOOKUP($A61,[4]BASE19!$A$1:$N$933,7,0))/1000</f>
        <v>35800.756970000002</v>
      </c>
      <c r="AR61" s="2">
        <f>(VLOOKUP($A61,[4]BASE19!$A$1:$N$933,8,0))/1000</f>
        <v>46074.98446</v>
      </c>
      <c r="AS61" s="2">
        <f>(VLOOKUP($A61,[4]BASE19!$A$1:$N$933,9,0))/1000</f>
        <v>54067.834200000005</v>
      </c>
      <c r="AT61" s="2">
        <f>(VLOOKUP($A61,[4]BASE19!$A$1:$N$933,10,0))/1000</f>
        <v>39588.349549999999</v>
      </c>
      <c r="AU61" s="2">
        <f>(VLOOKUP($A61,[4]BASE19!$A$1:$N$933,11,0))/1000</f>
        <v>32415.592370000002</v>
      </c>
      <c r="AV61" s="2">
        <f>(VLOOKUP($A61,[4]BASE19!$A$1:$N$933,12,0))/1000</f>
        <v>37931.869679999996</v>
      </c>
      <c r="AW61" s="2">
        <f>(VLOOKUP($A61,[4]BASE19!$A$1:$N$933,13,0))/1000</f>
        <v>35362.660649999998</v>
      </c>
      <c r="AX61" s="2">
        <f>(VLOOKUP($A61,[4]BASE19!$A$1:$N$933,14,0))/1000</f>
        <v>44175.24987</v>
      </c>
      <c r="AY61" s="2">
        <f>(VLOOKUP($A61,[4]BASE20!$A$1:$N$933,3,0))/1000</f>
        <v>51493.431299999997</v>
      </c>
      <c r="AZ61" s="2">
        <f>(VLOOKUP($A61,[4]BASE20!$A$1:$N$933,4,0))/1000</f>
        <v>36113.980320000002</v>
      </c>
      <c r="BA61" s="2">
        <f>(VLOOKUP($A61,[4]BASE20!$A$1:$N$933,5,0))/1000</f>
        <v>29262.809100000002</v>
      </c>
      <c r="BB61" s="2">
        <f>(VLOOKUP($A61,[4]BASE20!$A$1:$N$933,6,0))/1000</f>
        <v>37230.467960000002</v>
      </c>
      <c r="BC61" s="2">
        <f>(VLOOKUP($A61,[4]BASE20!$A$1:$N$933,7,0))/1000</f>
        <v>34290.313799999996</v>
      </c>
      <c r="BD61" s="2">
        <f>(VLOOKUP($A61,[4]BASE20!$A$1:$N$933,8,0))/1000</f>
        <v>53694.685310000001</v>
      </c>
      <c r="BE61" s="2">
        <f>(VLOOKUP($A61,[4]BASE20!$A$1:$N$933,9,0))/1000</f>
        <v>53729.42222</v>
      </c>
      <c r="BF61" s="2">
        <f>(VLOOKUP($A61,[4]BASE20!$A$1:$N$933,10,0))/1000</f>
        <v>38180.794329999997</v>
      </c>
      <c r="BG61" s="2">
        <f>(VLOOKUP($A61,[4]BASE20!$A$1:$N$933,11,0))/1000</f>
        <v>30956.58786</v>
      </c>
      <c r="BH61" s="2">
        <f>(VLOOKUP($A61,[4]BASE20!$A$1:$N$933,12,0))/1000</f>
        <v>41435.50935</v>
      </c>
      <c r="BI61" s="2">
        <f>(VLOOKUP($A61,[4]BASE20!$A$1:$N$933,13,0))/1000</f>
        <v>40324.579680000003</v>
      </c>
      <c r="BJ61" s="2">
        <f>(VLOOKUP($A61,[4]BASE20!$A$1:$N$933,14,0))/1000</f>
        <v>44649.951399999998</v>
      </c>
      <c r="BK61" s="2">
        <f>(VLOOKUP($A61,[4]BASE21!$A$1:$N$933,3,0))/1000</f>
        <v>53780.389069999997</v>
      </c>
      <c r="BL61" s="2">
        <f>(VLOOKUP($A61,[4]BASE21!$A$1:$N$933,4,0))/1000</f>
        <v>39954.35886</v>
      </c>
      <c r="BM61" s="2">
        <f>(VLOOKUP($A61,[4]BASE21!$A$1:$N$933,5,0))/1000</f>
        <v>29123.997579999999</v>
      </c>
      <c r="BN61" s="2">
        <f>(VLOOKUP($A61,[4]BASE21!$A$1:$N$933,6,0))/1000</f>
        <v>38736.659829999997</v>
      </c>
      <c r="BO61" s="2">
        <f>(VLOOKUP($A61,[4]BASE21!$A$1:$N$933,7,0))/1000</f>
        <v>36892.316800000001</v>
      </c>
      <c r="BP61" s="2">
        <f>(VLOOKUP($A61,[4]BASE21!$A$1:$N$933,8,0))/1000</f>
        <v>40336.262149999995</v>
      </c>
      <c r="BQ61" s="2">
        <f t="shared" si="4"/>
        <v>-13358.423160000006</v>
      </c>
      <c r="BR61" s="34">
        <f t="shared" si="5"/>
        <v>-0.24878483006049312</v>
      </c>
      <c r="BS61" s="34">
        <f t="shared" si="6"/>
        <v>9.3351289610523747E-2</v>
      </c>
      <c r="BT61" s="5"/>
    </row>
    <row r="62" spans="1:72" x14ac:dyDescent="0.2">
      <c r="A62" s="1">
        <v>194</v>
      </c>
      <c r="B62" s="1" t="str">
        <f>VLOOKUP(A62,[4]plan!$A$2:$B$890,2,0)</f>
        <v>DERECHOS FIDUCIARIOS</v>
      </c>
      <c r="C62" s="2">
        <f>VLOOKUP($A62,[4]BASE!$A$2:$N$890,3,0)</f>
        <v>1</v>
      </c>
      <c r="D62" s="2">
        <f>VLOOKUP($A62,[4]BASE!$A$2:$N$890,3,0)</f>
        <v>1</v>
      </c>
      <c r="E62" s="2">
        <f>VLOOKUP($A62,[4]BASE!$A$2:$N$890,3,0)</f>
        <v>1</v>
      </c>
      <c r="F62" s="2">
        <f>VLOOKUP($A62,[4]BASE!$A$2:$N$890,3,0)</f>
        <v>1</v>
      </c>
      <c r="G62" s="2">
        <f>VLOOKUP($A62,[4]BASE!$A$2:$N$890,3,0)</f>
        <v>1</v>
      </c>
      <c r="H62" s="2">
        <f>VLOOKUP($A62,[4]BASE!$A$2:$N$890,3,0)</f>
        <v>1</v>
      </c>
      <c r="I62" s="2">
        <f>VLOOKUP($A62,[4]BASE!$A$2:$N$890,3,0)</f>
        <v>1</v>
      </c>
      <c r="J62" s="2">
        <f>VLOOKUP($A62,[4]BASE!$A$2:$N$890,3,0)</f>
        <v>1</v>
      </c>
      <c r="K62" s="2">
        <f>(VLOOKUP($A62,[4]BASE!$A$2:$N$890,11,0))/1000</f>
        <v>46250</v>
      </c>
      <c r="L62" s="2">
        <f>(VLOOKUP($A62,[4]BASE!$A$2:$N$890,12,0))/1000</f>
        <v>46250</v>
      </c>
      <c r="M62" s="2">
        <f>(VLOOKUP($A62,[4]BASE!$A$2:$N$890,13,0))/1000</f>
        <v>46250</v>
      </c>
      <c r="N62" s="2">
        <f>(VLOOKUP($A62,[4]BASE!$A$2:$N$890,14,0))/1000</f>
        <v>92500</v>
      </c>
      <c r="O62" s="2">
        <f>(VLOOKUP($A62,[4]BASE17!$A$1:$N$933,3,0))/1000</f>
        <v>92500</v>
      </c>
      <c r="P62" s="2">
        <f>(VLOOKUP($A62,[4]BASE17!$A$1:$N$933,4,0))/1000</f>
        <v>92500</v>
      </c>
      <c r="Q62" s="2">
        <f>(VLOOKUP($A62,[4]BASE17!$A$1:$N$933,5,0))/1000</f>
        <v>92500</v>
      </c>
      <c r="R62" s="2">
        <f>(VLOOKUP($A62,[4]BASE17!$A$1:$N$933,6,0))/1000</f>
        <v>92500</v>
      </c>
      <c r="S62" s="2">
        <f>(VLOOKUP($A62,[4]BASE17!$A$1:$N$933,7,0))/1000</f>
        <v>92500</v>
      </c>
      <c r="T62" s="2">
        <f>(VLOOKUP($A62,[4]BASE17!$A$1:$N$933,8,0))/1000</f>
        <v>92500</v>
      </c>
      <c r="U62" s="2">
        <f>(VLOOKUP($A62,[4]BASE17!$A$1:$N$933,9,0))/1000</f>
        <v>53968.053500000002</v>
      </c>
      <c r="V62" s="2">
        <f>(VLOOKUP($A62,[4]BASE17!$A$1:$N$933,10,0))/1000</f>
        <v>53968.053500000002</v>
      </c>
      <c r="W62" s="2">
        <f>(VLOOKUP($A62,[4]BASE17!$A$1:$N$933,11,0))/1000</f>
        <v>40656.082539999996</v>
      </c>
      <c r="X62" s="2">
        <f>(VLOOKUP($A62,[4]BASE17!$A$1:$N$933,12,0))/1000</f>
        <v>40656.082539999996</v>
      </c>
      <c r="Y62" s="2">
        <f>(VLOOKUP($A62,[4]BASE17!$A$1:$N$933,13,0))/1000</f>
        <v>40656.082539999996</v>
      </c>
      <c r="Z62" s="2">
        <f>(VLOOKUP($A62,[4]BASE17!$A$1:$N$933,14,0))/1000</f>
        <v>86906.082540000003</v>
      </c>
      <c r="AA62" s="2">
        <f>(VLOOKUP($A62,[4]BASE18!$A$1:$N$933,3,0))/1000</f>
        <v>86906.082540000003</v>
      </c>
      <c r="AB62" s="2">
        <f>(VLOOKUP($A62,[4]BASE18!$A$1:$N$933,4,0))/1000</f>
        <v>86906.082540000003</v>
      </c>
      <c r="AC62" s="2">
        <f>(VLOOKUP($A62,[4]BASE18!$A$1:$N$933,5,0))/1000</f>
        <v>86906.082540000003</v>
      </c>
      <c r="AD62" s="2">
        <f>(VLOOKUP($A62,[4]BASE18!$A$1:$N$933,6,0))/1000</f>
        <v>86906.082540000003</v>
      </c>
      <c r="AE62" s="2">
        <f>(VLOOKUP($A62,[4]BASE18!$A$1:$N$933,7,0))/1000</f>
        <v>86906.082540000003</v>
      </c>
      <c r="AF62" s="2">
        <f>(VLOOKUP($A62,[4]BASE18!$A$1:$N$933,8,0))/1000</f>
        <v>86906.082540000003</v>
      </c>
      <c r="AG62" s="2">
        <f>(VLOOKUP($A62,[4]BASE18!$A$1:$N$933,9,0))/1000</f>
        <v>133156.08254</v>
      </c>
      <c r="AH62" s="2">
        <f>(VLOOKUP($A62,[4]BASE18!$A$1:$N$933,10,0))/1000</f>
        <v>127081.08254</v>
      </c>
      <c r="AI62" s="2">
        <f>(VLOOKUP($A62,[4]BASE18!$A$1:$N$933,11,0))/1000</f>
        <v>127081.08254</v>
      </c>
      <c r="AJ62" s="2">
        <f>(VLOOKUP($A62,[4]BASE18!$A$1:$N$933,12,0))/1000</f>
        <v>127081.08254</v>
      </c>
      <c r="AK62" s="2">
        <f>(VLOOKUP($A62,[4]BASE18!$A$1:$N$933,13,0))/1000</f>
        <v>66892.882540000006</v>
      </c>
      <c r="AL62" s="2">
        <f>(VLOOKUP($A62,[4]BASE18!$A$1:$N$933,14,0))/1000</f>
        <v>66892.882540000006</v>
      </c>
      <c r="AM62" s="2">
        <f>(VLOOKUP($A62,[4]BASE19!$A$1:$N$933,3,0))/1000</f>
        <v>66892.882540000006</v>
      </c>
      <c r="AN62" s="2">
        <f>(VLOOKUP($A62,[4]BASE19!$A$1:$N$933,4,0))/1000</f>
        <v>66892.882540000006</v>
      </c>
      <c r="AO62" s="2">
        <f>(VLOOKUP($A62,[4]BASE19!$A$1:$N$933,5,0))/1000</f>
        <v>36747.482539999997</v>
      </c>
      <c r="AP62" s="2">
        <f>(VLOOKUP($A62,[4]BASE19!$A$1:$N$933,6,0))/1000</f>
        <v>36747.482539999997</v>
      </c>
      <c r="AQ62" s="2">
        <f>(VLOOKUP($A62,[4]BASE19!$A$1:$N$933,7,0))/1000</f>
        <v>36747.482539999997</v>
      </c>
      <c r="AR62" s="2">
        <f>(VLOOKUP($A62,[4]BASE19!$A$1:$N$933,8,0))/1000</f>
        <v>30685.263500000001</v>
      </c>
      <c r="AS62" s="2">
        <f>(VLOOKUP($A62,[4]BASE19!$A$1:$N$933,9,0))/1000</f>
        <v>30685.263500000001</v>
      </c>
      <c r="AT62" s="2">
        <f>(VLOOKUP($A62,[4]BASE19!$A$1:$N$933,10,0))/1000</f>
        <v>30685.263500000001</v>
      </c>
      <c r="AU62" s="2">
        <f>(VLOOKUP($A62,[4]BASE19!$A$1:$N$933,11,0))/1000</f>
        <v>30685.263500000001</v>
      </c>
      <c r="AV62" s="2">
        <f>(VLOOKUP($A62,[4]BASE19!$A$1:$N$933,12,0))/1000</f>
        <v>58.783499999999997</v>
      </c>
      <c r="AW62" s="2">
        <f>(VLOOKUP($A62,[4]BASE19!$A$1:$N$933,13,0))/1000</f>
        <v>58.783499999999997</v>
      </c>
      <c r="AX62" s="2">
        <f>(VLOOKUP($A62,[4]BASE19!$A$1:$N$933,14,0))/1000</f>
        <v>58.783499999999997</v>
      </c>
      <c r="AY62" s="2">
        <f>(VLOOKUP($A62,[4]BASE20!$A$1:$N$933,3,0))/1000</f>
        <v>58.783499999999997</v>
      </c>
      <c r="AZ62" s="2">
        <f>(VLOOKUP($A62,[4]BASE20!$A$1:$N$933,4,0))/1000</f>
        <v>0</v>
      </c>
      <c r="BA62" s="2">
        <f>(VLOOKUP($A62,[4]BASE20!$A$1:$N$933,5,0))/1000</f>
        <v>0</v>
      </c>
      <c r="BB62" s="2">
        <f>(VLOOKUP($A62,[4]BASE20!$A$1:$N$933,6,0))/1000</f>
        <v>0</v>
      </c>
      <c r="BC62" s="2">
        <f>(VLOOKUP($A62,[4]BASE20!$A$1:$N$933,7,0))/1000</f>
        <v>0</v>
      </c>
      <c r="BD62" s="2">
        <f>(VLOOKUP($A62,[4]BASE20!$A$1:$N$933,8,0))/1000</f>
        <v>0</v>
      </c>
      <c r="BE62" s="2">
        <f>(VLOOKUP($A62,[4]BASE20!$A$1:$N$933,9,0))/1000</f>
        <v>0</v>
      </c>
      <c r="BF62" s="2">
        <f>(VLOOKUP($A62,[4]BASE20!$A$1:$N$933,10,0))/1000</f>
        <v>0</v>
      </c>
      <c r="BG62" s="2">
        <f>(VLOOKUP($A62,[4]BASE20!$A$1:$N$933,11,0))/1000</f>
        <v>0</v>
      </c>
      <c r="BH62" s="2">
        <f>(VLOOKUP($A62,[4]BASE20!$A$1:$N$933,12,0))/1000</f>
        <v>0</v>
      </c>
      <c r="BI62" s="2">
        <f>(VLOOKUP($A62,[4]BASE20!$A$1:$N$933,13,0))/1000</f>
        <v>0</v>
      </c>
      <c r="BJ62" s="2">
        <f>(VLOOKUP($A62,[4]BASE20!$A$1:$N$933,14,0))/1000</f>
        <v>0</v>
      </c>
      <c r="BK62" s="2">
        <f>(VLOOKUP($A62,[4]BASE21!$A$1:$N$933,3,0))/1000</f>
        <v>0</v>
      </c>
      <c r="BL62" s="2">
        <f>(VLOOKUP($A62,[4]BASE21!$A$1:$N$933,4,0))/1000</f>
        <v>0</v>
      </c>
      <c r="BM62" s="2">
        <f>(VLOOKUP($A62,[4]BASE21!$A$1:$N$933,5,0))/1000</f>
        <v>0</v>
      </c>
      <c r="BN62" s="2">
        <f>(VLOOKUP($A62,[4]BASE21!$A$1:$N$933,6,0))/1000</f>
        <v>0</v>
      </c>
      <c r="BO62" s="2">
        <f>(VLOOKUP($A62,[4]BASE21!$A$1:$N$933,7,0))/1000</f>
        <v>0</v>
      </c>
      <c r="BP62" s="2">
        <f>(VLOOKUP($A62,[4]BASE21!$A$1:$N$933,8,0))/1000</f>
        <v>0</v>
      </c>
      <c r="BQ62" s="2">
        <f t="shared" si="4"/>
        <v>0</v>
      </c>
      <c r="BR62" s="34">
        <f t="shared" si="5"/>
        <v>0</v>
      </c>
      <c r="BS62" s="34">
        <f t="shared" si="6"/>
        <v>0</v>
      </c>
      <c r="BT62" s="5"/>
    </row>
    <row r="63" spans="1:72" x14ac:dyDescent="0.2">
      <c r="A63" s="1">
        <v>197</v>
      </c>
      <c r="B63" s="1" t="str">
        <f>VLOOKUP(A63,[4]plan!$A$2:$B$890,2,0)</f>
        <v>ADQUISICIONES EN TRÁNSITO</v>
      </c>
      <c r="C63" s="2">
        <f>VLOOKUP($A63,[4]BASE!$A$2:$N$890,3,0)</f>
        <v>1</v>
      </c>
      <c r="D63" s="2">
        <f>VLOOKUP($A63,[4]BASE!$A$2:$N$890,3,0)</f>
        <v>1</v>
      </c>
      <c r="E63" s="2">
        <f>VLOOKUP($A63,[4]BASE!$A$2:$N$890,3,0)</f>
        <v>1</v>
      </c>
      <c r="F63" s="2">
        <f>VLOOKUP($A63,[4]BASE!$A$2:$N$890,3,0)</f>
        <v>1</v>
      </c>
      <c r="G63" s="2">
        <f>VLOOKUP($A63,[4]BASE!$A$2:$N$890,3,0)</f>
        <v>1</v>
      </c>
      <c r="H63" s="2">
        <f>VLOOKUP($A63,[4]BASE!$A$2:$N$890,3,0)</f>
        <v>1</v>
      </c>
      <c r="I63" s="2">
        <f>VLOOKUP($A63,[4]BASE!$A$2:$N$890,3,0)</f>
        <v>1</v>
      </c>
      <c r="J63" s="2">
        <f>VLOOKUP($A63,[4]BASE!$A$2:$N$890,3,0)</f>
        <v>1</v>
      </c>
      <c r="K63" s="2">
        <f>(VLOOKUP($A63,[4]BASE!$A$2:$N$890,11,0))/1000</f>
        <v>9811.7736600000007</v>
      </c>
      <c r="L63" s="2">
        <f>(VLOOKUP($A63,[4]BASE!$A$2:$N$890,12,0))/1000</f>
        <v>10585.354670000001</v>
      </c>
      <c r="M63" s="2">
        <f>(VLOOKUP($A63,[4]BASE!$A$2:$N$890,13,0))/1000</f>
        <v>10217.83462</v>
      </c>
      <c r="N63" s="2">
        <f>(VLOOKUP($A63,[4]BASE!$A$2:$N$890,14,0))/1000</f>
        <v>3085.9924700000001</v>
      </c>
      <c r="O63" s="2">
        <f>(VLOOKUP($A63,[4]BASE17!$A$1:$N$933,3,0))/1000</f>
        <v>3087.5571800000002</v>
      </c>
      <c r="P63" s="2">
        <f>(VLOOKUP($A63,[4]BASE17!$A$1:$N$933,4,0))/1000</f>
        <v>2636.2647599999996</v>
      </c>
      <c r="Q63" s="2">
        <f>(VLOOKUP($A63,[4]BASE17!$A$1:$N$933,5,0))/1000</f>
        <v>1706.86952</v>
      </c>
      <c r="R63" s="2">
        <f>(VLOOKUP($A63,[4]BASE17!$A$1:$N$933,6,0))/1000</f>
        <v>1711.3546299999998</v>
      </c>
      <c r="S63" s="2">
        <f>(VLOOKUP($A63,[4]BASE17!$A$1:$N$933,7,0))/1000</f>
        <v>1727.88717</v>
      </c>
      <c r="T63" s="2">
        <f>(VLOOKUP($A63,[4]BASE17!$A$1:$N$933,8,0))/1000</f>
        <v>1727.91002</v>
      </c>
      <c r="U63" s="2">
        <f>(VLOOKUP($A63,[4]BASE17!$A$1:$N$933,9,0))/1000</f>
        <v>1706.86951</v>
      </c>
      <c r="V63" s="2">
        <f>(VLOOKUP($A63,[4]BASE17!$A$1:$N$933,10,0))/1000</f>
        <v>1706.86951</v>
      </c>
      <c r="W63" s="2">
        <f>(VLOOKUP($A63,[4]BASE17!$A$1:$N$933,11,0))/1000</f>
        <v>1726.09879</v>
      </c>
      <c r="X63" s="2">
        <f>(VLOOKUP($A63,[4]BASE17!$A$1:$N$933,12,0))/1000</f>
        <v>1723.2470499999999</v>
      </c>
      <c r="Y63" s="2">
        <f>(VLOOKUP($A63,[4]BASE17!$A$1:$N$933,13,0))/1000</f>
        <v>1706.8188700000001</v>
      </c>
      <c r="Z63" s="2">
        <f>(VLOOKUP($A63,[4]BASE17!$A$1:$N$933,14,0))/1000</f>
        <v>2424.97318</v>
      </c>
      <c r="AA63" s="2">
        <f>(VLOOKUP($A63,[4]BASE18!$A$1:$N$933,3,0))/1000</f>
        <v>2424.97318</v>
      </c>
      <c r="AB63" s="2">
        <f>(VLOOKUP($A63,[4]BASE18!$A$1:$N$933,4,0))/1000</f>
        <v>2601.4488300000003</v>
      </c>
      <c r="AC63" s="2">
        <f>(VLOOKUP($A63,[4]BASE18!$A$1:$N$933,5,0))/1000</f>
        <v>2285.9920999999999</v>
      </c>
      <c r="AD63" s="2">
        <f>(VLOOKUP($A63,[4]BASE18!$A$1:$N$933,6,0))/1000</f>
        <v>1942.67219</v>
      </c>
      <c r="AE63" s="2">
        <f>(VLOOKUP($A63,[4]BASE18!$A$1:$N$933,7,0))/1000</f>
        <v>1952.12194</v>
      </c>
      <c r="AF63" s="2">
        <f>(VLOOKUP($A63,[4]BASE18!$A$1:$N$933,8,0))/1000</f>
        <v>1934.4429499999999</v>
      </c>
      <c r="AG63" s="2">
        <f>(VLOOKUP($A63,[4]BASE18!$A$1:$N$933,9,0))/1000</f>
        <v>684.93221999999992</v>
      </c>
      <c r="AH63" s="2">
        <f>(VLOOKUP($A63,[4]BASE18!$A$1:$N$933,10,0))/1000</f>
        <v>533.54559999999992</v>
      </c>
      <c r="AI63" s="2">
        <f>(VLOOKUP($A63,[4]BASE18!$A$1:$N$933,11,0))/1000</f>
        <v>568.02956000000006</v>
      </c>
      <c r="AJ63" s="2">
        <f>(VLOOKUP($A63,[4]BASE18!$A$1:$N$933,12,0))/1000</f>
        <v>565.13575000000003</v>
      </c>
      <c r="AK63" s="2">
        <f>(VLOOKUP($A63,[4]BASE18!$A$1:$N$933,13,0))/1000</f>
        <v>601.65436999999997</v>
      </c>
      <c r="AL63" s="2">
        <f>(VLOOKUP($A63,[4]BASE18!$A$1:$N$933,14,0))/1000</f>
        <v>1120.87582</v>
      </c>
      <c r="AM63" s="2">
        <f>(VLOOKUP($A63,[4]BASE19!$A$1:$N$933,3,0))/1000</f>
        <v>1283.72992</v>
      </c>
      <c r="AN63" s="2">
        <f>(VLOOKUP($A63,[4]BASE19!$A$1:$N$933,4,0))/1000</f>
        <v>638.20042000000001</v>
      </c>
      <c r="AO63" s="2">
        <f>(VLOOKUP($A63,[4]BASE19!$A$1:$N$933,5,0))/1000</f>
        <v>632.06898999999999</v>
      </c>
      <c r="AP63" s="2">
        <f>(VLOOKUP($A63,[4]BASE19!$A$1:$N$933,6,0))/1000</f>
        <v>826.67631000000006</v>
      </c>
      <c r="AQ63" s="2">
        <f>(VLOOKUP($A63,[4]BASE19!$A$1:$N$933,7,0))/1000</f>
        <v>577.06018999999992</v>
      </c>
      <c r="AR63" s="2">
        <f>(VLOOKUP($A63,[4]BASE19!$A$1:$N$933,8,0))/1000</f>
        <v>557.28356999999994</v>
      </c>
      <c r="AS63" s="2">
        <f>(VLOOKUP($A63,[4]BASE19!$A$1:$N$933,9,0))/1000</f>
        <v>557.28356999999994</v>
      </c>
      <c r="AT63" s="2">
        <f>(VLOOKUP($A63,[4]BASE19!$A$1:$N$933,10,0))/1000</f>
        <v>557.28356999999994</v>
      </c>
      <c r="AU63" s="2">
        <f>(VLOOKUP($A63,[4]BASE19!$A$1:$N$933,11,0))/1000</f>
        <v>540.43356999999992</v>
      </c>
      <c r="AV63" s="2">
        <f>(VLOOKUP($A63,[4]BASE19!$A$1:$N$933,12,0))/1000</f>
        <v>1080.7176499999998</v>
      </c>
      <c r="AW63" s="2">
        <f>(VLOOKUP($A63,[4]BASE19!$A$1:$N$933,13,0))/1000</f>
        <v>834.43382999999994</v>
      </c>
      <c r="AX63" s="2">
        <f>(VLOOKUP($A63,[4]BASE19!$A$1:$N$933,14,0))/1000</f>
        <v>2103.7098599999999</v>
      </c>
      <c r="AY63" s="2">
        <f>(VLOOKUP($A63,[4]BASE20!$A$1:$N$933,3,0))/1000</f>
        <v>2123.21144</v>
      </c>
      <c r="AZ63" s="2">
        <f>(VLOOKUP($A63,[4]BASE20!$A$1:$N$933,4,0))/1000</f>
        <v>2491.5103199999999</v>
      </c>
      <c r="BA63" s="2">
        <f>(VLOOKUP($A63,[4]BASE20!$A$1:$N$933,5,0))/1000</f>
        <v>1198.6443999999999</v>
      </c>
      <c r="BB63" s="2">
        <f>(VLOOKUP($A63,[4]BASE20!$A$1:$N$933,6,0))/1000</f>
        <v>1151.2143999999998</v>
      </c>
      <c r="BC63" s="2">
        <f>(VLOOKUP($A63,[4]BASE20!$A$1:$N$933,7,0))/1000</f>
        <v>1402.7551799999999</v>
      </c>
      <c r="BD63" s="2">
        <f>(VLOOKUP($A63,[4]BASE20!$A$1:$N$933,8,0))/1000</f>
        <v>1350.9090800000001</v>
      </c>
      <c r="BE63" s="2">
        <f>(VLOOKUP($A63,[4]BASE20!$A$1:$N$933,9,0))/1000</f>
        <v>1450.3110200000001</v>
      </c>
      <c r="BF63" s="2">
        <f>(VLOOKUP($A63,[4]BASE20!$A$1:$N$933,10,0))/1000</f>
        <v>1164.1351000000002</v>
      </c>
      <c r="BG63" s="2">
        <f>(VLOOKUP($A63,[4]BASE20!$A$1:$N$933,11,0))/1000</f>
        <v>1802.8663899999999</v>
      </c>
      <c r="BH63" s="2">
        <f>(VLOOKUP($A63,[4]BASE20!$A$1:$N$933,12,0))/1000</f>
        <v>1701.7790299999999</v>
      </c>
      <c r="BI63" s="2">
        <f>(VLOOKUP($A63,[4]BASE20!$A$1:$N$933,13,0))/1000</f>
        <v>1594.56212</v>
      </c>
      <c r="BJ63" s="2">
        <f>(VLOOKUP($A63,[4]BASE20!$A$1:$N$933,14,0))/1000</f>
        <v>4163.0299700000005</v>
      </c>
      <c r="BK63" s="2">
        <f>(VLOOKUP($A63,[4]BASE21!$A$1:$N$933,3,0))/1000</f>
        <v>4244.4759699999995</v>
      </c>
      <c r="BL63" s="2">
        <f>(VLOOKUP($A63,[4]BASE21!$A$1:$N$933,4,0))/1000</f>
        <v>4020.5679700000001</v>
      </c>
      <c r="BM63" s="2">
        <f>(VLOOKUP($A63,[4]BASE21!$A$1:$N$933,5,0))/1000</f>
        <v>3241.6001000000001</v>
      </c>
      <c r="BN63" s="2">
        <f>(VLOOKUP($A63,[4]BASE21!$A$1:$N$933,6,0))/1000</f>
        <v>3241.6001000000001</v>
      </c>
      <c r="BO63" s="2">
        <f>(VLOOKUP($A63,[4]BASE21!$A$1:$N$933,7,0))/1000</f>
        <v>3712.0036700000001</v>
      </c>
      <c r="BP63" s="2">
        <f>(VLOOKUP($A63,[4]BASE21!$A$1:$N$933,8,0))/1000</f>
        <v>1298.09476</v>
      </c>
      <c r="BQ63" s="2">
        <f t="shared" si="4"/>
        <v>-52.81432000000018</v>
      </c>
      <c r="BR63" s="34">
        <f t="shared" si="5"/>
        <v>-3.9095391971160742E-2</v>
      </c>
      <c r="BS63" s="34">
        <f t="shared" si="6"/>
        <v>-0.65029809358997759</v>
      </c>
      <c r="BT63" s="5"/>
    </row>
    <row r="64" spans="1:72" x14ac:dyDescent="0.2">
      <c r="A64" s="1">
        <v>198</v>
      </c>
      <c r="B64" s="1" t="str">
        <f>VLOOKUP(A64,[4]plan!$A$2:$B$890,2,0)</f>
        <v>OTRAS CUENTAS DEL ACTIVO</v>
      </c>
      <c r="C64" s="2">
        <f>VLOOKUP($A64,[4]BASE!$A$2:$N$890,3,0)</f>
        <v>1</v>
      </c>
      <c r="D64" s="2">
        <f>VLOOKUP($A64,[4]BASE!$A$2:$N$890,3,0)</f>
        <v>1</v>
      </c>
      <c r="E64" s="2">
        <f>VLOOKUP($A64,[4]BASE!$A$2:$N$890,3,0)</f>
        <v>1</v>
      </c>
      <c r="F64" s="2">
        <f>VLOOKUP($A64,[4]BASE!$A$2:$N$890,3,0)</f>
        <v>1</v>
      </c>
      <c r="G64" s="2">
        <f>VLOOKUP($A64,[4]BASE!$A$2:$N$890,3,0)</f>
        <v>1</v>
      </c>
      <c r="H64" s="2">
        <f>VLOOKUP($A64,[4]BASE!$A$2:$N$890,3,0)</f>
        <v>1</v>
      </c>
      <c r="I64" s="2">
        <f>VLOOKUP($A64,[4]BASE!$A$2:$N$890,3,0)</f>
        <v>1</v>
      </c>
      <c r="J64" s="2">
        <f>VLOOKUP($A64,[4]BASE!$A$2:$N$890,3,0)</f>
        <v>1</v>
      </c>
      <c r="K64" s="2">
        <f>(VLOOKUP($A64,[4]BASE!$A$2:$N$890,11,0))/1000</f>
        <v>11089669.59846</v>
      </c>
      <c r="L64" s="2">
        <f>(VLOOKUP($A64,[4]BASE!$A$2:$N$890,12,0))/1000</f>
        <v>11093480.694600001</v>
      </c>
      <c r="M64" s="2">
        <f>(VLOOKUP($A64,[4]BASE!$A$2:$N$890,13,0))/1000</f>
        <v>11093378.95293</v>
      </c>
      <c r="N64" s="2">
        <f>(VLOOKUP($A64,[4]BASE!$A$2:$N$890,14,0))/1000</f>
        <v>11116763.61901</v>
      </c>
      <c r="O64" s="2">
        <f>(VLOOKUP($A64,[4]BASE17!$A$1:$N$933,3,0))/1000</f>
        <v>11118814.323139999</v>
      </c>
      <c r="P64" s="2">
        <f>(VLOOKUP($A64,[4]BASE17!$A$1:$N$933,4,0))/1000</f>
        <v>11122962.440790001</v>
      </c>
      <c r="Q64" s="2">
        <f>(VLOOKUP($A64,[4]BASE17!$A$1:$N$933,5,0))/1000</f>
        <v>11119403.599399999</v>
      </c>
      <c r="R64" s="2">
        <f>(VLOOKUP($A64,[4]BASE17!$A$1:$N$933,6,0))/1000</f>
        <v>11391402.45868</v>
      </c>
      <c r="S64" s="2">
        <f>(VLOOKUP($A64,[4]BASE17!$A$1:$N$933,7,0))/1000</f>
        <v>13550410.46789</v>
      </c>
      <c r="T64" s="2">
        <f>(VLOOKUP($A64,[4]BASE17!$A$1:$N$933,8,0))/1000</f>
        <v>13528608.027299998</v>
      </c>
      <c r="U64" s="2">
        <f>(VLOOKUP($A64,[4]BASE17!$A$1:$N$933,9,0))/1000</f>
        <v>13350833.049450001</v>
      </c>
      <c r="V64" s="2">
        <f>(VLOOKUP($A64,[4]BASE17!$A$1:$N$933,10,0))/1000</f>
        <v>10247474.95228</v>
      </c>
      <c r="W64" s="2">
        <f>(VLOOKUP($A64,[4]BASE17!$A$1:$N$933,11,0))/1000</f>
        <v>10247445.61693</v>
      </c>
      <c r="X64" s="2">
        <f>(VLOOKUP($A64,[4]BASE17!$A$1:$N$933,12,0))/1000</f>
        <v>10247701.509469999</v>
      </c>
      <c r="Y64" s="2">
        <f>(VLOOKUP($A64,[4]BASE17!$A$1:$N$933,13,0))/1000</f>
        <v>10253901.76943</v>
      </c>
      <c r="Z64" s="2">
        <f>(VLOOKUP($A64,[4]BASE17!$A$1:$N$933,14,0))/1000</f>
        <v>10197565.0438</v>
      </c>
      <c r="AA64" s="2">
        <f>(VLOOKUP($A64,[4]BASE18!$A$1:$N$933,3,0))/1000</f>
        <v>10191106.404719999</v>
      </c>
      <c r="AB64" s="2">
        <f>(VLOOKUP($A64,[4]BASE18!$A$1:$N$933,4,0))/1000</f>
        <v>11935041.618129998</v>
      </c>
      <c r="AC64" s="2">
        <f>(VLOOKUP($A64,[4]BASE18!$A$1:$N$933,5,0))/1000</f>
        <v>11935139.30077</v>
      </c>
      <c r="AD64" s="2">
        <f>(VLOOKUP($A64,[4]BASE18!$A$1:$N$933,6,0))/1000</f>
        <v>11930396.53992</v>
      </c>
      <c r="AE64" s="2">
        <f>(VLOOKUP($A64,[4]BASE18!$A$1:$N$933,7,0))/1000</f>
        <v>11572013.905129999</v>
      </c>
      <c r="AF64" s="2">
        <f>(VLOOKUP($A64,[4]BASE18!$A$1:$N$933,8,0))/1000</f>
        <v>11571883.469690001</v>
      </c>
      <c r="AG64" s="2">
        <f>(VLOOKUP($A64,[4]BASE18!$A$1:$N$933,9,0))/1000</f>
        <v>11573720.736469999</v>
      </c>
      <c r="AH64" s="2">
        <f>(VLOOKUP($A64,[4]BASE18!$A$1:$N$933,10,0))/1000</f>
        <v>11573835.49597</v>
      </c>
      <c r="AI64" s="2">
        <f>(VLOOKUP($A64,[4]BASE18!$A$1:$N$933,11,0))/1000</f>
        <v>11569362.886049999</v>
      </c>
      <c r="AJ64" s="2">
        <f>(VLOOKUP($A64,[4]BASE18!$A$1:$N$933,12,0))/1000</f>
        <v>11566294.03252</v>
      </c>
      <c r="AK64" s="2">
        <f>(VLOOKUP($A64,[4]BASE18!$A$1:$N$933,13,0))/1000</f>
        <v>11549457.759979999</v>
      </c>
      <c r="AL64" s="2">
        <f>(VLOOKUP($A64,[4]BASE18!$A$1:$N$933,14,0))/1000</f>
        <v>11516798.054749999</v>
      </c>
      <c r="AM64" s="2">
        <f>(VLOOKUP($A64,[4]BASE19!$A$1:$N$933,3,0))/1000</f>
        <v>11521569.991870001</v>
      </c>
      <c r="AN64" s="2">
        <f>(VLOOKUP($A64,[4]BASE19!$A$1:$N$933,4,0))/1000</f>
        <v>11519775.12428</v>
      </c>
      <c r="AO64" s="2">
        <f>(VLOOKUP($A64,[4]BASE19!$A$1:$N$933,5,0))/1000</f>
        <v>11456456.0109</v>
      </c>
      <c r="AP64" s="2">
        <f>(VLOOKUP($A64,[4]BASE19!$A$1:$N$933,6,0))/1000</f>
        <v>11452980.924420001</v>
      </c>
      <c r="AQ64" s="2">
        <f>(VLOOKUP($A64,[4]BASE19!$A$1:$N$933,7,0))/1000</f>
        <v>11461015.794</v>
      </c>
      <c r="AR64" s="2">
        <f>(VLOOKUP($A64,[4]BASE19!$A$1:$N$933,8,0))/1000</f>
        <v>11455785.84042</v>
      </c>
      <c r="AS64" s="2">
        <f>(VLOOKUP($A64,[4]BASE19!$A$1:$N$933,9,0))/1000</f>
        <v>11769863.964159999</v>
      </c>
      <c r="AT64" s="2">
        <f>(VLOOKUP($A64,[4]BASE19!$A$1:$N$933,10,0))/1000</f>
        <v>11770631.78448</v>
      </c>
      <c r="AU64" s="2">
        <f>(VLOOKUP($A64,[4]BASE19!$A$1:$N$933,11,0))/1000</f>
        <v>11772176.87407</v>
      </c>
      <c r="AV64" s="2">
        <f>(VLOOKUP($A64,[4]BASE19!$A$1:$N$933,12,0))/1000</f>
        <v>11773100.690339999</v>
      </c>
      <c r="AW64" s="2">
        <f>(VLOOKUP($A64,[4]BASE19!$A$1:$N$933,13,0))/1000</f>
        <v>11776510.21215</v>
      </c>
      <c r="AX64" s="2">
        <f>(VLOOKUP($A64,[4]BASE19!$A$1:$N$933,14,0))/1000</f>
        <v>11780418.274490001</v>
      </c>
      <c r="AY64" s="2">
        <f>(VLOOKUP($A64,[4]BASE20!$A$1:$N$933,3,0))/1000</f>
        <v>11777325.1557</v>
      </c>
      <c r="AZ64" s="2">
        <f>(VLOOKUP($A64,[4]BASE20!$A$1:$N$933,4,0))/1000</f>
        <v>11834158.68698</v>
      </c>
      <c r="BA64" s="2">
        <f>(VLOOKUP($A64,[4]BASE20!$A$1:$N$933,5,0))/1000</f>
        <v>11733939.557399999</v>
      </c>
      <c r="BB64" s="2">
        <f>(VLOOKUP($A64,[4]BASE20!$A$1:$N$933,6,0))/1000</f>
        <v>11658004.68616</v>
      </c>
      <c r="BC64" s="2">
        <f>(VLOOKUP($A64,[4]BASE20!$A$1:$N$933,7,0))/1000</f>
        <v>11595962.439540001</v>
      </c>
      <c r="BD64" s="2">
        <f>(VLOOKUP($A64,[4]BASE20!$A$1:$N$933,8,0))/1000</f>
        <v>7210332.2853699997</v>
      </c>
      <c r="BE64" s="2">
        <f>(VLOOKUP($A64,[4]BASE20!$A$1:$N$933,9,0))/1000</f>
        <v>7166161.0036300002</v>
      </c>
      <c r="BF64" s="2">
        <f>(VLOOKUP($A64,[4]BASE20!$A$1:$N$933,10,0))/1000</f>
        <v>7166309.6372700008</v>
      </c>
      <c r="BG64" s="2">
        <f>(VLOOKUP($A64,[4]BASE20!$A$1:$N$933,11,0))/1000</f>
        <v>5149328.5641899994</v>
      </c>
      <c r="BH64" s="2">
        <f>(VLOOKUP($A64,[4]BASE20!$A$1:$N$933,12,0))/1000</f>
        <v>5149687.7468299996</v>
      </c>
      <c r="BI64" s="2">
        <f>(VLOOKUP($A64,[4]BASE20!$A$1:$N$933,13,0))/1000</f>
        <v>5149923.0662600007</v>
      </c>
      <c r="BJ64" s="2">
        <f>(VLOOKUP($A64,[4]BASE20!$A$1:$N$933,14,0))/1000</f>
        <v>5156469.5499900002</v>
      </c>
      <c r="BK64" s="2">
        <f>(VLOOKUP($A64,[4]BASE21!$A$1:$N$933,3,0))/1000</f>
        <v>5156136.3173900004</v>
      </c>
      <c r="BL64" s="2">
        <f>(VLOOKUP($A64,[4]BASE21!$A$1:$N$933,4,0))/1000</f>
        <v>5155682.7485400001</v>
      </c>
      <c r="BM64" s="2">
        <f>(VLOOKUP($A64,[4]BASE21!$A$1:$N$933,5,0))/1000</f>
        <v>5153598.9608800001</v>
      </c>
      <c r="BN64" s="2">
        <f>(VLOOKUP($A64,[4]BASE21!$A$1:$N$933,6,0))/1000</f>
        <v>5153995.8633900005</v>
      </c>
      <c r="BO64" s="2">
        <f>(VLOOKUP($A64,[4]BASE21!$A$1:$N$933,7,0))/1000</f>
        <v>5153874.5050900001</v>
      </c>
      <c r="BP64" s="2">
        <f>(VLOOKUP($A64,[4]BASE21!$A$1:$N$933,8,0))/1000</f>
        <v>5154683.2191400006</v>
      </c>
      <c r="BQ64" s="2">
        <f t="shared" si="4"/>
        <v>-2055649.0662299991</v>
      </c>
      <c r="BR64" s="34">
        <f t="shared" si="5"/>
        <v>-0.28509768827172899</v>
      </c>
      <c r="BS64" s="34">
        <f t="shared" si="6"/>
        <v>1.5691380323712423E-4</v>
      </c>
      <c r="BT64" s="5"/>
    </row>
    <row r="65" spans="1:72" x14ac:dyDescent="0.2">
      <c r="A65" s="1">
        <v>199</v>
      </c>
      <c r="B65" s="1" t="str">
        <f>VLOOKUP(A65,[4]plan!$A$2:$B$890,2,0)</f>
        <v>(PROVISIÓN PARA OTROS ACTIVOS)</v>
      </c>
      <c r="C65" s="2">
        <f>VLOOKUP($A65,[4]BASE!$A$2:$N$890,3,0)</f>
        <v>1</v>
      </c>
      <c r="D65" s="2">
        <f>VLOOKUP($A65,[4]BASE!$A$2:$N$890,3,0)</f>
        <v>1</v>
      </c>
      <c r="E65" s="2">
        <f>VLOOKUP($A65,[4]BASE!$A$2:$N$890,3,0)</f>
        <v>1</v>
      </c>
      <c r="F65" s="2">
        <f>VLOOKUP($A65,[4]BASE!$A$2:$N$890,3,0)</f>
        <v>1</v>
      </c>
      <c r="G65" s="2">
        <f>VLOOKUP($A65,[4]BASE!$A$2:$N$890,3,0)</f>
        <v>1</v>
      </c>
      <c r="H65" s="2">
        <f>VLOOKUP($A65,[4]BASE!$A$2:$N$890,3,0)</f>
        <v>1</v>
      </c>
      <c r="I65" s="2">
        <f>VLOOKUP($A65,[4]BASE!$A$2:$N$890,3,0)</f>
        <v>1</v>
      </c>
      <c r="J65" s="2">
        <f>VLOOKUP($A65,[4]BASE!$A$2:$N$890,3,0)</f>
        <v>1</v>
      </c>
      <c r="K65" s="2">
        <f>(VLOOKUP($A65,[4]BASE!$A$2:$N$890,11,0))/1000</f>
        <v>-11032331.41578</v>
      </c>
      <c r="L65" s="2">
        <f>(VLOOKUP($A65,[4]BASE!$A$2:$N$890,12,0))/1000</f>
        <v>-11035479.311799999</v>
      </c>
      <c r="M65" s="2">
        <f>(VLOOKUP($A65,[4]BASE!$A$2:$N$890,13,0))/1000</f>
        <v>-11034446.19609</v>
      </c>
      <c r="N65" s="2">
        <f>(VLOOKUP($A65,[4]BASE!$A$2:$N$890,14,0))/1000</f>
        <v>-11056049.084009999</v>
      </c>
      <c r="O65" s="2">
        <f>(VLOOKUP($A65,[4]BASE17!$A$1:$N$933,3,0))/1000</f>
        <v>-11056924.204190001</v>
      </c>
      <c r="P65" s="2">
        <f>(VLOOKUP($A65,[4]BASE17!$A$1:$N$933,4,0))/1000</f>
        <v>-11060460.30793</v>
      </c>
      <c r="Q65" s="2">
        <f>(VLOOKUP($A65,[4]BASE17!$A$1:$N$933,5,0))/1000</f>
        <v>-11056719.25224</v>
      </c>
      <c r="R65" s="2">
        <f>(VLOOKUP($A65,[4]BASE17!$A$1:$N$933,6,0))/1000</f>
        <v>-11328455.74193</v>
      </c>
      <c r="S65" s="2">
        <f>(VLOOKUP($A65,[4]BASE17!$A$1:$N$933,7,0))/1000</f>
        <v>-11348623.961930001</v>
      </c>
      <c r="T65" s="2">
        <f>(VLOOKUP($A65,[4]BASE17!$A$1:$N$933,8,0))/1000</f>
        <v>-11326487.955120001</v>
      </c>
      <c r="U65" s="2">
        <f>(VLOOKUP($A65,[4]BASE17!$A$1:$N$933,9,0))/1000</f>
        <v>-11147962.050799999</v>
      </c>
      <c r="V65" s="2">
        <f>(VLOOKUP($A65,[4]BASE17!$A$1:$N$933,10,0))/1000</f>
        <v>-10181910.565719999</v>
      </c>
      <c r="W65" s="2">
        <f>(VLOOKUP($A65,[4]BASE17!$A$1:$N$933,11,0))/1000</f>
        <v>-10181902.01333</v>
      </c>
      <c r="X65" s="2">
        <f>(VLOOKUP($A65,[4]BASE17!$A$1:$N$933,12,0))/1000</f>
        <v>-10182276.732280001</v>
      </c>
      <c r="Y65" s="2">
        <f>(VLOOKUP($A65,[4]BASE17!$A$1:$N$933,13,0))/1000</f>
        <v>-10182935.133229999</v>
      </c>
      <c r="Z65" s="2">
        <f>(VLOOKUP($A65,[4]BASE17!$A$1:$N$933,14,0))/1000</f>
        <v>-10126225.315370001</v>
      </c>
      <c r="AA65" s="2">
        <f>(VLOOKUP($A65,[4]BASE18!$A$1:$N$933,3,0))/1000</f>
        <v>-10119818.618959999</v>
      </c>
      <c r="AB65" s="2">
        <f>(VLOOKUP($A65,[4]BASE18!$A$1:$N$933,4,0))/1000</f>
        <v>-11863708.18516</v>
      </c>
      <c r="AC65" s="2">
        <f>(VLOOKUP($A65,[4]BASE18!$A$1:$N$933,5,0))/1000</f>
        <v>-11863864.58361</v>
      </c>
      <c r="AD65" s="2">
        <f>(VLOOKUP($A65,[4]BASE18!$A$1:$N$933,6,0))/1000</f>
        <v>-11859188.60833</v>
      </c>
      <c r="AE65" s="2">
        <f>(VLOOKUP($A65,[4]BASE18!$A$1:$N$933,7,0))/1000</f>
        <v>-11500901.660209998</v>
      </c>
      <c r="AF65" s="2">
        <f>(VLOOKUP($A65,[4]BASE18!$A$1:$N$933,8,0))/1000</f>
        <v>-11500903.310209999</v>
      </c>
      <c r="AG65" s="2">
        <f>(VLOOKUP($A65,[4]BASE18!$A$1:$N$933,9,0))/1000</f>
        <v>-11503000.389799999</v>
      </c>
      <c r="AH65" s="2">
        <f>(VLOOKUP($A65,[4]BASE18!$A$1:$N$933,10,0))/1000</f>
        <v>-11503232.85905</v>
      </c>
      <c r="AI65" s="2">
        <f>(VLOOKUP($A65,[4]BASE18!$A$1:$N$933,11,0))/1000</f>
        <v>-11498747.21473</v>
      </c>
      <c r="AJ65" s="2">
        <f>(VLOOKUP($A65,[4]BASE18!$A$1:$N$933,12,0))/1000</f>
        <v>-11495753.663520001</v>
      </c>
      <c r="AK65" s="2">
        <f>(VLOOKUP($A65,[4]BASE18!$A$1:$N$933,13,0))/1000</f>
        <v>-11478919.426170001</v>
      </c>
      <c r="AL65" s="2">
        <f>(VLOOKUP($A65,[4]BASE18!$A$1:$N$933,14,0))/1000</f>
        <v>-11442386.30885</v>
      </c>
      <c r="AM65" s="2">
        <f>(VLOOKUP($A65,[4]BASE19!$A$1:$N$933,3,0))/1000</f>
        <v>-11447144.65023</v>
      </c>
      <c r="AN65" s="2">
        <f>(VLOOKUP($A65,[4]BASE19!$A$1:$N$933,4,0))/1000</f>
        <v>-11445243.639940001</v>
      </c>
      <c r="AO65" s="2">
        <f>(VLOOKUP($A65,[4]BASE19!$A$1:$N$933,5,0))/1000</f>
        <v>-11381964.66467</v>
      </c>
      <c r="AP65" s="2">
        <f>(VLOOKUP($A65,[4]BASE19!$A$1:$N$933,6,0))/1000</f>
        <v>-11378656.84984</v>
      </c>
      <c r="AQ65" s="2">
        <f>(VLOOKUP($A65,[4]BASE19!$A$1:$N$933,7,0))/1000</f>
        <v>-11386768.28335</v>
      </c>
      <c r="AR65" s="2">
        <f>(VLOOKUP($A65,[4]BASE19!$A$1:$N$933,8,0))/1000</f>
        <v>-11381613.786660001</v>
      </c>
      <c r="AS65" s="2">
        <f>(VLOOKUP($A65,[4]BASE19!$A$1:$N$933,9,0))/1000</f>
        <v>-11694957.30962</v>
      </c>
      <c r="AT65" s="2">
        <f>(VLOOKUP($A65,[4]BASE19!$A$1:$N$933,10,0))/1000</f>
        <v>-11695708.15753</v>
      </c>
      <c r="AU65" s="2">
        <f>(VLOOKUP($A65,[4]BASE19!$A$1:$N$933,11,0))/1000</f>
        <v>-11697105.76</v>
      </c>
      <c r="AV65" s="2">
        <f>(VLOOKUP($A65,[4]BASE19!$A$1:$N$933,12,0))/1000</f>
        <v>-11698241.121879999</v>
      </c>
      <c r="AW65" s="2">
        <f>(VLOOKUP($A65,[4]BASE19!$A$1:$N$933,13,0))/1000</f>
        <v>-11701698.985809999</v>
      </c>
      <c r="AX65" s="2">
        <f>(VLOOKUP($A65,[4]BASE19!$A$1:$N$933,14,0))/1000</f>
        <v>-11701748.1998</v>
      </c>
      <c r="AY65" s="2">
        <f>(VLOOKUP($A65,[4]BASE20!$A$1:$N$933,3,0))/1000</f>
        <v>-11698604.10132</v>
      </c>
      <c r="AZ65" s="2">
        <f>(VLOOKUP($A65,[4]BASE20!$A$1:$N$933,4,0))/1000</f>
        <v>-11755349.388840001</v>
      </c>
      <c r="BA65" s="2">
        <f>(VLOOKUP($A65,[4]BASE20!$A$1:$N$933,5,0))/1000</f>
        <v>-11728779.212059999</v>
      </c>
      <c r="BB65" s="2">
        <f>(VLOOKUP($A65,[4]BASE20!$A$1:$N$933,6,0))/1000</f>
        <v>-11652977.319559999</v>
      </c>
      <c r="BC65" s="2">
        <f>(VLOOKUP($A65,[4]BASE20!$A$1:$N$933,7,0))/1000</f>
        <v>-11590809.463299999</v>
      </c>
      <c r="BD65" s="2">
        <f>(VLOOKUP($A65,[4]BASE20!$A$1:$N$933,8,0))/1000</f>
        <v>-7205215.7910799999</v>
      </c>
      <c r="BE65" s="2">
        <f>(VLOOKUP($A65,[4]BASE20!$A$1:$N$933,9,0))/1000</f>
        <v>-7161051.77042</v>
      </c>
      <c r="BF65" s="2">
        <f>(VLOOKUP($A65,[4]BASE20!$A$1:$N$933,10,0))/1000</f>
        <v>-7160881.1957700001</v>
      </c>
      <c r="BG65" s="2">
        <f>(VLOOKUP($A65,[4]BASE20!$A$1:$N$933,11,0))/1000</f>
        <v>-5143976.24493</v>
      </c>
      <c r="BH65" s="2">
        <f>(VLOOKUP($A65,[4]BASE20!$A$1:$N$933,12,0))/1000</f>
        <v>-5144516.7367399996</v>
      </c>
      <c r="BI65" s="2">
        <f>(VLOOKUP($A65,[4]BASE20!$A$1:$N$933,13,0))/1000</f>
        <v>-5144838.8856300004</v>
      </c>
      <c r="BJ65" s="2">
        <f>(VLOOKUP($A65,[4]BASE20!$A$1:$N$933,14,0))/1000</f>
        <v>-5151314.4205700001</v>
      </c>
      <c r="BK65" s="2">
        <f>(VLOOKUP($A65,[4]BASE21!$A$1:$N$933,3,0))/1000</f>
        <v>-5150481.0751299998</v>
      </c>
      <c r="BL65" s="2">
        <f>(VLOOKUP($A65,[4]BASE21!$A$1:$N$933,4,0))/1000</f>
        <v>-5150207.5752799995</v>
      </c>
      <c r="BM65" s="2">
        <f>(VLOOKUP($A65,[4]BASE21!$A$1:$N$933,5,0))/1000</f>
        <v>-5148587.9366699997</v>
      </c>
      <c r="BN65" s="2">
        <f>(VLOOKUP($A65,[4]BASE21!$A$1:$N$933,6,0))/1000</f>
        <v>-5149254.6196800005</v>
      </c>
      <c r="BO65" s="2">
        <f>(VLOOKUP($A65,[4]BASE21!$A$1:$N$933,7,0))/1000</f>
        <v>-5148975.8400699999</v>
      </c>
      <c r="BP65" s="2">
        <f>(VLOOKUP($A65,[4]BASE21!$A$1:$N$933,8,0))/1000</f>
        <v>-5149539.6379399998</v>
      </c>
      <c r="BQ65" s="2">
        <f t="shared" si="4"/>
        <v>2055676.1531400001</v>
      </c>
      <c r="BR65" s="34">
        <f t="shared" si="5"/>
        <v>-0.28530389827948122</v>
      </c>
      <c r="BS65" s="34">
        <f t="shared" si="6"/>
        <v>1.094970898118941E-4</v>
      </c>
      <c r="BT65" s="5"/>
    </row>
    <row r="66" spans="1:72" ht="12" thickBot="1" x14ac:dyDescent="0.25">
      <c r="A66" s="37"/>
      <c r="B66" s="37"/>
      <c r="C66" s="2"/>
      <c r="D66" s="2"/>
      <c r="E66" s="2"/>
      <c r="F66" s="2"/>
      <c r="G66" s="2"/>
      <c r="H66" s="2"/>
      <c r="I66" s="2"/>
      <c r="J66" s="2"/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 t="e">
        <f>(VLOOKUP($A66,[4]BASE19!$A$1:$N$933,9,0))/1000</f>
        <v>#N/A</v>
      </c>
      <c r="AT66" s="2" t="e">
        <f>(VLOOKUP($A66,[4]BASE19!$A$1:$N$933,10,0))/1000</f>
        <v>#N/A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f t="shared" si="4"/>
        <v>0</v>
      </c>
      <c r="BR66" s="34">
        <f t="shared" si="5"/>
        <v>0</v>
      </c>
      <c r="BS66" s="34">
        <f t="shared" si="6"/>
        <v>0</v>
      </c>
      <c r="BT66" s="5"/>
    </row>
    <row r="67" spans="1:72" s="5" customFormat="1" ht="12" thickTop="1" x14ac:dyDescent="0.2">
      <c r="A67" s="5" t="s">
        <v>8</v>
      </c>
      <c r="B67" s="5" t="s">
        <v>9</v>
      </c>
      <c r="C67" s="2" t="e">
        <f>VLOOKUP($A67,[4]BASE!$A$2:$N$890,3,0)</f>
        <v>#N/A</v>
      </c>
      <c r="D67" s="2" t="e">
        <f>VLOOKUP($A67,[4]BASE!$A$2:$N$890,3,0)</f>
        <v>#N/A</v>
      </c>
      <c r="E67" s="2" t="e">
        <f>VLOOKUP($A67,[4]BASE!$A$2:$N$890,3,0)</f>
        <v>#N/A</v>
      </c>
      <c r="F67" s="2" t="e">
        <f>VLOOKUP($A67,[4]BASE!$A$2:$N$890,3,0)</f>
        <v>#N/A</v>
      </c>
      <c r="G67" s="2" t="e">
        <f>VLOOKUP($A67,[4]BASE!$A$2:$N$890,3,0)</f>
        <v>#N/A</v>
      </c>
      <c r="H67" s="2" t="e">
        <f>VLOOKUP($A67,[4]BASE!$A$2:$N$890,3,0)</f>
        <v>#N/A</v>
      </c>
      <c r="I67" s="2" t="e">
        <f>VLOOKUP($A67,[4]BASE!$A$2:$N$890,3,0)</f>
        <v>#N/A</v>
      </c>
      <c r="J67" s="2" t="e">
        <f>VLOOKUP($A67,[4]BASE!$A$2:$N$890,3,0)</f>
        <v>#N/A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f t="shared" si="4"/>
        <v>0</v>
      </c>
      <c r="BR67" s="34">
        <f t="shared" si="5"/>
        <v>0</v>
      </c>
      <c r="BS67" s="34">
        <f t="shared" si="6"/>
        <v>0</v>
      </c>
    </row>
    <row r="68" spans="1:72" x14ac:dyDescent="0.2">
      <c r="A68" s="1">
        <v>2</v>
      </c>
      <c r="B68" s="1" t="s">
        <v>10</v>
      </c>
      <c r="C68" s="2">
        <f>VLOOKUP($A68,[4]BASE!$A$2:$N$890,3,0)</f>
        <v>1</v>
      </c>
      <c r="D68" s="2">
        <f>VLOOKUP($A68,[4]BASE!$A$2:$N$890,3,0)</f>
        <v>1</v>
      </c>
      <c r="E68" s="2">
        <f>VLOOKUP($A68,[4]BASE!$A$2:$N$890,3,0)</f>
        <v>1</v>
      </c>
      <c r="F68" s="2">
        <f>VLOOKUP($A68,[4]BASE!$A$2:$N$890,3,0)</f>
        <v>1</v>
      </c>
      <c r="G68" s="2">
        <f>VLOOKUP($A68,[4]BASE!$A$2:$N$890,3,0)</f>
        <v>1</v>
      </c>
      <c r="H68" s="2">
        <f>VLOOKUP($A68,[4]BASE!$A$2:$N$890,3,0)</f>
        <v>1</v>
      </c>
      <c r="I68" s="2">
        <f>VLOOKUP($A68,[4]BASE!$A$2:$N$890,3,0)</f>
        <v>1</v>
      </c>
      <c r="J68" s="2">
        <f>VLOOKUP($A68,[4]BASE!$A$2:$N$890,3,0)</f>
        <v>1</v>
      </c>
      <c r="K68" s="2">
        <f>(VLOOKUP($A68,[4]BASE!$A$2:$N$890,11,0))/1000</f>
        <v>11561459.797020001</v>
      </c>
      <c r="L68" s="2">
        <f>(VLOOKUP($A68,[4]BASE!$A$2:$N$890,12,0))/1000</f>
        <v>11511194.787209999</v>
      </c>
      <c r="M68" s="2">
        <f>(VLOOKUP($A68,[4]BASE!$A$2:$N$890,13,0))/1000</f>
        <v>11255289.17633</v>
      </c>
      <c r="N68" s="2">
        <f>(VLOOKUP($A68,[4]BASE!$A$2:$N$890,14,0))/1000</f>
        <v>11717898.24425</v>
      </c>
      <c r="O68" s="2">
        <f>(VLOOKUP($A68,[4]BASE17!$A$1:$N$933,3,0))/1000</f>
        <v>12967960.55703</v>
      </c>
      <c r="P68" s="2">
        <f>(VLOOKUP($A68,[4]BASE17!$A$1:$N$933,4,0))/1000</f>
        <v>13112842.40533</v>
      </c>
      <c r="Q68" s="2">
        <f>(VLOOKUP($A68,[4]BASE17!$A$1:$N$933,5,0))/1000</f>
        <v>12701740.25034</v>
      </c>
      <c r="R68" s="2">
        <f>(VLOOKUP($A68,[4]BASE17!$A$1:$N$933,6,0))/1000</f>
        <v>12165880.994280001</v>
      </c>
      <c r="S68" s="2">
        <f>(VLOOKUP($A68,[4]BASE17!$A$1:$N$933,7,0))/1000</f>
        <v>11744651.982870001</v>
      </c>
      <c r="T68" s="2">
        <f>(VLOOKUP($A68,[4]BASE17!$A$1:$N$933,8,0))/1000</f>
        <v>13413294.46573</v>
      </c>
      <c r="U68" s="2">
        <f>(VLOOKUP($A68,[4]BASE17!$A$1:$N$933,9,0))/1000</f>
        <v>13006757.44283</v>
      </c>
      <c r="V68" s="2">
        <f>(VLOOKUP($A68,[4]BASE17!$A$1:$N$933,10,0))/1000</f>
        <v>12423108.777139999</v>
      </c>
      <c r="W68" s="2">
        <f>(VLOOKUP($A68,[4]BASE17!$A$1:$N$933,11,0))/1000</f>
        <v>11145999.19908</v>
      </c>
      <c r="X68" s="2">
        <f>(VLOOKUP($A68,[4]BASE17!$A$1:$N$933,12,0))/1000</f>
        <v>14091969.123919999</v>
      </c>
      <c r="Y68" s="2">
        <f>(VLOOKUP($A68,[4]BASE17!$A$1:$N$933,13,0))/1000</f>
        <v>13294780.544049999</v>
      </c>
      <c r="Z68" s="2">
        <f>(VLOOKUP($A68,[4]BASE17!$A$1:$N$933,14,0))/1000</f>
        <v>11366320.961239999</v>
      </c>
      <c r="AA68" s="2">
        <f>(VLOOKUP($A68,[4]BASE18!$A$1:$N$933,3,0))/1000</f>
        <v>14590483.344629999</v>
      </c>
      <c r="AB68" s="2">
        <f>(VLOOKUP($A68,[4]BASE18!$A$1:$N$933,4,0))/1000</f>
        <v>14326833.796639999</v>
      </c>
      <c r="AC68" s="2">
        <f>(VLOOKUP($A68,[4]BASE18!$A$1:$N$933,5,0))/1000</f>
        <v>13810784.96497</v>
      </c>
      <c r="AD68" s="2">
        <f>(VLOOKUP($A68,[4]BASE18!$A$1:$N$933,6,0))/1000</f>
        <v>13148152.564879999</v>
      </c>
      <c r="AE68" s="2">
        <f>(VLOOKUP($A68,[4]BASE18!$A$1:$N$933,7,0))/1000</f>
        <v>12622211.143469999</v>
      </c>
      <c r="AF68" s="2">
        <f>(VLOOKUP($A68,[4]BASE18!$A$1:$N$933,8,0))/1000</f>
        <v>12077713.62514</v>
      </c>
      <c r="AG68" s="2">
        <f>(VLOOKUP($A68,[4]BASE18!$A$1:$N$933,9,0))/1000</f>
        <v>12123856.091370001</v>
      </c>
      <c r="AH68" s="2">
        <f>(VLOOKUP($A68,[4]BASE18!$A$1:$N$933,10,0))/1000</f>
        <v>12041318.510780001</v>
      </c>
      <c r="AI68" s="2">
        <f>(VLOOKUP($A68,[4]BASE18!$A$1:$N$933,11,0))/1000</f>
        <v>11672716.439160001</v>
      </c>
      <c r="AJ68" s="2">
        <f>(VLOOKUP($A68,[4]BASE18!$A$1:$N$933,12,0))/1000</f>
        <v>11618039.36805</v>
      </c>
      <c r="AK68" s="2">
        <f>(VLOOKUP($A68,[4]BASE18!$A$1:$N$933,13,0))/1000</f>
        <v>11261843.39842</v>
      </c>
      <c r="AL68" s="2">
        <f>(VLOOKUP($A68,[4]BASE18!$A$1:$N$933,14,0))/1000</f>
        <v>11942840.060290001</v>
      </c>
      <c r="AM68" s="2">
        <f>(VLOOKUP($A68,[4]BASE19!$A$1:$N$933,3,0))/1000</f>
        <v>12326365.438999999</v>
      </c>
      <c r="AN68" s="2">
        <f>(VLOOKUP($A68,[4]BASE19!$A$1:$N$933,4,0))/1000</f>
        <v>11954697.368700001</v>
      </c>
      <c r="AO68" s="2">
        <f>(VLOOKUP($A68,[4]BASE19!$A$1:$N$933,5,0))/1000</f>
        <v>12640740.779790001</v>
      </c>
      <c r="AP68" s="2">
        <f>(VLOOKUP($A68,[4]BASE19!$A$1:$N$933,6,0))/1000</f>
        <v>12151593.13356</v>
      </c>
      <c r="AQ68" s="2">
        <f>(VLOOKUP($A68,[4]BASE19!$A$1:$N$933,7,0))/1000</f>
        <v>12751043.84464</v>
      </c>
      <c r="AR68" s="2">
        <f>(VLOOKUP($A68,[4]BASE19!$A$1:$N$933,8,0))/1000</f>
        <v>12666647.48969</v>
      </c>
      <c r="AS68" s="2">
        <f>(VLOOKUP($A68,[4]BASE19!$A$1:$N$933,9,0))/1000</f>
        <v>12263806.36644</v>
      </c>
      <c r="AT68" s="2">
        <f>(VLOOKUP($A68,[4]BASE19!$A$1:$N$933,10,0))/1000</f>
        <v>12210583.37881</v>
      </c>
      <c r="AU68" s="2">
        <f>(VLOOKUP($A68,[4]BASE19!$A$1:$N$933,11,0))/1000</f>
        <v>13510325.61932</v>
      </c>
      <c r="AV68" s="2">
        <f>(VLOOKUP($A68,[4]BASE19!$A$1:$N$933,12,0))/1000</f>
        <v>12231410.99595</v>
      </c>
      <c r="AW68" s="2">
        <f>(VLOOKUP($A68,[4]BASE19!$A$1:$N$933,13,0))/1000</f>
        <v>11345395.46397</v>
      </c>
      <c r="AX68" s="2">
        <f>(VLOOKUP($A68,[4]BASE19!$A$1:$N$933,14,0))/1000</f>
        <v>11458013.57103</v>
      </c>
      <c r="AY68" s="2">
        <f>(VLOOKUP($A68,[4]BASE20!$A$1:$N$933,3,0))/1000</f>
        <v>11547538.013899999</v>
      </c>
      <c r="AZ68" s="2">
        <f>(VLOOKUP($A68,[4]BASE20!$A$1:$N$933,4,0))/1000</f>
        <v>11236430.96132</v>
      </c>
      <c r="BA68" s="2">
        <f>(VLOOKUP($A68,[4]BASE20!$A$1:$N$933,5,0))/1000</f>
        <v>10465555.634809999</v>
      </c>
      <c r="BB68" s="2">
        <f>(VLOOKUP($A68,[4]BASE20!$A$1:$N$933,6,0))/1000</f>
        <v>10820778.39655</v>
      </c>
      <c r="BC68" s="2">
        <f>(VLOOKUP($A68,[4]BASE20!$A$1:$N$933,7,0))/1000</f>
        <v>11290926.90143</v>
      </c>
      <c r="BD68" s="2">
        <f>(VLOOKUP($A68,[4]BASE20!$A$1:$N$933,8,0))/1000</f>
        <v>11252114.137739999</v>
      </c>
      <c r="BE68" s="2">
        <f>(VLOOKUP($A68,[4]BASE20!$A$1:$N$933,9,0))/1000</f>
        <v>11502217.66519</v>
      </c>
      <c r="BF68" s="2">
        <f>(VLOOKUP($A68,[4]BASE20!$A$1:$N$933,10,0))/1000</f>
        <v>11725254.974749999</v>
      </c>
      <c r="BG68" s="2">
        <f>(VLOOKUP($A68,[4]BASE20!$A$1:$N$933,11,0))/1000</f>
        <v>11499445.175379999</v>
      </c>
      <c r="BH68" s="2">
        <f>(VLOOKUP($A68,[4]BASE20!$A$1:$N$933,12,0))/1000</f>
        <v>13575330.01974</v>
      </c>
      <c r="BI68" s="2">
        <f>(VLOOKUP($A68,[4]BASE20!$A$1:$N$933,13,0))/1000</f>
        <v>13256698.89676</v>
      </c>
      <c r="BJ68" s="2">
        <f>(VLOOKUP($A68,[4]BASE20!$A$1:$N$933,14,0))/1000</f>
        <v>15272917.860299999</v>
      </c>
      <c r="BK68" s="2">
        <f>(VLOOKUP($A68,[4]BASE21!$A$1:$N$933,3,0))/1000</f>
        <v>14426724.72432</v>
      </c>
      <c r="BL68" s="2">
        <f>(VLOOKUP($A68,[4]BASE21!$A$1:$N$933,4,0))/1000</f>
        <v>13808927.146950001</v>
      </c>
      <c r="BM68" s="2">
        <f>(VLOOKUP($A68,[4]BASE21!$A$1:$N$933,5,0))/1000</f>
        <v>13801650.730459999</v>
      </c>
      <c r="BN68" s="2">
        <f>(VLOOKUP($A68,[4]BASE21!$A$1:$N$933,6,0))/1000</f>
        <v>13741675.095319999</v>
      </c>
      <c r="BO68" s="2">
        <f>(VLOOKUP($A68,[4]BASE21!$A$1:$N$933,7,0))/1000</f>
        <v>13788203.883229999</v>
      </c>
      <c r="BP68" s="2">
        <f>(VLOOKUP($A68,[4]BASE21!$A$1:$N$933,8,0))/1000</f>
        <v>13995605.449920001</v>
      </c>
      <c r="BQ68" s="2">
        <f t="shared" si="4"/>
        <v>2743491.3121800013</v>
      </c>
      <c r="BR68" s="34">
        <f t="shared" si="5"/>
        <v>0.24382007492958424</v>
      </c>
      <c r="BS68" s="34">
        <f t="shared" si="6"/>
        <v>1.5041956765830422E-2</v>
      </c>
      <c r="BT68" s="5"/>
    </row>
    <row r="69" spans="1:72" x14ac:dyDescent="0.2">
      <c r="A69" s="1">
        <v>21</v>
      </c>
      <c r="B69" s="1" t="s">
        <v>11</v>
      </c>
      <c r="C69" s="2">
        <f>VLOOKUP($A69,[4]BASE!$A$2:$N$890,3,0)</f>
        <v>1</v>
      </c>
      <c r="D69" s="2">
        <f>VLOOKUP($A69,[4]BASE!$A$2:$N$890,3,0)</f>
        <v>1</v>
      </c>
      <c r="E69" s="2">
        <f>VLOOKUP($A69,[4]BASE!$A$2:$N$890,3,0)</f>
        <v>1</v>
      </c>
      <c r="F69" s="2">
        <f>VLOOKUP($A69,[4]BASE!$A$2:$N$890,3,0)</f>
        <v>1</v>
      </c>
      <c r="G69" s="2">
        <f>VLOOKUP($A69,[4]BASE!$A$2:$N$890,3,0)</f>
        <v>1</v>
      </c>
      <c r="H69" s="2">
        <f>VLOOKUP($A69,[4]BASE!$A$2:$N$890,3,0)</f>
        <v>1</v>
      </c>
      <c r="I69" s="2">
        <f>VLOOKUP($A69,[4]BASE!$A$2:$N$890,3,0)</f>
        <v>1</v>
      </c>
      <c r="J69" s="2">
        <f>VLOOKUP($A69,[4]BASE!$A$2:$N$890,3,0)</f>
        <v>1</v>
      </c>
      <c r="K69" s="2">
        <f>(VLOOKUP($A69,[4]BASE!$A$2:$N$890,11,0))/1000</f>
        <v>934403.50278999994</v>
      </c>
      <c r="L69" s="2">
        <f>(VLOOKUP($A69,[4]BASE!$A$2:$N$890,12,0))/1000</f>
        <v>919825.70723000006</v>
      </c>
      <c r="M69" s="2">
        <f>(VLOOKUP($A69,[4]BASE!$A$2:$N$890,13,0))/1000</f>
        <v>907212.52441999991</v>
      </c>
      <c r="N69" s="2">
        <f>(VLOOKUP($A69,[4]BASE!$A$2:$N$890,14,0))/1000</f>
        <v>918635.05298000004</v>
      </c>
      <c r="O69" s="2">
        <f>(VLOOKUP($A69,[4]BASE17!$A$1:$N$933,3,0))/1000</f>
        <v>910703.94991999993</v>
      </c>
      <c r="P69" s="2">
        <f>(VLOOKUP($A69,[4]BASE17!$A$1:$N$933,4,0))/1000</f>
        <v>907156.06750999996</v>
      </c>
      <c r="Q69" s="2">
        <f>(VLOOKUP($A69,[4]BASE17!$A$1:$N$933,5,0))/1000</f>
        <v>908166.34641</v>
      </c>
      <c r="R69" s="2">
        <f>(VLOOKUP($A69,[4]BASE17!$A$1:$N$933,6,0))/1000</f>
        <v>917955.83123999997</v>
      </c>
      <c r="S69" s="2">
        <f>(VLOOKUP($A69,[4]BASE17!$A$1:$N$933,7,0))/1000</f>
        <v>926548.8722000001</v>
      </c>
      <c r="T69" s="2">
        <f>(VLOOKUP($A69,[4]BASE17!$A$1:$N$933,8,0))/1000</f>
        <v>949476.44111000001</v>
      </c>
      <c r="U69" s="2">
        <f>(VLOOKUP($A69,[4]BASE17!$A$1:$N$933,9,0))/1000</f>
        <v>942688.05935</v>
      </c>
      <c r="V69" s="2">
        <f>(VLOOKUP($A69,[4]BASE17!$A$1:$N$933,10,0))/1000</f>
        <v>946228.23433000001</v>
      </c>
      <c r="W69" s="2">
        <f>(VLOOKUP($A69,[4]BASE17!$A$1:$N$933,11,0))/1000</f>
        <v>946472.74713000003</v>
      </c>
      <c r="X69" s="2">
        <f>(VLOOKUP($A69,[4]BASE17!$A$1:$N$933,12,0))/1000</f>
        <v>943009.62685</v>
      </c>
      <c r="Y69" s="2">
        <f>(VLOOKUP($A69,[4]BASE17!$A$1:$N$933,13,0))/1000</f>
        <v>958634.75591999991</v>
      </c>
      <c r="Z69" s="2">
        <f>(VLOOKUP($A69,[4]BASE17!$A$1:$N$933,14,0))/1000</f>
        <v>953681.15120000008</v>
      </c>
      <c r="AA69" s="2">
        <f>(VLOOKUP($A69,[4]BASE18!$A$1:$N$933,3,0))/1000</f>
        <v>975644.05397000001</v>
      </c>
      <c r="AB69" s="2">
        <f>(VLOOKUP($A69,[4]BASE18!$A$1:$N$933,4,0))/1000</f>
        <v>967892.95420000004</v>
      </c>
      <c r="AC69" s="2">
        <f>(VLOOKUP($A69,[4]BASE18!$A$1:$N$933,5,0))/1000</f>
        <v>1003353.5867100001</v>
      </c>
      <c r="AD69" s="2">
        <f>(VLOOKUP($A69,[4]BASE18!$A$1:$N$933,6,0))/1000</f>
        <v>969784.42134</v>
      </c>
      <c r="AE69" s="2">
        <f>(VLOOKUP($A69,[4]BASE18!$A$1:$N$933,7,0))/1000</f>
        <v>948274.84601999994</v>
      </c>
      <c r="AF69" s="2">
        <f>(VLOOKUP($A69,[4]BASE18!$A$1:$N$933,8,0))/1000</f>
        <v>942768.97885000007</v>
      </c>
      <c r="AG69" s="2">
        <f>(VLOOKUP($A69,[4]BASE18!$A$1:$N$933,9,0))/1000</f>
        <v>940672.19091999996</v>
      </c>
      <c r="AH69" s="2">
        <f>(VLOOKUP($A69,[4]BASE18!$A$1:$N$933,10,0))/1000</f>
        <v>942006.32004999998</v>
      </c>
      <c r="AI69" s="2">
        <f>(VLOOKUP($A69,[4]BASE18!$A$1:$N$933,11,0))/1000</f>
        <v>934964.76517999999</v>
      </c>
      <c r="AJ69" s="2">
        <f>(VLOOKUP($A69,[4]BASE18!$A$1:$N$933,12,0))/1000</f>
        <v>926542.88657000009</v>
      </c>
      <c r="AK69" s="2">
        <f>(VLOOKUP($A69,[4]BASE18!$A$1:$N$933,13,0))/1000</f>
        <v>926007.52839999995</v>
      </c>
      <c r="AL69" s="2">
        <f>(VLOOKUP($A69,[4]BASE18!$A$1:$N$933,14,0))/1000</f>
        <v>930975.63462000003</v>
      </c>
      <c r="AM69" s="2">
        <f>(VLOOKUP($A69,[4]BASE19!$A$1:$N$933,3,0))/1000</f>
        <v>937959.24786999996</v>
      </c>
      <c r="AN69" s="2">
        <f>(VLOOKUP($A69,[4]BASE19!$A$1:$N$933,4,0))/1000</f>
        <v>943914.29321999999</v>
      </c>
      <c r="AO69" s="2">
        <f>(VLOOKUP($A69,[4]BASE19!$A$1:$N$933,5,0))/1000</f>
        <v>929315.44922000007</v>
      </c>
      <c r="AP69" s="2">
        <f>(VLOOKUP($A69,[4]BASE19!$A$1:$N$933,6,0))/1000</f>
        <v>928067.42885000003</v>
      </c>
      <c r="AQ69" s="2">
        <f>(VLOOKUP($A69,[4]BASE19!$A$1:$N$933,7,0))/1000</f>
        <v>922282.03355999989</v>
      </c>
      <c r="AR69" s="2">
        <f>(VLOOKUP($A69,[4]BASE19!$A$1:$N$933,8,0))/1000</f>
        <v>930511.93713999994</v>
      </c>
      <c r="AS69" s="2">
        <f>(VLOOKUP($A69,[4]BASE19!$A$1:$N$933,9,0))/1000</f>
        <v>920940.58051999996</v>
      </c>
      <c r="AT69" s="2">
        <f>(VLOOKUP($A69,[4]BASE19!$A$1:$N$933,10,0))/1000</f>
        <v>915898.89636000001</v>
      </c>
      <c r="AU69" s="2">
        <f>(VLOOKUP($A69,[4]BASE19!$A$1:$N$933,11,0))/1000</f>
        <v>912488.88167999999</v>
      </c>
      <c r="AV69" s="2">
        <f>(VLOOKUP($A69,[4]BASE19!$A$1:$N$933,12,0))/1000</f>
        <v>923648.7178300001</v>
      </c>
      <c r="AW69" s="2">
        <f>(VLOOKUP($A69,[4]BASE19!$A$1:$N$933,13,0))/1000</f>
        <v>919019.28300000005</v>
      </c>
      <c r="AX69" s="2">
        <f>(VLOOKUP($A69,[4]BASE19!$A$1:$N$933,14,0))/1000</f>
        <v>925551.41271000006</v>
      </c>
      <c r="AY69" s="2">
        <f>(VLOOKUP($A69,[4]BASE20!$A$1:$N$933,3,0))/1000</f>
        <v>921683.09065999999</v>
      </c>
      <c r="AZ69" s="2">
        <f>(VLOOKUP($A69,[4]BASE20!$A$1:$N$933,4,0))/1000</f>
        <v>919310.23528999998</v>
      </c>
      <c r="BA69" s="2">
        <f>(VLOOKUP($A69,[4]BASE20!$A$1:$N$933,5,0))/1000</f>
        <v>913662.08016000001</v>
      </c>
      <c r="BB69" s="2">
        <f>(VLOOKUP($A69,[4]BASE20!$A$1:$N$933,6,0))/1000</f>
        <v>915239.50925</v>
      </c>
      <c r="BC69" s="2">
        <f>(VLOOKUP($A69,[4]BASE20!$A$1:$N$933,7,0))/1000</f>
        <v>918317.38946000009</v>
      </c>
      <c r="BD69" s="2">
        <f>(VLOOKUP($A69,[4]BASE20!$A$1:$N$933,8,0))/1000</f>
        <v>920889.50988999999</v>
      </c>
      <c r="BE69" s="2">
        <f>(VLOOKUP($A69,[4]BASE20!$A$1:$N$933,9,0))/1000</f>
        <v>946035.94172999996</v>
      </c>
      <c r="BF69" s="2">
        <f>(VLOOKUP($A69,[4]BASE20!$A$1:$N$933,10,0))/1000</f>
        <v>949784.94455999997</v>
      </c>
      <c r="BG69" s="2">
        <f>(VLOOKUP($A69,[4]BASE20!$A$1:$N$933,11,0))/1000</f>
        <v>947381.61375000002</v>
      </c>
      <c r="BH69" s="2">
        <f>(VLOOKUP($A69,[4]BASE20!$A$1:$N$933,12,0))/1000</f>
        <v>944831.02539999993</v>
      </c>
      <c r="BI69" s="2">
        <f>(VLOOKUP($A69,[4]BASE20!$A$1:$N$933,13,0))/1000</f>
        <v>957176.33862000005</v>
      </c>
      <c r="BJ69" s="2">
        <f>(VLOOKUP($A69,[4]BASE20!$A$1:$N$933,14,0))/1000</f>
        <v>963989.88396000001</v>
      </c>
      <c r="BK69" s="2">
        <f>(VLOOKUP($A69,[4]BASE21!$A$1:$N$933,3,0))/1000</f>
        <v>964426.53282000008</v>
      </c>
      <c r="BL69" s="2">
        <f>(VLOOKUP($A69,[4]BASE21!$A$1:$N$933,4,0))/1000</f>
        <v>963388.7083099999</v>
      </c>
      <c r="BM69" s="2">
        <f>(VLOOKUP($A69,[4]BASE21!$A$1:$N$933,5,0))/1000</f>
        <v>948737.65148</v>
      </c>
      <c r="BN69" s="2">
        <f>(VLOOKUP($A69,[4]BASE21!$A$1:$N$933,6,0))/1000</f>
        <v>963021.84377000004</v>
      </c>
      <c r="BO69" s="2">
        <f>(VLOOKUP($A69,[4]BASE21!$A$1:$N$933,7,0))/1000</f>
        <v>972322.33664999995</v>
      </c>
      <c r="BP69" s="2">
        <f>(VLOOKUP($A69,[4]BASE21!$A$1:$N$933,8,0))/1000</f>
        <v>955904.86954999994</v>
      </c>
      <c r="BQ69" s="2">
        <f t="shared" si="4"/>
        <v>35015.359659999958</v>
      </c>
      <c r="BR69" s="34">
        <f t="shared" si="5"/>
        <v>3.8023410283153813E-2</v>
      </c>
      <c r="BS69" s="34">
        <f t="shared" si="6"/>
        <v>-1.6884798879108431E-2</v>
      </c>
      <c r="BT69" s="5"/>
    </row>
    <row r="70" spans="1:72" x14ac:dyDescent="0.2">
      <c r="A70" s="1">
        <v>211</v>
      </c>
      <c r="B70" s="1" t="s">
        <v>12</v>
      </c>
      <c r="C70" s="2">
        <f>VLOOKUP($A70,[4]BASE!$A$2:$N$890,3,0)</f>
        <v>1</v>
      </c>
      <c r="D70" s="2">
        <f>VLOOKUP($A70,[4]BASE!$A$2:$N$890,3,0)</f>
        <v>1</v>
      </c>
      <c r="E70" s="2">
        <f>VLOOKUP($A70,[4]BASE!$A$2:$N$890,3,0)</f>
        <v>1</v>
      </c>
      <c r="F70" s="2">
        <f>VLOOKUP($A70,[4]BASE!$A$2:$N$890,3,0)</f>
        <v>1</v>
      </c>
      <c r="G70" s="2">
        <f>VLOOKUP($A70,[4]BASE!$A$2:$N$890,3,0)</f>
        <v>1</v>
      </c>
      <c r="H70" s="2">
        <f>VLOOKUP($A70,[4]BASE!$A$2:$N$890,3,0)</f>
        <v>1</v>
      </c>
      <c r="I70" s="2">
        <f>VLOOKUP($A70,[4]BASE!$A$2:$N$890,3,0)</f>
        <v>1</v>
      </c>
      <c r="J70" s="2">
        <f>VLOOKUP($A70,[4]BASE!$A$2:$N$890,3,0)</f>
        <v>1</v>
      </c>
      <c r="K70" s="2">
        <f>(VLOOKUP($A70,[4]BASE!$A$2:$N$890,11,0))/1000</f>
        <v>0</v>
      </c>
      <c r="L70" s="2">
        <f>(VLOOKUP($A70,[4]BASE!$A$2:$N$890,12,0))/1000</f>
        <v>0</v>
      </c>
      <c r="M70" s="2">
        <f>(VLOOKUP($A70,[4]BASE!$A$2:$N$890,13,0))/1000</f>
        <v>835.63000999999997</v>
      </c>
      <c r="N70" s="2">
        <f>(VLOOKUP($A70,[4]BASE!$A$2:$N$890,14,0))/1000</f>
        <v>0</v>
      </c>
      <c r="O70" s="2">
        <f>(VLOOKUP($A70,[4]BASE17!$A$1:$N$933,3,0))/1000</f>
        <v>240.03870000000001</v>
      </c>
      <c r="P70" s="2">
        <f>(VLOOKUP($A70,[4]BASE17!$A$1:$N$933,4,0))/1000</f>
        <v>240.56395999999998</v>
      </c>
      <c r="Q70" s="2">
        <f>(VLOOKUP($A70,[4]BASE17!$A$1:$N$933,5,0))/1000</f>
        <v>0</v>
      </c>
      <c r="R70" s="2">
        <f>(VLOOKUP($A70,[4]BASE17!$A$1:$N$933,6,0))/1000</f>
        <v>0</v>
      </c>
      <c r="S70" s="2">
        <f>(VLOOKUP($A70,[4]BASE17!$A$1:$N$933,7,0))/1000</f>
        <v>0</v>
      </c>
      <c r="T70" s="2">
        <f>(VLOOKUP($A70,[4]BASE17!$A$1:$N$933,8,0))/1000</f>
        <v>0</v>
      </c>
      <c r="U70" s="2">
        <f>(VLOOKUP($A70,[4]BASE17!$A$1:$N$933,9,0))/1000</f>
        <v>32.71472</v>
      </c>
      <c r="V70" s="2">
        <f>(VLOOKUP($A70,[4]BASE17!$A$1:$N$933,10,0))/1000</f>
        <v>0</v>
      </c>
      <c r="W70" s="2">
        <f>(VLOOKUP($A70,[4]BASE17!$A$1:$N$933,11,0))/1000</f>
        <v>0</v>
      </c>
      <c r="X70" s="2">
        <f>(VLOOKUP($A70,[4]BASE17!$A$1:$N$933,12,0))/1000</f>
        <v>0</v>
      </c>
      <c r="Y70" s="2">
        <f>(VLOOKUP($A70,[4]BASE17!$A$1:$N$933,13,0))/1000</f>
        <v>0</v>
      </c>
      <c r="Z70" s="2">
        <f>(VLOOKUP($A70,[4]BASE17!$A$1:$N$933,14,0))/1000</f>
        <v>0</v>
      </c>
      <c r="AA70" s="2">
        <f>(VLOOKUP($A70,[4]BASE18!$A$1:$N$933,3,0))/1000</f>
        <v>117.68588000000001</v>
      </c>
      <c r="AB70" s="2">
        <f>(VLOOKUP($A70,[4]BASE18!$A$1:$N$933,4,0))/1000</f>
        <v>143.57029999999997</v>
      </c>
      <c r="AC70" s="2">
        <f>(VLOOKUP($A70,[4]BASE18!$A$1:$N$933,5,0))/1000</f>
        <v>30296.199089999998</v>
      </c>
      <c r="AD70" s="2">
        <f>(VLOOKUP($A70,[4]BASE18!$A$1:$N$933,6,0))/1000</f>
        <v>6597.7386500000002</v>
      </c>
      <c r="AE70" s="2">
        <f>(VLOOKUP($A70,[4]BASE18!$A$1:$N$933,7,0))/1000</f>
        <v>0</v>
      </c>
      <c r="AF70" s="2">
        <f>(VLOOKUP($A70,[4]BASE18!$A$1:$N$933,8,0))/1000</f>
        <v>804.70432999999991</v>
      </c>
      <c r="AG70" s="2">
        <f>(VLOOKUP($A70,[4]BASE18!$A$1:$N$933,9,0))/1000</f>
        <v>0</v>
      </c>
      <c r="AH70" s="2">
        <f>(VLOOKUP($A70,[4]BASE18!$A$1:$N$933,10,0))/1000</f>
        <v>4035.2826299999997</v>
      </c>
      <c r="AI70" s="2">
        <f>(VLOOKUP($A70,[4]BASE18!$A$1:$N$933,11,0))/1000</f>
        <v>942.61293999999998</v>
      </c>
      <c r="AJ70" s="2">
        <f>(VLOOKUP($A70,[4]BASE18!$A$1:$N$933,12,0))/1000</f>
        <v>819.26171999999997</v>
      </c>
      <c r="AK70" s="2">
        <f>(VLOOKUP($A70,[4]BASE18!$A$1:$N$933,13,0))/1000</f>
        <v>0</v>
      </c>
      <c r="AL70" s="2">
        <f>(VLOOKUP($A70,[4]BASE18!$A$1:$N$933,14,0))/1000</f>
        <v>97.844329999999999</v>
      </c>
      <c r="AM70" s="2">
        <f>(VLOOKUP($A70,[4]BASE19!$A$1:$N$933,3,0))/1000</f>
        <v>0</v>
      </c>
      <c r="AN70" s="2">
        <f>(VLOOKUP($A70,[4]BASE19!$A$1:$N$933,4,0))/1000</f>
        <v>8225.1400199999989</v>
      </c>
      <c r="AO70" s="2">
        <f>(VLOOKUP($A70,[4]BASE19!$A$1:$N$933,5,0))/1000</f>
        <v>26.215439999999997</v>
      </c>
      <c r="AP70" s="2">
        <f>(VLOOKUP($A70,[4]BASE19!$A$1:$N$933,6,0))/1000</f>
        <v>0</v>
      </c>
      <c r="AQ70" s="2">
        <f>(VLOOKUP($A70,[4]BASE19!$A$1:$N$933,7,0))/1000</f>
        <v>0</v>
      </c>
      <c r="AR70" s="2">
        <f>(VLOOKUP($A70,[4]BASE19!$A$1:$N$933,8,0))/1000</f>
        <v>0</v>
      </c>
      <c r="AS70" s="2">
        <f>(VLOOKUP($A70,[4]BASE19!$A$1:$N$933,9,0))/1000</f>
        <v>65.706500000000005</v>
      </c>
      <c r="AT70" s="2">
        <f>(VLOOKUP($A70,[4]BASE19!$A$1:$N$933,10,0))/1000</f>
        <v>0</v>
      </c>
      <c r="AU70" s="2">
        <f>(VLOOKUP($A70,[4]BASE19!$A$1:$N$933,11,0))/1000</f>
        <v>0</v>
      </c>
      <c r="AV70" s="2">
        <f>(VLOOKUP($A70,[4]BASE19!$A$1:$N$933,12,0))/1000</f>
        <v>131.73523</v>
      </c>
      <c r="AW70" s="2">
        <f>(VLOOKUP($A70,[4]BASE19!$A$1:$N$933,13,0))/1000</f>
        <v>107.13633</v>
      </c>
      <c r="AX70" s="2">
        <f>(VLOOKUP($A70,[4]BASE19!$A$1:$N$933,14,0))/1000</f>
        <v>0</v>
      </c>
      <c r="AY70" s="2">
        <f>(VLOOKUP($A70,[4]BASE20!$A$1:$N$933,3,0))/1000</f>
        <v>66.036820000000006</v>
      </c>
      <c r="AZ70" s="2">
        <f>(VLOOKUP($A70,[4]BASE20!$A$1:$N$933,4,0))/1000</f>
        <v>0</v>
      </c>
      <c r="BA70" s="2">
        <f>(VLOOKUP($A70,[4]BASE20!$A$1:$N$933,5,0))/1000</f>
        <v>0</v>
      </c>
      <c r="BB70" s="2">
        <f>(VLOOKUP($A70,[4]BASE20!$A$1:$N$933,6,0))/1000</f>
        <v>360.85081000000002</v>
      </c>
      <c r="BC70" s="2">
        <f>(VLOOKUP($A70,[4]BASE20!$A$1:$N$933,7,0))/1000</f>
        <v>0</v>
      </c>
      <c r="BD70" s="2">
        <f>(VLOOKUP($A70,[4]BASE20!$A$1:$N$933,8,0))/1000</f>
        <v>0</v>
      </c>
      <c r="BE70" s="2">
        <f>(VLOOKUP($A70,[4]BASE20!$A$1:$N$933,9,0))/1000</f>
        <v>11.74386</v>
      </c>
      <c r="BF70" s="2">
        <f>(VLOOKUP($A70,[4]BASE20!$A$1:$N$933,10,0))/1000</f>
        <v>5.5198499999999999</v>
      </c>
      <c r="BG70" s="2">
        <f>(VLOOKUP($A70,[4]BASE20!$A$1:$N$933,11,0))/1000</f>
        <v>5126.6439700000001</v>
      </c>
      <c r="BH70" s="2">
        <f>(VLOOKUP($A70,[4]BASE20!$A$1:$N$933,12,0))/1000</f>
        <v>3.245E-2</v>
      </c>
      <c r="BI70" s="2">
        <f>(VLOOKUP($A70,[4]BASE20!$A$1:$N$933,13,0))/1000</f>
        <v>0</v>
      </c>
      <c r="BJ70" s="2">
        <f>(VLOOKUP($A70,[4]BASE20!$A$1:$N$933,14,0))/1000</f>
        <v>0</v>
      </c>
      <c r="BK70" s="2">
        <f>(VLOOKUP($A70,[4]BASE21!$A$1:$N$933,3,0))/1000</f>
        <v>0</v>
      </c>
      <c r="BL70" s="2">
        <f>(VLOOKUP($A70,[4]BASE21!$A$1:$N$933,4,0))/1000</f>
        <v>0</v>
      </c>
      <c r="BM70" s="2">
        <f>(VLOOKUP($A70,[4]BASE21!$A$1:$N$933,5,0))/1000</f>
        <v>0</v>
      </c>
      <c r="BN70" s="2">
        <f>(VLOOKUP($A70,[4]BASE21!$A$1:$N$933,6,0))/1000</f>
        <v>725.82868000000008</v>
      </c>
      <c r="BO70" s="2">
        <f>(VLOOKUP($A70,[4]BASE21!$A$1:$N$933,7,0))/1000</f>
        <v>6225.90517</v>
      </c>
      <c r="BP70" s="2">
        <f>(VLOOKUP($A70,[4]BASE21!$A$1:$N$933,8,0))/1000</f>
        <v>913.96798000000001</v>
      </c>
      <c r="BQ70" s="2">
        <f t="shared" si="4"/>
        <v>913.96798000000001</v>
      </c>
      <c r="BR70" s="34">
        <f t="shared" si="5"/>
        <v>0</v>
      </c>
      <c r="BS70" s="34">
        <f t="shared" si="6"/>
        <v>-0.85319918067431788</v>
      </c>
      <c r="BT70" s="5"/>
    </row>
    <row r="71" spans="1:72" x14ac:dyDescent="0.2">
      <c r="A71" s="1">
        <v>217</v>
      </c>
      <c r="B71" s="1" t="s">
        <v>13</v>
      </c>
      <c r="C71" s="2">
        <f>VLOOKUP($A71,[4]BASE!$A$2:$N$890,3,0)</f>
        <v>1</v>
      </c>
      <c r="D71" s="2">
        <f>VLOOKUP($A71,[4]BASE!$A$2:$N$890,3,0)</f>
        <v>1</v>
      </c>
      <c r="E71" s="2">
        <f>VLOOKUP($A71,[4]BASE!$A$2:$N$890,3,0)</f>
        <v>1</v>
      </c>
      <c r="F71" s="2">
        <f>VLOOKUP($A71,[4]BASE!$A$2:$N$890,3,0)</f>
        <v>1</v>
      </c>
      <c r="G71" s="2">
        <f>VLOOKUP($A71,[4]BASE!$A$2:$N$890,3,0)</f>
        <v>1</v>
      </c>
      <c r="H71" s="2">
        <f>VLOOKUP($A71,[4]BASE!$A$2:$N$890,3,0)</f>
        <v>1</v>
      </c>
      <c r="I71" s="2">
        <f>VLOOKUP($A71,[4]BASE!$A$2:$N$890,3,0)</f>
        <v>1</v>
      </c>
      <c r="J71" s="2">
        <f>VLOOKUP($A71,[4]BASE!$A$2:$N$890,3,0)</f>
        <v>1</v>
      </c>
      <c r="K71" s="2">
        <f>(VLOOKUP($A71,[4]BASE!$A$2:$N$890,11,0))/1000</f>
        <v>934237.04505999992</v>
      </c>
      <c r="L71" s="2">
        <f>(VLOOKUP($A71,[4]BASE!$A$2:$N$890,12,0))/1000</f>
        <v>919541.97836000007</v>
      </c>
      <c r="M71" s="2">
        <f>(VLOOKUP($A71,[4]BASE!$A$2:$N$890,13,0))/1000</f>
        <v>906098.26751000003</v>
      </c>
      <c r="N71" s="2">
        <f>(VLOOKUP($A71,[4]BASE!$A$2:$N$890,14,0))/1000</f>
        <v>899787.95424999995</v>
      </c>
      <c r="O71" s="2">
        <f>(VLOOKUP($A71,[4]BASE17!$A$1:$N$933,3,0))/1000</f>
        <v>909490.98100000003</v>
      </c>
      <c r="P71" s="2">
        <f>(VLOOKUP($A71,[4]BASE17!$A$1:$N$933,4,0))/1000</f>
        <v>906914.66011000006</v>
      </c>
      <c r="Q71" s="2">
        <f>(VLOOKUP($A71,[4]BASE17!$A$1:$N$933,5,0))/1000</f>
        <v>908166.01595999999</v>
      </c>
      <c r="R71" s="2">
        <f>(VLOOKUP($A71,[4]BASE17!$A$1:$N$933,6,0))/1000</f>
        <v>917648.21521000005</v>
      </c>
      <c r="S71" s="2">
        <f>(VLOOKUP($A71,[4]BASE17!$A$1:$N$933,7,0))/1000</f>
        <v>926548.23284000007</v>
      </c>
      <c r="T71" s="2">
        <f>(VLOOKUP($A71,[4]BASE17!$A$1:$N$933,8,0))/1000</f>
        <v>931279.29483999999</v>
      </c>
      <c r="U71" s="2">
        <f>(VLOOKUP($A71,[4]BASE17!$A$1:$N$933,9,0))/1000</f>
        <v>942226.98570000008</v>
      </c>
      <c r="V71" s="2">
        <f>(VLOOKUP($A71,[4]BASE17!$A$1:$N$933,10,0))/1000</f>
        <v>946001.12850999995</v>
      </c>
      <c r="W71" s="2">
        <f>(VLOOKUP($A71,[4]BASE17!$A$1:$N$933,11,0))/1000</f>
        <v>945940.90283000004</v>
      </c>
      <c r="X71" s="2">
        <f>(VLOOKUP($A71,[4]BASE17!$A$1:$N$933,12,0))/1000</f>
        <v>940179.31247</v>
      </c>
      <c r="Y71" s="2">
        <f>(VLOOKUP($A71,[4]BASE17!$A$1:$N$933,13,0))/1000</f>
        <v>947359.55226000003</v>
      </c>
      <c r="Z71" s="2">
        <f>(VLOOKUP($A71,[4]BASE17!$A$1:$N$933,14,0))/1000</f>
        <v>953188.06004999997</v>
      </c>
      <c r="AA71" s="2">
        <f>(VLOOKUP($A71,[4]BASE18!$A$1:$N$933,3,0))/1000</f>
        <v>975264.11882000009</v>
      </c>
      <c r="AB71" s="2">
        <f>(VLOOKUP($A71,[4]BASE18!$A$1:$N$933,4,0))/1000</f>
        <v>967749.29189999995</v>
      </c>
      <c r="AC71" s="2">
        <f>(VLOOKUP($A71,[4]BASE18!$A$1:$N$933,5,0))/1000</f>
        <v>972955.46762000001</v>
      </c>
      <c r="AD71" s="2">
        <f>(VLOOKUP($A71,[4]BASE18!$A$1:$N$933,6,0))/1000</f>
        <v>962335.67214000004</v>
      </c>
      <c r="AE71" s="2">
        <f>(VLOOKUP($A71,[4]BASE18!$A$1:$N$933,7,0))/1000</f>
        <v>948182.63659999997</v>
      </c>
      <c r="AF71" s="2">
        <f>(VLOOKUP($A71,[4]BASE18!$A$1:$N$933,8,0))/1000</f>
        <v>941437.36008000001</v>
      </c>
      <c r="AG71" s="2">
        <f>(VLOOKUP($A71,[4]BASE18!$A$1:$N$933,9,0))/1000</f>
        <v>940299.76383000007</v>
      </c>
      <c r="AH71" s="2">
        <f>(VLOOKUP($A71,[4]BASE18!$A$1:$N$933,10,0))/1000</f>
        <v>937971.03741999995</v>
      </c>
      <c r="AI71" s="2">
        <f>(VLOOKUP($A71,[4]BASE18!$A$1:$N$933,11,0))/1000</f>
        <v>933862.30747</v>
      </c>
      <c r="AJ71" s="2">
        <f>(VLOOKUP($A71,[4]BASE18!$A$1:$N$933,12,0))/1000</f>
        <v>925082.74121000001</v>
      </c>
      <c r="AK71" s="2">
        <f>(VLOOKUP($A71,[4]BASE18!$A$1:$N$933,13,0))/1000</f>
        <v>925818.83289999992</v>
      </c>
      <c r="AL71" s="2">
        <f>(VLOOKUP($A71,[4]BASE18!$A$1:$N$933,14,0))/1000</f>
        <v>930877.79028999992</v>
      </c>
      <c r="AM71" s="2">
        <f>(VLOOKUP($A71,[4]BASE19!$A$1:$N$933,3,0))/1000</f>
        <v>937509.30718</v>
      </c>
      <c r="AN71" s="2">
        <f>(VLOOKUP($A71,[4]BASE19!$A$1:$N$933,4,0))/1000</f>
        <v>935689.15320000006</v>
      </c>
      <c r="AO71" s="2">
        <f>(VLOOKUP($A71,[4]BASE19!$A$1:$N$933,5,0))/1000</f>
        <v>929178.08766999992</v>
      </c>
      <c r="AP71" s="2">
        <f>(VLOOKUP($A71,[4]BASE19!$A$1:$N$933,6,0))/1000</f>
        <v>927511.84375999996</v>
      </c>
      <c r="AQ71" s="2">
        <f>(VLOOKUP($A71,[4]BASE19!$A$1:$N$933,7,0))/1000</f>
        <v>922064.76530999993</v>
      </c>
      <c r="AR71" s="2">
        <f>(VLOOKUP($A71,[4]BASE19!$A$1:$N$933,8,0))/1000</f>
        <v>930489.66922000004</v>
      </c>
      <c r="AS71" s="2">
        <f>(VLOOKUP($A71,[4]BASE19!$A$1:$N$933,9,0))/1000</f>
        <v>920592.58194000006</v>
      </c>
      <c r="AT71" s="2">
        <f>(VLOOKUP($A71,[4]BASE19!$A$1:$N$933,10,0))/1000</f>
        <v>915854.82817999995</v>
      </c>
      <c r="AU71" s="2">
        <f>(VLOOKUP($A71,[4]BASE19!$A$1:$N$933,11,0))/1000</f>
        <v>912488.88167999999</v>
      </c>
      <c r="AV71" s="2">
        <f>(VLOOKUP($A71,[4]BASE19!$A$1:$N$933,12,0))/1000</f>
        <v>923249.20374999999</v>
      </c>
      <c r="AW71" s="2">
        <f>(VLOOKUP($A71,[4]BASE19!$A$1:$N$933,13,0))/1000</f>
        <v>918765.73622000008</v>
      </c>
      <c r="AX71" s="2">
        <f>(VLOOKUP($A71,[4]BASE19!$A$1:$N$933,14,0))/1000</f>
        <v>925551.16319000011</v>
      </c>
      <c r="AY71" s="2">
        <f>(VLOOKUP($A71,[4]BASE20!$A$1:$N$933,3,0))/1000</f>
        <v>921616.4185599999</v>
      </c>
      <c r="AZ71" s="2">
        <f>(VLOOKUP($A71,[4]BASE20!$A$1:$N$933,4,0))/1000</f>
        <v>919160.54902000003</v>
      </c>
      <c r="BA71" s="2">
        <f>(VLOOKUP($A71,[4]BASE20!$A$1:$N$933,5,0))/1000</f>
        <v>913485.95132000011</v>
      </c>
      <c r="BB71" s="2">
        <f>(VLOOKUP($A71,[4]BASE20!$A$1:$N$933,6,0))/1000</f>
        <v>914556.63012999995</v>
      </c>
      <c r="BC71" s="2">
        <f>(VLOOKUP($A71,[4]BASE20!$A$1:$N$933,7,0))/1000</f>
        <v>918317.38946000009</v>
      </c>
      <c r="BD71" s="2">
        <f>(VLOOKUP($A71,[4]BASE20!$A$1:$N$933,8,0))/1000</f>
        <v>920833.48466999992</v>
      </c>
      <c r="BE71" s="2">
        <f>(VLOOKUP($A71,[4]BASE20!$A$1:$N$933,9,0))/1000</f>
        <v>945786.99274000002</v>
      </c>
      <c r="BF71" s="2">
        <f>(VLOOKUP($A71,[4]BASE20!$A$1:$N$933,10,0))/1000</f>
        <v>949694.97041999991</v>
      </c>
      <c r="BG71" s="2">
        <f>(VLOOKUP($A71,[4]BASE20!$A$1:$N$933,11,0))/1000</f>
        <v>942106.53434000001</v>
      </c>
      <c r="BH71" s="2">
        <f>(VLOOKUP($A71,[4]BASE20!$A$1:$N$933,12,0))/1000</f>
        <v>944830.07357000001</v>
      </c>
      <c r="BI71" s="2">
        <f>(VLOOKUP($A71,[4]BASE20!$A$1:$N$933,13,0))/1000</f>
        <v>957176.33862000005</v>
      </c>
      <c r="BJ71" s="2">
        <f>(VLOOKUP($A71,[4]BASE20!$A$1:$N$933,14,0))/1000</f>
        <v>963988.53257000004</v>
      </c>
      <c r="BK71" s="2">
        <f>(VLOOKUP($A71,[4]BASE21!$A$1:$N$933,3,0))/1000</f>
        <v>964343.19491999992</v>
      </c>
      <c r="BL71" s="2">
        <f>(VLOOKUP($A71,[4]BASE21!$A$1:$N$933,4,0))/1000</f>
        <v>963319.35830999992</v>
      </c>
      <c r="BM71" s="2">
        <f>(VLOOKUP($A71,[4]BASE21!$A$1:$N$933,5,0))/1000</f>
        <v>948557.37417999993</v>
      </c>
      <c r="BN71" s="2">
        <f>(VLOOKUP($A71,[4]BASE21!$A$1:$N$933,6,0))/1000</f>
        <v>962295.52169000008</v>
      </c>
      <c r="BO71" s="2">
        <f>(VLOOKUP($A71,[4]BASE21!$A$1:$N$933,7,0))/1000</f>
        <v>966096.43148000003</v>
      </c>
      <c r="BP71" s="2">
        <f>(VLOOKUP($A71,[4]BASE21!$A$1:$N$933,8,0))/1000</f>
        <v>954720.46909999999</v>
      </c>
      <c r="BQ71" s="2">
        <f t="shared" si="4"/>
        <v>33886.98443000007</v>
      </c>
      <c r="BR71" s="34">
        <f t="shared" si="5"/>
        <v>3.6800339034308793E-2</v>
      </c>
      <c r="BS71" s="34">
        <f t="shared" si="6"/>
        <v>-1.1775183107314402E-2</v>
      </c>
      <c r="BT71" s="5"/>
    </row>
    <row r="72" spans="1:72" x14ac:dyDescent="0.2">
      <c r="A72" s="1">
        <v>218</v>
      </c>
      <c r="B72" s="1" t="s">
        <v>14</v>
      </c>
      <c r="C72" s="2">
        <f>VLOOKUP($A72,[4]BASE!$A$2:$N$890,3,0)</f>
        <v>1</v>
      </c>
      <c r="D72" s="2">
        <f>VLOOKUP($A72,[4]BASE!$A$2:$N$890,3,0)</f>
        <v>1</v>
      </c>
      <c r="E72" s="2">
        <f>VLOOKUP($A72,[4]BASE!$A$2:$N$890,3,0)</f>
        <v>1</v>
      </c>
      <c r="F72" s="2">
        <f>VLOOKUP($A72,[4]BASE!$A$2:$N$890,3,0)</f>
        <v>1</v>
      </c>
      <c r="G72" s="2">
        <f>VLOOKUP($A72,[4]BASE!$A$2:$N$890,3,0)</f>
        <v>1</v>
      </c>
      <c r="H72" s="2">
        <f>VLOOKUP($A72,[4]BASE!$A$2:$N$890,3,0)</f>
        <v>1</v>
      </c>
      <c r="I72" s="2">
        <f>VLOOKUP($A72,[4]BASE!$A$2:$N$890,3,0)</f>
        <v>1</v>
      </c>
      <c r="J72" s="2">
        <f>VLOOKUP($A72,[4]BASE!$A$2:$N$890,3,0)</f>
        <v>1</v>
      </c>
      <c r="K72" s="2">
        <f>(VLOOKUP($A72,[4]BASE!$A$2:$N$890,11,0))/1000</f>
        <v>122.93469999999999</v>
      </c>
      <c r="L72" s="2">
        <f>(VLOOKUP($A72,[4]BASE!$A$2:$N$890,12,0))/1000</f>
        <v>240.20583999999999</v>
      </c>
      <c r="M72" s="2">
        <f>(VLOOKUP($A72,[4]BASE!$A$2:$N$890,13,0))/1000</f>
        <v>278.62690000000003</v>
      </c>
      <c r="N72" s="2">
        <f>(VLOOKUP($A72,[4]BASE!$A$2:$N$890,14,0))/1000</f>
        <v>18847.098730000002</v>
      </c>
      <c r="O72" s="2">
        <f>(VLOOKUP($A72,[4]BASE17!$A$1:$N$933,3,0))/1000</f>
        <v>972.93021999999996</v>
      </c>
      <c r="P72" s="2">
        <f>(VLOOKUP($A72,[4]BASE17!$A$1:$N$933,4,0))/1000</f>
        <v>0.84344000000000008</v>
      </c>
      <c r="Q72" s="2">
        <f>(VLOOKUP($A72,[4]BASE17!$A$1:$N$933,5,0))/1000</f>
        <v>0.33044999999999997</v>
      </c>
      <c r="R72" s="2">
        <f>(VLOOKUP($A72,[4]BASE17!$A$1:$N$933,6,0))/1000</f>
        <v>307.61603000000002</v>
      </c>
      <c r="S72" s="2">
        <f>(VLOOKUP($A72,[4]BASE17!$A$1:$N$933,7,0))/1000</f>
        <v>0.63936000000000004</v>
      </c>
      <c r="T72" s="2">
        <f>(VLOOKUP($A72,[4]BASE17!$A$1:$N$933,8,0))/1000</f>
        <v>18197.146270000001</v>
      </c>
      <c r="U72" s="2">
        <f>(VLOOKUP($A72,[4]BASE17!$A$1:$N$933,9,0))/1000</f>
        <v>428.35892999999999</v>
      </c>
      <c r="V72" s="2">
        <f>(VLOOKUP($A72,[4]BASE17!$A$1:$N$933,10,0))/1000</f>
        <v>227.10581999999999</v>
      </c>
      <c r="W72" s="2">
        <f>(VLOOKUP($A72,[4]BASE17!$A$1:$N$933,11,0))/1000</f>
        <v>531.84430000000009</v>
      </c>
      <c r="X72" s="2">
        <f>(VLOOKUP($A72,[4]BASE17!$A$1:$N$933,12,0))/1000</f>
        <v>2830.3143799999998</v>
      </c>
      <c r="Y72" s="2">
        <f>(VLOOKUP($A72,[4]BASE17!$A$1:$N$933,13,0))/1000</f>
        <v>11275.203660000001</v>
      </c>
      <c r="Z72" s="2">
        <f>(VLOOKUP($A72,[4]BASE17!$A$1:$N$933,14,0))/1000</f>
        <v>493.09115000000003</v>
      </c>
      <c r="AA72" s="2">
        <f>(VLOOKUP($A72,[4]BASE18!$A$1:$N$933,3,0))/1000</f>
        <v>262.24927000000002</v>
      </c>
      <c r="AB72" s="2">
        <f>(VLOOKUP($A72,[4]BASE18!$A$1:$N$933,4,0))/1000</f>
        <v>9.1999999999999998E-2</v>
      </c>
      <c r="AC72" s="2">
        <f>(VLOOKUP($A72,[4]BASE18!$A$1:$N$933,5,0))/1000</f>
        <v>101.92</v>
      </c>
      <c r="AD72" s="2">
        <f>(VLOOKUP($A72,[4]BASE18!$A$1:$N$933,6,0))/1000</f>
        <v>851.01055000000008</v>
      </c>
      <c r="AE72" s="2">
        <f>(VLOOKUP($A72,[4]BASE18!$A$1:$N$933,7,0))/1000</f>
        <v>92.209419999999994</v>
      </c>
      <c r="AF72" s="2">
        <f>(VLOOKUP($A72,[4]BASE18!$A$1:$N$933,8,0))/1000</f>
        <v>526.9144399999999</v>
      </c>
      <c r="AG72" s="2">
        <f>(VLOOKUP($A72,[4]BASE18!$A$1:$N$933,9,0))/1000</f>
        <v>372.42709000000002</v>
      </c>
      <c r="AH72" s="2">
        <f>(VLOOKUP($A72,[4]BASE18!$A$1:$N$933,10,0))/1000</f>
        <v>0</v>
      </c>
      <c r="AI72" s="2">
        <f>(VLOOKUP($A72,[4]BASE18!$A$1:$N$933,11,0))/1000</f>
        <v>159.84476999999998</v>
      </c>
      <c r="AJ72" s="2">
        <f>(VLOOKUP($A72,[4]BASE18!$A$1:$N$933,12,0))/1000</f>
        <v>640.88364000000001</v>
      </c>
      <c r="AK72" s="2">
        <f>(VLOOKUP($A72,[4]BASE18!$A$1:$N$933,13,0))/1000</f>
        <v>188.69550000000001</v>
      </c>
      <c r="AL72" s="2">
        <f>(VLOOKUP($A72,[4]BASE18!$A$1:$N$933,14,0))/1000</f>
        <v>0</v>
      </c>
      <c r="AM72" s="2">
        <f>(VLOOKUP($A72,[4]BASE19!$A$1:$N$933,3,0))/1000</f>
        <v>449.94069000000002</v>
      </c>
      <c r="AN72" s="2">
        <f>(VLOOKUP($A72,[4]BASE19!$A$1:$N$933,4,0))/1000</f>
        <v>0</v>
      </c>
      <c r="AO72" s="2">
        <f>(VLOOKUP($A72,[4]BASE19!$A$1:$N$933,5,0))/1000</f>
        <v>111.14611000000001</v>
      </c>
      <c r="AP72" s="2">
        <f>(VLOOKUP($A72,[4]BASE19!$A$1:$N$933,6,0))/1000</f>
        <v>555.58508999999992</v>
      </c>
      <c r="AQ72" s="2">
        <f>(VLOOKUP($A72,[4]BASE19!$A$1:$N$933,7,0))/1000</f>
        <v>217.26824999999999</v>
      </c>
      <c r="AR72" s="2">
        <f>(VLOOKUP($A72,[4]BASE19!$A$1:$N$933,8,0))/1000</f>
        <v>22.267919999999997</v>
      </c>
      <c r="AS72" s="2">
        <f>(VLOOKUP($A72,[4]BASE19!$A$1:$N$933,9,0))/1000</f>
        <v>282.29208</v>
      </c>
      <c r="AT72" s="2">
        <f>(VLOOKUP($A72,[4]BASE19!$A$1:$N$933,10,0))/1000</f>
        <v>44.068179999999998</v>
      </c>
      <c r="AU72" s="2">
        <f>(VLOOKUP($A72,[4]BASE19!$A$1:$N$933,11,0))/1000</f>
        <v>0</v>
      </c>
      <c r="AV72" s="2">
        <f>(VLOOKUP($A72,[4]BASE19!$A$1:$N$933,12,0))/1000</f>
        <v>267.77884999999998</v>
      </c>
      <c r="AW72" s="2">
        <f>(VLOOKUP($A72,[4]BASE19!$A$1:$N$933,13,0))/1000</f>
        <v>146.41045000000003</v>
      </c>
      <c r="AX72" s="2">
        <f>(VLOOKUP($A72,[4]BASE19!$A$1:$N$933,14,0))/1000</f>
        <v>0.24952000000000002</v>
      </c>
      <c r="AY72" s="2">
        <f>(VLOOKUP($A72,[4]BASE20!$A$1:$N$933,3,0))/1000</f>
        <v>0.63527999999999996</v>
      </c>
      <c r="AZ72" s="2">
        <f>(VLOOKUP($A72,[4]BASE20!$A$1:$N$933,4,0))/1000</f>
        <v>149.68626999999998</v>
      </c>
      <c r="BA72" s="2">
        <f>(VLOOKUP($A72,[4]BASE20!$A$1:$N$933,5,0))/1000</f>
        <v>176.12884</v>
      </c>
      <c r="BB72" s="2">
        <f>(VLOOKUP($A72,[4]BASE20!$A$1:$N$933,6,0))/1000</f>
        <v>322.02830999999998</v>
      </c>
      <c r="BC72" s="2">
        <f>(VLOOKUP($A72,[4]BASE20!$A$1:$N$933,7,0))/1000</f>
        <v>0</v>
      </c>
      <c r="BD72" s="2">
        <f>(VLOOKUP($A72,[4]BASE20!$A$1:$N$933,8,0))/1000</f>
        <v>56.025220000000004</v>
      </c>
      <c r="BE72" s="2">
        <f>(VLOOKUP($A72,[4]BASE20!$A$1:$N$933,9,0))/1000</f>
        <v>237.20513</v>
      </c>
      <c r="BF72" s="2">
        <f>(VLOOKUP($A72,[4]BASE20!$A$1:$N$933,10,0))/1000</f>
        <v>84.45429</v>
      </c>
      <c r="BG72" s="2">
        <f>(VLOOKUP($A72,[4]BASE20!$A$1:$N$933,11,0))/1000</f>
        <v>148.43544</v>
      </c>
      <c r="BH72" s="2">
        <f>(VLOOKUP($A72,[4]BASE20!$A$1:$N$933,12,0))/1000</f>
        <v>0.91937999999999998</v>
      </c>
      <c r="BI72" s="2">
        <f>(VLOOKUP($A72,[4]BASE20!$A$1:$N$933,13,0))/1000</f>
        <v>0</v>
      </c>
      <c r="BJ72" s="2">
        <f>(VLOOKUP($A72,[4]BASE20!$A$1:$N$933,14,0))/1000</f>
        <v>1.3513900000000001</v>
      </c>
      <c r="BK72" s="2">
        <f>(VLOOKUP($A72,[4]BASE21!$A$1:$N$933,3,0))/1000</f>
        <v>83.337899999999991</v>
      </c>
      <c r="BL72" s="2">
        <f>(VLOOKUP($A72,[4]BASE21!$A$1:$N$933,4,0))/1000</f>
        <v>69.349999999999994</v>
      </c>
      <c r="BM72" s="2">
        <f>(VLOOKUP($A72,[4]BASE21!$A$1:$N$933,5,0))/1000</f>
        <v>180.2773</v>
      </c>
      <c r="BN72" s="2">
        <f>(VLOOKUP($A72,[4]BASE21!$A$1:$N$933,6,0))/1000</f>
        <v>0.49339999999999995</v>
      </c>
      <c r="BO72" s="2">
        <f>(VLOOKUP($A72,[4]BASE21!$A$1:$N$933,7,0))/1000</f>
        <v>0</v>
      </c>
      <c r="BP72" s="2">
        <f>(VLOOKUP($A72,[4]BASE21!$A$1:$N$933,8,0))/1000</f>
        <v>270.43246999999997</v>
      </c>
      <c r="BQ72" s="2">
        <f t="shared" si="4"/>
        <v>214.40724999999998</v>
      </c>
      <c r="BR72" s="34">
        <f t="shared" si="5"/>
        <v>3.8269773862556891</v>
      </c>
      <c r="BS72" s="34">
        <f t="shared" si="6"/>
        <v>0</v>
      </c>
      <c r="BT72" s="5"/>
    </row>
    <row r="73" spans="1:72" x14ac:dyDescent="0.2">
      <c r="A73" s="1">
        <v>219</v>
      </c>
      <c r="B73" s="1" t="s">
        <v>15</v>
      </c>
      <c r="C73" s="2">
        <f>VLOOKUP($A73,[4]BASE!$A$2:$N$890,3,0)</f>
        <v>1</v>
      </c>
      <c r="D73" s="2">
        <f>VLOOKUP($A73,[4]BASE!$A$2:$N$890,3,0)</f>
        <v>1</v>
      </c>
      <c r="E73" s="2">
        <f>VLOOKUP($A73,[4]BASE!$A$2:$N$890,3,0)</f>
        <v>1</v>
      </c>
      <c r="F73" s="2">
        <f>VLOOKUP($A73,[4]BASE!$A$2:$N$890,3,0)</f>
        <v>1</v>
      </c>
      <c r="G73" s="2">
        <f>VLOOKUP($A73,[4]BASE!$A$2:$N$890,3,0)</f>
        <v>1</v>
      </c>
      <c r="H73" s="2">
        <f>VLOOKUP($A73,[4]BASE!$A$2:$N$890,3,0)</f>
        <v>1</v>
      </c>
      <c r="I73" s="2">
        <f>VLOOKUP($A73,[4]BASE!$A$2:$N$890,3,0)</f>
        <v>1</v>
      </c>
      <c r="J73" s="2">
        <f>VLOOKUP($A73,[4]BASE!$A$2:$N$890,3,0)</f>
        <v>1</v>
      </c>
      <c r="K73" s="2">
        <f>(VLOOKUP($A73,[4]BASE!$A$2:$N$890,11,0))/1000</f>
        <v>43.523029999999999</v>
      </c>
      <c r="L73" s="2">
        <f>(VLOOKUP($A73,[4]BASE!$A$2:$N$890,12,0))/1000</f>
        <v>43.523029999999999</v>
      </c>
      <c r="M73" s="2">
        <f>(VLOOKUP($A73,[4]BASE!$A$2:$N$890,13,0))/1000</f>
        <v>0</v>
      </c>
      <c r="N73" s="2">
        <f>(VLOOKUP($A73,[4]BASE!$A$2:$N$890,14,0))/1000</f>
        <v>0</v>
      </c>
      <c r="O73" s="2">
        <f>(VLOOKUP($A73,[4]BASE17!$A$1:$N$933,3,0))/1000</f>
        <v>0</v>
      </c>
      <c r="P73" s="2">
        <f>(VLOOKUP($A73,[4]BASE17!$A$1:$N$933,4,0))/1000</f>
        <v>0</v>
      </c>
      <c r="Q73" s="2">
        <f>(VLOOKUP($A73,[4]BASE17!$A$1:$N$933,5,0))/1000</f>
        <v>0</v>
      </c>
      <c r="R73" s="2">
        <f>(VLOOKUP($A73,[4]BASE17!$A$1:$N$933,6,0))/1000</f>
        <v>0</v>
      </c>
      <c r="S73" s="2">
        <f>(VLOOKUP($A73,[4]BASE17!$A$1:$N$933,7,0))/1000</f>
        <v>0</v>
      </c>
      <c r="T73" s="2">
        <f>(VLOOKUP($A73,[4]BASE17!$A$1:$N$933,8,0))/1000</f>
        <v>0</v>
      </c>
      <c r="U73" s="2">
        <f>(VLOOKUP($A73,[4]BASE17!$A$1:$N$933,9,0))/1000</f>
        <v>0</v>
      </c>
      <c r="V73" s="2">
        <f>(VLOOKUP($A73,[4]BASE17!$A$1:$N$933,10,0))/1000</f>
        <v>0</v>
      </c>
      <c r="W73" s="2">
        <f>(VLOOKUP($A73,[4]BASE17!$A$1:$N$933,11,0))/1000</f>
        <v>0</v>
      </c>
      <c r="X73" s="2">
        <f>(VLOOKUP($A73,[4]BASE17!$A$1:$N$933,12,0))/1000</f>
        <v>0</v>
      </c>
      <c r="Y73" s="2">
        <f>(VLOOKUP($A73,[4]BASE17!$A$1:$N$933,13,0))/1000</f>
        <v>0</v>
      </c>
      <c r="Z73" s="2">
        <f>(VLOOKUP($A73,[4]BASE17!$A$1:$N$933,14,0))/1000</f>
        <v>0</v>
      </c>
      <c r="AA73" s="2">
        <f>(VLOOKUP($A73,[4]BASE18!$A$1:$N$933,3,0))/1000</f>
        <v>0</v>
      </c>
      <c r="AB73" s="2">
        <f>(VLOOKUP($A73,[4]BASE18!$A$1:$N$933,4,0))/1000</f>
        <v>0</v>
      </c>
      <c r="AC73" s="2">
        <f>(VLOOKUP($A73,[4]BASE18!$A$1:$N$933,5,0))/1000</f>
        <v>0</v>
      </c>
      <c r="AD73" s="2">
        <f>(VLOOKUP($A73,[4]BASE18!$A$1:$N$933,6,0))/1000</f>
        <v>0</v>
      </c>
      <c r="AE73" s="2">
        <f>(VLOOKUP($A73,[4]BASE18!$A$1:$N$933,7,0))/1000</f>
        <v>0</v>
      </c>
      <c r="AF73" s="2">
        <f>(VLOOKUP($A73,[4]BASE18!$A$1:$N$933,8,0))/1000</f>
        <v>0</v>
      </c>
      <c r="AG73" s="2">
        <f>(VLOOKUP($A73,[4]BASE18!$A$1:$N$933,9,0))/1000</f>
        <v>0</v>
      </c>
      <c r="AH73" s="2">
        <f>(VLOOKUP($A73,[4]BASE18!$A$1:$N$933,10,0))/1000</f>
        <v>0</v>
      </c>
      <c r="AI73" s="2">
        <f>(VLOOKUP($A73,[4]BASE18!$A$1:$N$933,11,0))/1000</f>
        <v>0</v>
      </c>
      <c r="AJ73" s="2">
        <f>(VLOOKUP($A73,[4]BASE18!$A$1:$N$933,12,0))/1000</f>
        <v>0</v>
      </c>
      <c r="AK73" s="2">
        <f>(VLOOKUP($A73,[4]BASE18!$A$1:$N$933,13,0))/1000</f>
        <v>0</v>
      </c>
      <c r="AL73" s="2">
        <f>(VLOOKUP($A73,[4]BASE18!$A$1:$N$933,14,0))/1000</f>
        <v>0</v>
      </c>
      <c r="AM73" s="2">
        <f>(VLOOKUP($A73,[4]BASE19!$A$1:$N$933,3,0))/1000</f>
        <v>0</v>
      </c>
      <c r="AN73" s="2">
        <f>(VLOOKUP($A73,[4]BASE19!$A$1:$N$933,4,0))/1000</f>
        <v>0</v>
      </c>
      <c r="AO73" s="2">
        <f>(VLOOKUP($A73,[4]BASE19!$A$1:$N$933,5,0))/1000</f>
        <v>0</v>
      </c>
      <c r="AP73" s="2">
        <f>(VLOOKUP($A73,[4]BASE19!$A$1:$N$933,6,0))/1000</f>
        <v>0</v>
      </c>
      <c r="AQ73" s="2">
        <f>(VLOOKUP($A73,[4]BASE19!$A$1:$N$933,7,0))/1000</f>
        <v>0</v>
      </c>
      <c r="AR73" s="2">
        <f>(VLOOKUP($A73,[4]BASE19!$A$1:$N$933,8,0))/1000</f>
        <v>0</v>
      </c>
      <c r="AS73" s="2">
        <f>(VLOOKUP($A73,[4]BASE19!$A$1:$N$933,9,0))/1000</f>
        <v>0</v>
      </c>
      <c r="AT73" s="2">
        <f>(VLOOKUP($A73,[4]BASE19!$A$1:$N$933,10,0))/1000</f>
        <v>0</v>
      </c>
      <c r="AU73" s="2">
        <f>(VLOOKUP($A73,[4]BASE19!$A$1:$N$933,11,0))/1000</f>
        <v>0</v>
      </c>
      <c r="AV73" s="2">
        <f>(VLOOKUP($A73,[4]BASE19!$A$1:$N$933,12,0))/1000</f>
        <v>0</v>
      </c>
      <c r="AW73" s="2">
        <f>(VLOOKUP($A73,[4]BASE19!$A$1:$N$933,13,0))/1000</f>
        <v>0</v>
      </c>
      <c r="AX73" s="2">
        <f>(VLOOKUP($A73,[4]BASE19!$A$1:$N$933,14,0))/1000</f>
        <v>0</v>
      </c>
      <c r="AY73" s="2">
        <f>(VLOOKUP($A73,[4]BASE20!$A$1:$N$933,3,0))/1000</f>
        <v>0</v>
      </c>
      <c r="AZ73" s="2">
        <f>(VLOOKUP($A73,[4]BASE20!$A$1:$N$933,4,0))/1000</f>
        <v>0</v>
      </c>
      <c r="BA73" s="2">
        <f>(VLOOKUP($A73,[4]BASE20!$A$1:$N$933,5,0))/1000</f>
        <v>0</v>
      </c>
      <c r="BB73" s="2">
        <f>(VLOOKUP($A73,[4]BASE20!$A$1:$N$933,6,0))/1000</f>
        <v>0</v>
      </c>
      <c r="BC73" s="2">
        <f>(VLOOKUP($A73,[4]BASE20!$A$1:$N$933,7,0))/1000</f>
        <v>0</v>
      </c>
      <c r="BD73" s="2">
        <f>(VLOOKUP($A73,[4]BASE20!$A$1:$N$933,8,0))/1000</f>
        <v>0</v>
      </c>
      <c r="BE73" s="2">
        <f>(VLOOKUP($A73,[4]BASE20!$A$1:$N$933,9,0))/1000</f>
        <v>0</v>
      </c>
      <c r="BF73" s="2">
        <f>(VLOOKUP($A73,[4]BASE20!$A$1:$N$933,10,0))/1000</f>
        <v>0</v>
      </c>
      <c r="BG73" s="2">
        <f>(VLOOKUP($A73,[4]BASE20!$A$1:$N$933,11,0))/1000</f>
        <v>0</v>
      </c>
      <c r="BH73" s="2">
        <f>(VLOOKUP($A73,[4]BASE20!$A$1:$N$933,12,0))/1000</f>
        <v>0</v>
      </c>
      <c r="BI73" s="2">
        <f>(VLOOKUP($A73,[4]BASE20!$A$1:$N$933,13,0))/1000</f>
        <v>0</v>
      </c>
      <c r="BJ73" s="2">
        <f>(VLOOKUP($A73,[4]BASE20!$A$1:$N$933,14,0))/1000</f>
        <v>0</v>
      </c>
      <c r="BK73" s="2">
        <f>(VLOOKUP($A73,[4]BASE21!$A$1:$N$933,3,0))/1000</f>
        <v>0</v>
      </c>
      <c r="BL73" s="2">
        <f>(VLOOKUP($A73,[4]BASE21!$A$1:$N$933,4,0))/1000</f>
        <v>0</v>
      </c>
      <c r="BM73" s="2">
        <f>(VLOOKUP($A73,[4]BASE21!$A$1:$N$933,5,0))/1000</f>
        <v>0</v>
      </c>
      <c r="BN73" s="2">
        <f>(VLOOKUP($A73,[4]BASE21!$A$1:$N$933,6,0))/1000</f>
        <v>0</v>
      </c>
      <c r="BO73" s="2">
        <f>(VLOOKUP($A73,[4]BASE21!$A$1:$N$933,7,0))/1000</f>
        <v>0</v>
      </c>
      <c r="BP73" s="2">
        <f>(VLOOKUP($A73,[4]BASE21!$A$1:$N$933,8,0))/1000</f>
        <v>0</v>
      </c>
      <c r="BQ73" s="2">
        <f t="shared" ref="BQ73:BQ136" si="7">+BP73-BD73</f>
        <v>0</v>
      </c>
      <c r="BR73" s="34">
        <f t="shared" ref="BR73:BR136" si="8">IF(BD73=0,0,+(BP73/BD73)-1)</f>
        <v>0</v>
      </c>
      <c r="BS73" s="34">
        <f t="shared" ref="BS73:BS136" si="9">IF(BO73=0,0,+(BP73/BO73)-1)</f>
        <v>0</v>
      </c>
      <c r="BT73" s="5"/>
    </row>
    <row r="74" spans="1:72" s="5" customFormat="1" x14ac:dyDescent="0.2">
      <c r="A74" s="5" t="s">
        <v>8</v>
      </c>
      <c r="B74" s="5" t="s">
        <v>16</v>
      </c>
      <c r="C74" s="2" t="e">
        <f>VLOOKUP($A74,[4]BASE!$A$2:$N$890,3,0)</f>
        <v>#N/A</v>
      </c>
      <c r="D74" s="2" t="e">
        <f>VLOOKUP($A74,[4]BASE!$A$2:$N$890,3,0)</f>
        <v>#N/A</v>
      </c>
      <c r="E74" s="2" t="e">
        <f>VLOOKUP($A74,[4]BASE!$A$2:$N$890,3,0)</f>
        <v>#N/A</v>
      </c>
      <c r="F74" s="2" t="e">
        <f>VLOOKUP($A74,[4]BASE!$A$2:$N$890,3,0)</f>
        <v>#N/A</v>
      </c>
      <c r="G74" s="2" t="e">
        <f>VLOOKUP($A74,[4]BASE!$A$2:$N$890,3,0)</f>
        <v>#N/A</v>
      </c>
      <c r="H74" s="2" t="e">
        <f>VLOOKUP($A74,[4]BASE!$A$2:$N$890,3,0)</f>
        <v>#N/A</v>
      </c>
      <c r="I74" s="2" t="e">
        <f>VLOOKUP($A74,[4]BASE!$A$2:$N$890,3,0)</f>
        <v>#N/A</v>
      </c>
      <c r="J74" s="2" t="e">
        <f>VLOOKUP($A74,[4]BASE!$A$2:$N$890,3,0)</f>
        <v>#N/A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f t="shared" si="7"/>
        <v>0</v>
      </c>
      <c r="BR74" s="34">
        <f t="shared" si="8"/>
        <v>0</v>
      </c>
      <c r="BS74" s="34">
        <f t="shared" si="9"/>
        <v>0</v>
      </c>
    </row>
    <row r="75" spans="1:72" x14ac:dyDescent="0.2">
      <c r="A75" s="1">
        <v>22</v>
      </c>
      <c r="B75" s="1" t="s">
        <v>17</v>
      </c>
      <c r="C75" s="2">
        <f>VLOOKUP($A75,[4]BASE!$A$2:$N$890,3,0)</f>
        <v>1</v>
      </c>
      <c r="D75" s="2">
        <f>VLOOKUP($A75,[4]BASE!$A$2:$N$890,3,0)</f>
        <v>1</v>
      </c>
      <c r="E75" s="2">
        <f>VLOOKUP($A75,[4]BASE!$A$2:$N$890,3,0)</f>
        <v>1</v>
      </c>
      <c r="F75" s="2">
        <f>VLOOKUP($A75,[4]BASE!$A$2:$N$890,3,0)</f>
        <v>1</v>
      </c>
      <c r="G75" s="2">
        <f>VLOOKUP($A75,[4]BASE!$A$2:$N$890,3,0)</f>
        <v>1</v>
      </c>
      <c r="H75" s="2">
        <f>VLOOKUP($A75,[4]BASE!$A$2:$N$890,3,0)</f>
        <v>1</v>
      </c>
      <c r="I75" s="2">
        <f>VLOOKUP($A75,[4]BASE!$A$2:$N$890,3,0)</f>
        <v>1</v>
      </c>
      <c r="J75" s="2">
        <f>VLOOKUP($A75,[4]BASE!$A$2:$N$890,3,0)</f>
        <v>1</v>
      </c>
      <c r="K75" s="2">
        <f>(VLOOKUP($A75,[4]BASE!$A$2:$N$890,11,0))/1000</f>
        <v>93268.490739999994</v>
      </c>
      <c r="L75" s="2">
        <f>(VLOOKUP($A75,[4]BASE!$A$2:$N$890,12,0))/1000</f>
        <v>93417.789279999997</v>
      </c>
      <c r="M75" s="2">
        <f>(VLOOKUP($A75,[4]BASE!$A$2:$N$890,13,0))/1000</f>
        <v>94144.383879999994</v>
      </c>
      <c r="N75" s="2">
        <f>(VLOOKUP($A75,[4]BASE!$A$2:$N$890,14,0))/1000</f>
        <v>94496.961650000012</v>
      </c>
      <c r="O75" s="2">
        <f>(VLOOKUP($A75,[4]BASE17!$A$1:$N$933,3,0))/1000</f>
        <v>95341.568069999994</v>
      </c>
      <c r="P75" s="2">
        <f>(VLOOKUP($A75,[4]BASE17!$A$1:$N$933,4,0))/1000</f>
        <v>96513.394469999999</v>
      </c>
      <c r="Q75" s="2">
        <f>(VLOOKUP($A75,[4]BASE17!$A$1:$N$933,5,0))/1000</f>
        <v>97838.481879999992</v>
      </c>
      <c r="R75" s="2">
        <f>(VLOOKUP($A75,[4]BASE17!$A$1:$N$933,6,0))/1000</f>
        <v>99002.821280000004</v>
      </c>
      <c r="S75" s="2">
        <f>(VLOOKUP($A75,[4]BASE17!$A$1:$N$933,7,0))/1000</f>
        <v>100189.26251</v>
      </c>
      <c r="T75" s="2">
        <f>(VLOOKUP($A75,[4]BASE17!$A$1:$N$933,8,0))/1000</f>
        <v>100399.25529</v>
      </c>
      <c r="U75" s="2">
        <f>(VLOOKUP($A75,[4]BASE17!$A$1:$N$933,9,0))/1000</f>
        <v>100694.48720999999</v>
      </c>
      <c r="V75" s="2">
        <f>(VLOOKUP($A75,[4]BASE17!$A$1:$N$933,10,0))/1000</f>
        <v>101156.90599</v>
      </c>
      <c r="W75" s="2">
        <f>(VLOOKUP($A75,[4]BASE17!$A$1:$N$933,11,0))/1000</f>
        <v>98922.92001999999</v>
      </c>
      <c r="X75" s="2">
        <f>(VLOOKUP($A75,[4]BASE17!$A$1:$N$933,12,0))/1000</f>
        <v>99228.870340000009</v>
      </c>
      <c r="Y75" s="2">
        <f>(VLOOKUP($A75,[4]BASE17!$A$1:$N$933,13,0))/1000</f>
        <v>100575.72306</v>
      </c>
      <c r="Z75" s="2">
        <f>(VLOOKUP($A75,[4]BASE17!$A$1:$N$933,14,0))/1000</f>
        <v>99245.753379999995</v>
      </c>
      <c r="AA75" s="2">
        <f>(VLOOKUP($A75,[4]BASE18!$A$1:$N$933,3,0))/1000</f>
        <v>101685.35142000001</v>
      </c>
      <c r="AB75" s="2">
        <f>(VLOOKUP($A75,[4]BASE18!$A$1:$N$933,4,0))/1000</f>
        <v>101539.9235</v>
      </c>
      <c r="AC75" s="2">
        <f>(VLOOKUP($A75,[4]BASE18!$A$1:$N$933,5,0))/1000</f>
        <v>98088.378230000002</v>
      </c>
      <c r="AD75" s="2">
        <f>(VLOOKUP($A75,[4]BASE18!$A$1:$N$933,6,0))/1000</f>
        <v>90370.24669</v>
      </c>
      <c r="AE75" s="2">
        <f>(VLOOKUP($A75,[4]BASE18!$A$1:$N$933,7,0))/1000</f>
        <v>90370.24669</v>
      </c>
      <c r="AF75" s="2">
        <f>(VLOOKUP($A75,[4]BASE18!$A$1:$N$933,8,0))/1000</f>
        <v>90370.24669</v>
      </c>
      <c r="AG75" s="2">
        <f>(VLOOKUP($A75,[4]BASE18!$A$1:$N$933,9,0))/1000</f>
        <v>90370.24669</v>
      </c>
      <c r="AH75" s="2">
        <f>(VLOOKUP($A75,[4]BASE18!$A$1:$N$933,10,0))/1000</f>
        <v>90370.24669</v>
      </c>
      <c r="AI75" s="2">
        <f>(VLOOKUP($A75,[4]BASE18!$A$1:$N$933,11,0))/1000</f>
        <v>90370.24669</v>
      </c>
      <c r="AJ75" s="2">
        <f>(VLOOKUP($A75,[4]BASE18!$A$1:$N$933,12,0))/1000</f>
        <v>90370.24669</v>
      </c>
      <c r="AK75" s="2">
        <f>(VLOOKUP($A75,[4]BASE18!$A$1:$N$933,13,0))/1000</f>
        <v>90370.24669</v>
      </c>
      <c r="AL75" s="2">
        <f>(VLOOKUP($A75,[4]BASE18!$A$1:$N$933,14,0))/1000</f>
        <v>90370.24669</v>
      </c>
      <c r="AM75" s="2">
        <f>(VLOOKUP($A75,[4]BASE19!$A$1:$N$933,3,0))/1000</f>
        <v>90370.24669</v>
      </c>
      <c r="AN75" s="2">
        <f>(VLOOKUP($A75,[4]BASE19!$A$1:$N$933,4,0))/1000</f>
        <v>90370.24669</v>
      </c>
      <c r="AO75" s="2">
        <f>(VLOOKUP($A75,[4]BASE19!$A$1:$N$933,5,0))/1000</f>
        <v>90370.24669</v>
      </c>
      <c r="AP75" s="2">
        <f>(VLOOKUP($A75,[4]BASE19!$A$1:$N$933,6,0))/1000</f>
        <v>90370.24669</v>
      </c>
      <c r="AQ75" s="2">
        <f>(VLOOKUP($A75,[4]BASE19!$A$1:$N$933,7,0))/1000</f>
        <v>90370.24669</v>
      </c>
      <c r="AR75" s="2">
        <f>(VLOOKUP($A75,[4]BASE19!$A$1:$N$933,8,0))/1000</f>
        <v>90370.24669</v>
      </c>
      <c r="AS75" s="2">
        <f>(VLOOKUP($A75,[4]BASE19!$A$1:$N$933,9,0))/1000</f>
        <v>90370.24669</v>
      </c>
      <c r="AT75" s="2">
        <f>(VLOOKUP($A75,[4]BASE19!$A$1:$N$933,10,0))/1000</f>
        <v>90370.24669</v>
      </c>
      <c r="AU75" s="2">
        <f>(VLOOKUP($A75,[4]BASE19!$A$1:$N$933,11,0))/1000</f>
        <v>90370.24669</v>
      </c>
      <c r="AV75" s="2">
        <f>(VLOOKUP($A75,[4]BASE19!$A$1:$N$933,12,0))/1000</f>
        <v>90370.24669</v>
      </c>
      <c r="AW75" s="2">
        <f>(VLOOKUP($A75,[4]BASE19!$A$1:$N$933,13,0))/1000</f>
        <v>90370.24669</v>
      </c>
      <c r="AX75" s="2">
        <f>(VLOOKUP($A75,[4]BASE19!$A$1:$N$933,14,0))/1000</f>
        <v>90370.24669</v>
      </c>
      <c r="AY75" s="2">
        <f>(VLOOKUP($A75,[4]BASE20!$A$1:$N$933,3,0))/1000</f>
        <v>90370.24669</v>
      </c>
      <c r="AZ75" s="2">
        <f>(VLOOKUP($A75,[4]BASE20!$A$1:$N$933,4,0))/1000</f>
        <v>90370.24669</v>
      </c>
      <c r="BA75" s="2">
        <f>(VLOOKUP($A75,[4]BASE20!$A$1:$N$933,5,0))/1000</f>
        <v>90370.24669</v>
      </c>
      <c r="BB75" s="2">
        <f>(VLOOKUP($A75,[4]BASE20!$A$1:$N$933,6,0))/1000</f>
        <v>90370.24669</v>
      </c>
      <c r="BC75" s="2">
        <f>(VLOOKUP($A75,[4]BASE20!$A$1:$N$933,7,0))/1000</f>
        <v>90370.24669</v>
      </c>
      <c r="BD75" s="2">
        <f>(VLOOKUP($A75,[4]BASE20!$A$1:$N$933,8,0))/1000</f>
        <v>90370.24669</v>
      </c>
      <c r="BE75" s="2">
        <f>(VLOOKUP($A75,[4]BASE20!$A$1:$N$933,9,0))/1000</f>
        <v>90370.24669</v>
      </c>
      <c r="BF75" s="2">
        <f>(VLOOKUP($A75,[4]BASE20!$A$1:$N$933,10,0))/1000</f>
        <v>90370.24669</v>
      </c>
      <c r="BG75" s="2">
        <f>(VLOOKUP($A75,[4]BASE20!$A$1:$N$933,11,0))/1000</f>
        <v>90370.24669</v>
      </c>
      <c r="BH75" s="2">
        <f>(VLOOKUP($A75,[4]BASE20!$A$1:$N$933,12,0))/1000</f>
        <v>90370.24669</v>
      </c>
      <c r="BI75" s="2">
        <f>(VLOOKUP($A75,[4]BASE20!$A$1:$N$933,13,0))/1000</f>
        <v>90370.24669</v>
      </c>
      <c r="BJ75" s="2">
        <f>(VLOOKUP($A75,[4]BASE20!$A$1:$N$933,14,0))/1000</f>
        <v>90370.24669</v>
      </c>
      <c r="BK75" s="2">
        <f>(VLOOKUP($A75,[4]BASE21!$A$1:$N$933,3,0))/1000</f>
        <v>90370.24669</v>
      </c>
      <c r="BL75" s="2">
        <f>(VLOOKUP($A75,[4]BASE21!$A$1:$N$933,4,0))/1000</f>
        <v>90370.24669</v>
      </c>
      <c r="BM75" s="2">
        <f>(VLOOKUP($A75,[4]BASE21!$A$1:$N$933,5,0))/1000</f>
        <v>90370.24669</v>
      </c>
      <c r="BN75" s="2">
        <f>(VLOOKUP($A75,[4]BASE21!$A$1:$N$933,6,0))/1000</f>
        <v>90370.24669</v>
      </c>
      <c r="BO75" s="2">
        <f>(VLOOKUP($A75,[4]BASE21!$A$1:$N$933,7,0))/1000</f>
        <v>90370.24669</v>
      </c>
      <c r="BP75" s="2">
        <f>(VLOOKUP($A75,[4]BASE21!$A$1:$N$933,8,0))/1000</f>
        <v>90370.24669</v>
      </c>
      <c r="BQ75" s="2">
        <f t="shared" si="7"/>
        <v>0</v>
      </c>
      <c r="BR75" s="34">
        <f t="shared" si="8"/>
        <v>0</v>
      </c>
      <c r="BS75" s="34">
        <f t="shared" si="9"/>
        <v>0</v>
      </c>
      <c r="BT75" s="5"/>
    </row>
    <row r="76" spans="1:72" hidden="1" x14ac:dyDescent="0.2">
      <c r="A76" s="35">
        <v>221</v>
      </c>
      <c r="B76" s="35" t="s">
        <v>18</v>
      </c>
      <c r="C76" s="36" t="e">
        <f>VLOOKUP($A76,[4]BASE!$A$2:$N$890,3,0)</f>
        <v>#N/A</v>
      </c>
      <c r="D76" s="36" t="e">
        <f>VLOOKUP($A76,[4]BASE!$A$2:$N$890,3,0)</f>
        <v>#N/A</v>
      </c>
      <c r="E76" s="36" t="e">
        <f>VLOOKUP($A76,[4]BASE!$A$2:$N$890,3,0)</f>
        <v>#N/A</v>
      </c>
      <c r="F76" s="36" t="e">
        <f>VLOOKUP($A76,[4]BASE!$A$2:$N$890,3,0)</f>
        <v>#N/A</v>
      </c>
      <c r="G76" s="36" t="e">
        <f>VLOOKUP($A76,[4]BASE!$A$2:$N$890,3,0)</f>
        <v>#N/A</v>
      </c>
      <c r="H76" s="36" t="e">
        <f>VLOOKUP($A76,[4]BASE!$A$2:$N$890,3,0)</f>
        <v>#N/A</v>
      </c>
      <c r="I76" s="36" t="e">
        <f>VLOOKUP($A76,[4]BASE!$A$2:$N$890,3,0)</f>
        <v>#N/A</v>
      </c>
      <c r="J76" s="36" t="e">
        <f>VLOOKUP($A76,[4]BASE!$A$2:$N$890,3,0)</f>
        <v>#N/A</v>
      </c>
      <c r="K76" s="2" t="e">
        <f>(VLOOKUP($A76,[4]BASE!$A$2:$N$890,11,0))/1000</f>
        <v>#N/A</v>
      </c>
      <c r="L76" s="2" t="e">
        <f>(VLOOKUP($A76,[4]BASE!$A$2:$N$890,12,0))/1000</f>
        <v>#N/A</v>
      </c>
      <c r="M76" s="2" t="e">
        <f>(VLOOKUP($A76,[4]BASE!$A$2:$N$890,13,0))/1000</f>
        <v>#N/A</v>
      </c>
      <c r="N76" s="2" t="e">
        <f>(VLOOKUP($A76,[4]BASE!$A$2:$N$890,14,0))/1000</f>
        <v>#N/A</v>
      </c>
      <c r="O76" s="2" t="e">
        <f>(VLOOKUP($A76,[4]BASE17!$A$1:$N$933,3,0))/1000</f>
        <v>#N/A</v>
      </c>
      <c r="P76" s="2" t="e">
        <f>(VLOOKUP($A76,[4]BASE17!$A$1:$N$933,4,0))/1000</f>
        <v>#N/A</v>
      </c>
      <c r="Q76" s="2" t="e">
        <f>(VLOOKUP($A76,[4]BASE17!$A$1:$N$933,5,0))/1000</f>
        <v>#N/A</v>
      </c>
      <c r="R76" s="2" t="e">
        <f>(VLOOKUP($A76,[4]BASE17!$A$1:$N$933,6,0))/1000</f>
        <v>#N/A</v>
      </c>
      <c r="S76" s="2" t="e">
        <f>(VLOOKUP($A76,[4]BASE17!$A$1:$N$933,7,0))/1000</f>
        <v>#N/A</v>
      </c>
      <c r="T76" s="2" t="e">
        <f>(VLOOKUP($A76,[4]BASE17!$A$1:$N$933,8,0))/1000</f>
        <v>#N/A</v>
      </c>
      <c r="U76" s="2" t="e">
        <f>(VLOOKUP($A76,[4]BASE17!$A$1:$N$933,9,0))/1000</f>
        <v>#N/A</v>
      </c>
      <c r="V76" s="2" t="e">
        <f>(VLOOKUP($A76,[4]BASE17!$A$1:$N$933,10,0))/1000</f>
        <v>#N/A</v>
      </c>
      <c r="W76" s="2" t="e">
        <f>(VLOOKUP($A76,[4]BASE17!$A$1:$N$933,11,0))/1000</f>
        <v>#N/A</v>
      </c>
      <c r="X76" s="2" t="e">
        <f>(VLOOKUP($A76,[4]BASE17!$A$1:$N$933,12,0))/1000</f>
        <v>#N/A</v>
      </c>
      <c r="Y76" s="2" t="e">
        <f>(VLOOKUP($A76,[4]BASE17!$A$1:$N$933,13,0))/1000</f>
        <v>#N/A</v>
      </c>
      <c r="Z76" s="2" t="e">
        <f>(VLOOKUP($A76,[4]BASE17!$A$1:$N$933,14,0))/1000</f>
        <v>#N/A</v>
      </c>
      <c r="AA76" s="2" t="e">
        <f>(VLOOKUP($A76,[4]BASE18!$A$1:$N$933,3,0))/1000</f>
        <v>#N/A</v>
      </c>
      <c r="AB76" s="2" t="e">
        <f>(VLOOKUP($A76,[4]BASE18!$A$1:$N$933,4,0))/1000</f>
        <v>#N/A</v>
      </c>
      <c r="AC76" s="2" t="e">
        <f>(VLOOKUP($A76,[4]BASE18!$A$1:$N$933,5,0))/1000</f>
        <v>#N/A</v>
      </c>
      <c r="AD76" s="2" t="e">
        <f>(VLOOKUP($A76,[4]BASE18!$A$1:$N$933,6,0))/1000</f>
        <v>#N/A</v>
      </c>
      <c r="AE76" s="2" t="e">
        <f>(VLOOKUP($A76,[4]BASE18!$A$1:$N$933,7,0))/1000</f>
        <v>#N/A</v>
      </c>
      <c r="AF76" s="2" t="e">
        <f>(VLOOKUP($A76,[4]BASE18!$A$1:$N$933,8,0))/1000</f>
        <v>#N/A</v>
      </c>
      <c r="AG76" s="2" t="e">
        <f>(VLOOKUP($A76,[4]BASE18!$A$1:$N$933,9,0))/1000</f>
        <v>#N/A</v>
      </c>
      <c r="AH76" s="2" t="e">
        <f>(VLOOKUP($A76,[4]BASE18!$A$1:$N$933,10,0))/1000</f>
        <v>#N/A</v>
      </c>
      <c r="AI76" s="2" t="e">
        <f>(VLOOKUP($A76,[4]BASE18!$A$1:$N$933,11,0))/1000</f>
        <v>#N/A</v>
      </c>
      <c r="AJ76" s="2" t="e">
        <f>(VLOOKUP($A76,[4]BASE18!$A$1:$N$933,12,0))/1000</f>
        <v>#N/A</v>
      </c>
      <c r="AK76" s="2" t="e">
        <f>(VLOOKUP($A76,[4]BASE18!$A$1:$N$933,13,0))/1000</f>
        <v>#N/A</v>
      </c>
      <c r="AL76" s="2" t="e">
        <f>(VLOOKUP($A76,[4]BASE18!$A$1:$N$933,14,0))/1000</f>
        <v>#N/A</v>
      </c>
      <c r="AM76" s="2" t="e">
        <f>(VLOOKUP($A76,[4]BASE19!$A$1:$N$933,3,0))/1000</f>
        <v>#N/A</v>
      </c>
      <c r="AN76" s="2" t="e">
        <f>(VLOOKUP($A76,[4]BASE19!$A$1:$N$933,4,0))/1000</f>
        <v>#N/A</v>
      </c>
      <c r="AO76" s="2" t="e">
        <f>(VLOOKUP($A76,[4]BASE19!$A$1:$N$933,5,0))/1000</f>
        <v>#N/A</v>
      </c>
      <c r="AP76" s="2" t="e">
        <f>(VLOOKUP($A76,[4]BASE19!$A$1:$N$933,6,0))/1000</f>
        <v>#N/A</v>
      </c>
      <c r="AQ76" s="2" t="e">
        <f>(VLOOKUP($A76,[4]BASE19!$A$1:$N$933,7,0))/1000</f>
        <v>#N/A</v>
      </c>
      <c r="AR76" s="2" t="e">
        <f>(VLOOKUP($A76,[4]BASE19!$A$1:$N$933,8,0))/1000</f>
        <v>#N/A</v>
      </c>
      <c r="AS76" s="2" t="e">
        <f>(VLOOKUP($A76,[4]BASE19!$A$1:$N$933,9,0))/1000</f>
        <v>#N/A</v>
      </c>
      <c r="AT76" s="2" t="e">
        <f>(VLOOKUP($A76,[4]BASE19!$A$1:$N$933,10,0))/1000</f>
        <v>#N/A</v>
      </c>
      <c r="AU76" s="2" t="e">
        <f>(VLOOKUP($A76,[4]BASE19!$A$1:$N$933,11,0))/1000</f>
        <v>#N/A</v>
      </c>
      <c r="AV76" s="2" t="e">
        <f>(VLOOKUP($A76,[4]BASE19!$A$1:$N$933,12,0))/1000</f>
        <v>#N/A</v>
      </c>
      <c r="AW76" s="2" t="e">
        <f>(VLOOKUP($A76,[4]BASE19!$A$1:$N$933,13,0))/1000</f>
        <v>#N/A</v>
      </c>
      <c r="AX76" s="2" t="e">
        <f>(VLOOKUP($A76,[4]BASE19!$A$1:$N$933,14,0))/1000</f>
        <v>#N/A</v>
      </c>
      <c r="AY76" s="2" t="e">
        <f>(VLOOKUP($A76,[4]BASE20!$A$1:$N$933,3,0))/1000</f>
        <v>#N/A</v>
      </c>
      <c r="AZ76" s="2" t="e">
        <f>(VLOOKUP($A76,[4]BASE20!$A$1:$N$933,4,0))/1000</f>
        <v>#N/A</v>
      </c>
      <c r="BA76" s="2" t="e">
        <f>(VLOOKUP($A76,[4]BASE20!$A$1:$N$933,5,0))/1000</f>
        <v>#N/A</v>
      </c>
      <c r="BB76" s="2" t="e">
        <f>(VLOOKUP($A76,[4]BASE20!$A$1:$N$933,6,0))/1000</f>
        <v>#N/A</v>
      </c>
      <c r="BC76" s="2" t="e">
        <f>(VLOOKUP($A76,[4]BASE20!$A$1:$N$933,7,0))/1000</f>
        <v>#N/A</v>
      </c>
      <c r="BD76" s="2" t="e">
        <f>(VLOOKUP($A76,[4]BASE20!$A$1:$N$933,8,0))/1000</f>
        <v>#N/A</v>
      </c>
      <c r="BE76" s="2" t="e">
        <f>(VLOOKUP($A76,[4]BASE20!$A$1:$N$933,9,0))/1000</f>
        <v>#N/A</v>
      </c>
      <c r="BF76" s="2" t="e">
        <f>(VLOOKUP($A76,[4]BASE20!$A$1:$N$933,10,0))/1000</f>
        <v>#N/A</v>
      </c>
      <c r="BG76" s="2" t="e">
        <f>(VLOOKUP($A76,[4]BASE20!$A$1:$N$933,11,0))/1000</f>
        <v>#N/A</v>
      </c>
      <c r="BH76" s="2" t="e">
        <f>(VLOOKUP($A76,[4]BASE20!$A$1:$N$933,12,0))/1000</f>
        <v>#N/A</v>
      </c>
      <c r="BI76" s="2" t="e">
        <f>(VLOOKUP($A76,[4]BASE20!$A$1:$N$933,13,0))/1000</f>
        <v>#N/A</v>
      </c>
      <c r="BJ76" s="2" t="e">
        <f>(VLOOKUP($A76,[4]BASE20!$A$1:$N$933,14,0))/1000</f>
        <v>#N/A</v>
      </c>
      <c r="BK76" s="2" t="e">
        <f>(VLOOKUP($A76,[4]BASE21!$A$1:$N$933,3,0))/1000</f>
        <v>#N/A</v>
      </c>
      <c r="BL76" s="2" t="e">
        <f>(VLOOKUP($A76,[4]BASE21!$A$1:$N$933,4,0))/1000</f>
        <v>#N/A</v>
      </c>
      <c r="BM76" s="2" t="e">
        <f>(VLOOKUP($A76,[4]BASE21!$A$1:$N$933,5,0))/1000</f>
        <v>#N/A</v>
      </c>
      <c r="BN76" s="2" t="e">
        <f>(VLOOKUP($A76,[4]BASE21!$A$1:$N$933,6,0))/1000</f>
        <v>#N/A</v>
      </c>
      <c r="BO76" s="2" t="e">
        <f>(VLOOKUP($A76,[4]BASE21!$A$1:$N$933,7,0))/1000</f>
        <v>#N/A</v>
      </c>
      <c r="BP76" s="2" t="e">
        <f>(VLOOKUP($A76,[4]BASE21!$A$1:$N$933,8,0))/1000</f>
        <v>#N/A</v>
      </c>
      <c r="BQ76" s="2" t="e">
        <f t="shared" si="7"/>
        <v>#N/A</v>
      </c>
      <c r="BR76" s="34" t="e">
        <f t="shared" si="8"/>
        <v>#N/A</v>
      </c>
      <c r="BS76" s="34" t="e">
        <f t="shared" si="9"/>
        <v>#N/A</v>
      </c>
      <c r="BT76" s="5"/>
    </row>
    <row r="77" spans="1:72" x14ac:dyDescent="0.2">
      <c r="A77" s="1">
        <v>222</v>
      </c>
      <c r="B77" s="1" t="s">
        <v>19</v>
      </c>
      <c r="C77" s="2">
        <f>VLOOKUP($A77,[4]BASE!$A$2:$N$890,3,0)</f>
        <v>1</v>
      </c>
      <c r="D77" s="2">
        <f>VLOOKUP($A77,[4]BASE!$A$2:$N$890,3,0)</f>
        <v>1</v>
      </c>
      <c r="E77" s="2">
        <f>VLOOKUP($A77,[4]BASE!$A$2:$N$890,3,0)</f>
        <v>1</v>
      </c>
      <c r="F77" s="2">
        <f>VLOOKUP($A77,[4]BASE!$A$2:$N$890,3,0)</f>
        <v>1</v>
      </c>
      <c r="G77" s="2">
        <f>VLOOKUP($A77,[4]BASE!$A$2:$N$890,3,0)</f>
        <v>1</v>
      </c>
      <c r="H77" s="2">
        <f>VLOOKUP($A77,[4]BASE!$A$2:$N$890,3,0)</f>
        <v>1</v>
      </c>
      <c r="I77" s="2">
        <f>VLOOKUP($A77,[4]BASE!$A$2:$N$890,3,0)</f>
        <v>1</v>
      </c>
      <c r="J77" s="2">
        <f>VLOOKUP($A77,[4]BASE!$A$2:$N$890,3,0)</f>
        <v>1</v>
      </c>
      <c r="K77" s="2">
        <f>(VLOOKUP($A77,[4]BASE!$A$2:$N$890,11,0))/1000</f>
        <v>90370.24669</v>
      </c>
      <c r="L77" s="2">
        <f>(VLOOKUP($A77,[4]BASE!$A$2:$N$890,12,0))/1000</f>
        <v>90370.24669</v>
      </c>
      <c r="M77" s="2">
        <f>(VLOOKUP($A77,[4]BASE!$A$2:$N$890,13,0))/1000</f>
        <v>90370.24669</v>
      </c>
      <c r="N77" s="2">
        <f>(VLOOKUP($A77,[4]BASE!$A$2:$N$890,14,0))/1000</f>
        <v>90370.24669</v>
      </c>
      <c r="O77" s="2">
        <f>(VLOOKUP($A77,[4]BASE17!$A$1:$N$933,3,0))/1000</f>
        <v>90370.24669</v>
      </c>
      <c r="P77" s="2">
        <f>(VLOOKUP($A77,[4]BASE17!$A$1:$N$933,4,0))/1000</f>
        <v>90370.24669</v>
      </c>
      <c r="Q77" s="2">
        <f>(VLOOKUP($A77,[4]BASE17!$A$1:$N$933,5,0))/1000</f>
        <v>90370.24669</v>
      </c>
      <c r="R77" s="2">
        <f>(VLOOKUP($A77,[4]BASE17!$A$1:$N$933,6,0))/1000</f>
        <v>90370.24669</v>
      </c>
      <c r="S77" s="2">
        <f>(VLOOKUP($A77,[4]BASE17!$A$1:$N$933,7,0))/1000</f>
        <v>90370.24669</v>
      </c>
      <c r="T77" s="2">
        <f>(VLOOKUP($A77,[4]BASE17!$A$1:$N$933,8,0))/1000</f>
        <v>90370.24669</v>
      </c>
      <c r="U77" s="2">
        <f>(VLOOKUP($A77,[4]BASE17!$A$1:$N$933,9,0))/1000</f>
        <v>90370.24669</v>
      </c>
      <c r="V77" s="2">
        <f>(VLOOKUP($A77,[4]BASE17!$A$1:$N$933,10,0))/1000</f>
        <v>90370.24669</v>
      </c>
      <c r="W77" s="2">
        <f>(VLOOKUP($A77,[4]BASE17!$A$1:$N$933,11,0))/1000</f>
        <v>90370.24669</v>
      </c>
      <c r="X77" s="2">
        <f>(VLOOKUP($A77,[4]BASE17!$A$1:$N$933,12,0))/1000</f>
        <v>90370.24669</v>
      </c>
      <c r="Y77" s="2">
        <f>(VLOOKUP($A77,[4]BASE17!$A$1:$N$933,13,0))/1000</f>
        <v>90370.24669</v>
      </c>
      <c r="Z77" s="2">
        <f>(VLOOKUP($A77,[4]BASE17!$A$1:$N$933,14,0))/1000</f>
        <v>90370.24669</v>
      </c>
      <c r="AA77" s="2">
        <f>(VLOOKUP($A77,[4]BASE18!$A$1:$N$933,3,0))/1000</f>
        <v>90370.24669</v>
      </c>
      <c r="AB77" s="2">
        <f>(VLOOKUP($A77,[4]BASE18!$A$1:$N$933,4,0))/1000</f>
        <v>90370.24669</v>
      </c>
      <c r="AC77" s="2">
        <f>(VLOOKUP($A77,[4]BASE18!$A$1:$N$933,5,0))/1000</f>
        <v>90370.24669</v>
      </c>
      <c r="AD77" s="2">
        <f>(VLOOKUP($A77,[4]BASE18!$A$1:$N$933,6,0))/1000</f>
        <v>90370.24669</v>
      </c>
      <c r="AE77" s="2">
        <f>(VLOOKUP($A77,[4]BASE18!$A$1:$N$933,7,0))/1000</f>
        <v>90370.24669</v>
      </c>
      <c r="AF77" s="2">
        <f>(VLOOKUP($A77,[4]BASE18!$A$1:$N$933,8,0))/1000</f>
        <v>90370.24669</v>
      </c>
      <c r="AG77" s="2">
        <f>(VLOOKUP($A77,[4]BASE18!$A$1:$N$933,9,0))/1000</f>
        <v>90370.24669</v>
      </c>
      <c r="AH77" s="2">
        <f>(VLOOKUP($A77,[4]BASE18!$A$1:$N$933,10,0))/1000</f>
        <v>90370.24669</v>
      </c>
      <c r="AI77" s="2">
        <f>(VLOOKUP($A77,[4]BASE18!$A$1:$N$933,11,0))/1000</f>
        <v>90370.24669</v>
      </c>
      <c r="AJ77" s="2">
        <f>(VLOOKUP($A77,[4]BASE18!$A$1:$N$933,12,0))/1000</f>
        <v>90370.24669</v>
      </c>
      <c r="AK77" s="2">
        <f>(VLOOKUP($A77,[4]BASE18!$A$1:$N$933,13,0))/1000</f>
        <v>90370.24669</v>
      </c>
      <c r="AL77" s="2">
        <f>(VLOOKUP($A77,[4]BASE18!$A$1:$N$933,14,0))/1000</f>
        <v>90370.24669</v>
      </c>
      <c r="AM77" s="2">
        <f>(VLOOKUP($A77,[4]BASE19!$A$1:$N$933,3,0))/1000</f>
        <v>90370.24669</v>
      </c>
      <c r="AN77" s="2">
        <f>(VLOOKUP($A77,[4]BASE19!$A$1:$N$933,4,0))/1000</f>
        <v>90370.24669</v>
      </c>
      <c r="AO77" s="2">
        <f>(VLOOKUP($A77,[4]BASE19!$A$1:$N$933,5,0))/1000</f>
        <v>90370.24669</v>
      </c>
      <c r="AP77" s="2">
        <f>(VLOOKUP($A77,[4]BASE19!$A$1:$N$933,6,0))/1000</f>
        <v>90370.24669</v>
      </c>
      <c r="AQ77" s="2">
        <f>(VLOOKUP($A77,[4]BASE19!$A$1:$N$933,7,0))/1000</f>
        <v>90370.24669</v>
      </c>
      <c r="AR77" s="2">
        <f>(VLOOKUP($A77,[4]BASE19!$A$1:$N$933,8,0))/1000</f>
        <v>90370.24669</v>
      </c>
      <c r="AS77" s="2">
        <f>(VLOOKUP($A77,[4]BASE19!$A$1:$N$933,9,0))/1000</f>
        <v>90370.24669</v>
      </c>
      <c r="AT77" s="2">
        <f>(VLOOKUP($A77,[4]BASE19!$A$1:$N$933,10,0))/1000</f>
        <v>90370.24669</v>
      </c>
      <c r="AU77" s="2">
        <f>(VLOOKUP($A77,[4]BASE19!$A$1:$N$933,11,0))/1000</f>
        <v>90370.24669</v>
      </c>
      <c r="AV77" s="2">
        <f>(VLOOKUP($A77,[4]BASE19!$A$1:$N$933,12,0))/1000</f>
        <v>90370.24669</v>
      </c>
      <c r="AW77" s="2">
        <f>(VLOOKUP($A77,[4]BASE19!$A$1:$N$933,13,0))/1000</f>
        <v>90370.24669</v>
      </c>
      <c r="AX77" s="2">
        <f>(VLOOKUP($A77,[4]BASE19!$A$1:$N$933,14,0))/1000</f>
        <v>90370.24669</v>
      </c>
      <c r="AY77" s="2">
        <f>(VLOOKUP($A77,[4]BASE20!$A$1:$N$933,3,0))/1000</f>
        <v>90370.24669</v>
      </c>
      <c r="AZ77" s="2">
        <f>(VLOOKUP($A77,[4]BASE20!$A$1:$N$933,4,0))/1000</f>
        <v>90370.24669</v>
      </c>
      <c r="BA77" s="2">
        <f>(VLOOKUP($A77,[4]BASE20!$A$1:$N$933,5,0))/1000</f>
        <v>90370.24669</v>
      </c>
      <c r="BB77" s="2">
        <f>(VLOOKUP($A77,[4]BASE20!$A$1:$N$933,6,0))/1000</f>
        <v>90370.24669</v>
      </c>
      <c r="BC77" s="2">
        <f>(VLOOKUP($A77,[4]BASE20!$A$1:$N$933,7,0))/1000</f>
        <v>90370.24669</v>
      </c>
      <c r="BD77" s="2">
        <f>(VLOOKUP($A77,[4]BASE20!$A$1:$N$933,8,0))/1000</f>
        <v>90370.24669</v>
      </c>
      <c r="BE77" s="2">
        <f>(VLOOKUP($A77,[4]BASE20!$A$1:$N$933,9,0))/1000</f>
        <v>90370.24669</v>
      </c>
      <c r="BF77" s="2">
        <f>(VLOOKUP($A77,[4]BASE20!$A$1:$N$933,10,0))/1000</f>
        <v>90370.24669</v>
      </c>
      <c r="BG77" s="2">
        <f>(VLOOKUP($A77,[4]BASE20!$A$1:$N$933,11,0))/1000</f>
        <v>90370.24669</v>
      </c>
      <c r="BH77" s="2">
        <f>(VLOOKUP($A77,[4]BASE20!$A$1:$N$933,12,0))/1000</f>
        <v>90370.24669</v>
      </c>
      <c r="BI77" s="2">
        <f>(VLOOKUP($A77,[4]BASE20!$A$1:$N$933,13,0))/1000</f>
        <v>90370.24669</v>
      </c>
      <c r="BJ77" s="2">
        <f>(VLOOKUP($A77,[4]BASE20!$A$1:$N$933,14,0))/1000</f>
        <v>90370.24669</v>
      </c>
      <c r="BK77" s="2">
        <f>(VLOOKUP($A77,[4]BASE21!$A$1:$N$933,3,0))/1000</f>
        <v>90370.24669</v>
      </c>
      <c r="BL77" s="2">
        <f>(VLOOKUP($A77,[4]BASE21!$A$1:$N$933,4,0))/1000</f>
        <v>90370.24669</v>
      </c>
      <c r="BM77" s="2">
        <f>(VLOOKUP($A77,[4]BASE21!$A$1:$N$933,5,0))/1000</f>
        <v>90370.24669</v>
      </c>
      <c r="BN77" s="2">
        <f>(VLOOKUP($A77,[4]BASE21!$A$1:$N$933,6,0))/1000</f>
        <v>90370.24669</v>
      </c>
      <c r="BO77" s="2">
        <f>(VLOOKUP($A77,[4]BASE21!$A$1:$N$933,7,0))/1000</f>
        <v>90370.24669</v>
      </c>
      <c r="BP77" s="2">
        <f>(VLOOKUP($A77,[4]BASE21!$A$1:$N$933,8,0))/1000</f>
        <v>90370.24669</v>
      </c>
      <c r="BQ77" s="2">
        <f t="shared" si="7"/>
        <v>0</v>
      </c>
      <c r="BR77" s="34">
        <f t="shared" si="8"/>
        <v>0</v>
      </c>
      <c r="BS77" s="34">
        <f t="shared" si="9"/>
        <v>0</v>
      </c>
      <c r="BT77" s="5"/>
    </row>
    <row r="78" spans="1:72" x14ac:dyDescent="0.2">
      <c r="A78" s="1">
        <v>223</v>
      </c>
      <c r="B78" s="1" t="s">
        <v>20</v>
      </c>
      <c r="C78" s="2">
        <f>VLOOKUP($A78,[4]BASE!$A$2:$N$890,3,0)</f>
        <v>1</v>
      </c>
      <c r="D78" s="2">
        <f>VLOOKUP($A78,[4]BASE!$A$2:$N$890,3,0)</f>
        <v>1</v>
      </c>
      <c r="E78" s="2">
        <f>VLOOKUP($A78,[4]BASE!$A$2:$N$890,3,0)</f>
        <v>1</v>
      </c>
      <c r="F78" s="2">
        <f>VLOOKUP($A78,[4]BASE!$A$2:$N$890,3,0)</f>
        <v>1</v>
      </c>
      <c r="G78" s="2">
        <f>VLOOKUP($A78,[4]BASE!$A$2:$N$890,3,0)</f>
        <v>1</v>
      </c>
      <c r="H78" s="2">
        <f>VLOOKUP($A78,[4]BASE!$A$2:$N$890,3,0)</f>
        <v>1</v>
      </c>
      <c r="I78" s="2">
        <f>VLOOKUP($A78,[4]BASE!$A$2:$N$890,3,0)</f>
        <v>1</v>
      </c>
      <c r="J78" s="2">
        <f>VLOOKUP($A78,[4]BASE!$A$2:$N$890,3,0)</f>
        <v>1</v>
      </c>
      <c r="K78" s="2">
        <f>(VLOOKUP($A78,[4]BASE!$A$2:$N$890,11,0))/1000</f>
        <v>2898.2440499999998</v>
      </c>
      <c r="L78" s="2">
        <f>(VLOOKUP($A78,[4]BASE!$A$2:$N$890,12,0))/1000</f>
        <v>3047.54259</v>
      </c>
      <c r="M78" s="2">
        <f>(VLOOKUP($A78,[4]BASE!$A$2:$N$890,13,0))/1000</f>
        <v>3774.1371899999999</v>
      </c>
      <c r="N78" s="2">
        <f>(VLOOKUP($A78,[4]BASE!$A$2:$N$890,14,0))/1000</f>
        <v>4126.7149600000002</v>
      </c>
      <c r="O78" s="2">
        <f>(VLOOKUP($A78,[4]BASE17!$A$1:$N$933,3,0))/1000</f>
        <v>4971.3213800000003</v>
      </c>
      <c r="P78" s="2">
        <f>(VLOOKUP($A78,[4]BASE17!$A$1:$N$933,4,0))/1000</f>
        <v>6143.1477800000002</v>
      </c>
      <c r="Q78" s="2">
        <f>(VLOOKUP($A78,[4]BASE17!$A$1:$N$933,5,0))/1000</f>
        <v>7468.2351900000003</v>
      </c>
      <c r="R78" s="2">
        <f>(VLOOKUP($A78,[4]BASE17!$A$1:$N$933,6,0))/1000</f>
        <v>8632.5745900000002</v>
      </c>
      <c r="S78" s="2">
        <f>(VLOOKUP($A78,[4]BASE17!$A$1:$N$933,7,0))/1000</f>
        <v>9819.0158200000005</v>
      </c>
      <c r="T78" s="2">
        <f>(VLOOKUP($A78,[4]BASE17!$A$1:$N$933,8,0))/1000</f>
        <v>10029.008599999999</v>
      </c>
      <c r="U78" s="2">
        <f>(VLOOKUP($A78,[4]BASE17!$A$1:$N$933,9,0))/1000</f>
        <v>10324.240519999999</v>
      </c>
      <c r="V78" s="2">
        <f>(VLOOKUP($A78,[4]BASE17!$A$1:$N$933,10,0))/1000</f>
        <v>10786.659300000001</v>
      </c>
      <c r="W78" s="2">
        <f>(VLOOKUP($A78,[4]BASE17!$A$1:$N$933,11,0))/1000</f>
        <v>8552.6733299999996</v>
      </c>
      <c r="X78" s="2">
        <f>(VLOOKUP($A78,[4]BASE17!$A$1:$N$933,12,0))/1000</f>
        <v>8858.6236499999995</v>
      </c>
      <c r="Y78" s="2">
        <f>(VLOOKUP($A78,[4]BASE17!$A$1:$N$933,13,0))/1000</f>
        <v>10205.476369999998</v>
      </c>
      <c r="Z78" s="2">
        <f>(VLOOKUP($A78,[4]BASE17!$A$1:$N$933,14,0))/1000</f>
        <v>8875.5066900000002</v>
      </c>
      <c r="AA78" s="2">
        <f>(VLOOKUP($A78,[4]BASE18!$A$1:$N$933,3,0))/1000</f>
        <v>11315.104730000001</v>
      </c>
      <c r="AB78" s="2">
        <f>(VLOOKUP($A78,[4]BASE18!$A$1:$N$933,4,0))/1000</f>
        <v>11169.676810000001</v>
      </c>
      <c r="AC78" s="2">
        <f>(VLOOKUP($A78,[4]BASE18!$A$1:$N$933,5,0))/1000</f>
        <v>7718.1315400000003</v>
      </c>
      <c r="AD78" s="2">
        <f>(VLOOKUP($A78,[4]BASE18!$A$1:$N$933,6,0))/1000</f>
        <v>0</v>
      </c>
      <c r="AE78" s="2">
        <f>(VLOOKUP($A78,[4]BASE18!$A$1:$N$933,7,0))/1000</f>
        <v>0</v>
      </c>
      <c r="AF78" s="2">
        <f>(VLOOKUP($A78,[4]BASE18!$A$1:$N$933,8,0))/1000</f>
        <v>0</v>
      </c>
      <c r="AG78" s="2">
        <f>(VLOOKUP($A78,[4]BASE18!$A$1:$N$933,9,0))/1000</f>
        <v>0</v>
      </c>
      <c r="AH78" s="2">
        <f>(VLOOKUP($A78,[4]BASE18!$A$1:$N$933,10,0))/1000</f>
        <v>0</v>
      </c>
      <c r="AI78" s="2">
        <f>(VLOOKUP($A78,[4]BASE18!$A$1:$N$933,11,0))/1000</f>
        <v>0</v>
      </c>
      <c r="AJ78" s="2">
        <f>(VLOOKUP($A78,[4]BASE18!$A$1:$N$933,12,0))/1000</f>
        <v>0</v>
      </c>
      <c r="AK78" s="2">
        <f>(VLOOKUP($A78,[4]BASE18!$A$1:$N$933,13,0))/1000</f>
        <v>0</v>
      </c>
      <c r="AL78" s="2">
        <f>(VLOOKUP($A78,[4]BASE18!$A$1:$N$933,14,0))/1000</f>
        <v>0</v>
      </c>
      <c r="AM78" s="2">
        <f>(VLOOKUP($A78,[4]BASE19!$A$1:$N$933,3,0))/1000</f>
        <v>0</v>
      </c>
      <c r="AN78" s="2">
        <f>(VLOOKUP($A78,[4]BASE19!$A$1:$N$933,4,0))/1000</f>
        <v>0</v>
      </c>
      <c r="AO78" s="2">
        <f>(VLOOKUP($A78,[4]BASE19!$A$1:$N$933,5,0))/1000</f>
        <v>0</v>
      </c>
      <c r="AP78" s="2">
        <f>(VLOOKUP($A78,[4]BASE19!$A$1:$N$933,6,0))/1000</f>
        <v>0</v>
      </c>
      <c r="AQ78" s="2">
        <f>(VLOOKUP($A78,[4]BASE19!$A$1:$N$933,7,0))/1000</f>
        <v>0</v>
      </c>
      <c r="AR78" s="2">
        <f>(VLOOKUP($A78,[4]BASE19!$A$1:$N$933,8,0))/1000</f>
        <v>0</v>
      </c>
      <c r="AS78" s="2">
        <f>(VLOOKUP($A78,[4]BASE19!$A$1:$N$933,9,0))/1000</f>
        <v>0</v>
      </c>
      <c r="AT78" s="2">
        <f>(VLOOKUP($A78,[4]BASE19!$A$1:$N$933,10,0))/1000</f>
        <v>0</v>
      </c>
      <c r="AU78" s="2">
        <f>(VLOOKUP($A78,[4]BASE19!$A$1:$N$933,11,0))/1000</f>
        <v>0</v>
      </c>
      <c r="AV78" s="2">
        <f>(VLOOKUP($A78,[4]BASE19!$A$1:$N$933,12,0))/1000</f>
        <v>0</v>
      </c>
      <c r="AW78" s="2">
        <f>(VLOOKUP($A78,[4]BASE19!$A$1:$N$933,13,0))/1000</f>
        <v>0</v>
      </c>
      <c r="AX78" s="2">
        <f>(VLOOKUP($A78,[4]BASE19!$A$1:$N$933,14,0))/1000</f>
        <v>0</v>
      </c>
      <c r="AY78" s="2">
        <f>(VLOOKUP($A78,[4]BASE20!$A$1:$N$933,3,0))/1000</f>
        <v>0</v>
      </c>
      <c r="AZ78" s="2">
        <f>(VLOOKUP($A78,[4]BASE20!$A$1:$N$933,4,0))/1000</f>
        <v>0</v>
      </c>
      <c r="BA78" s="2">
        <f>(VLOOKUP($A78,[4]BASE20!$A$1:$N$933,5,0))/1000</f>
        <v>0</v>
      </c>
      <c r="BB78" s="2">
        <f>(VLOOKUP($A78,[4]BASE20!$A$1:$N$933,6,0))/1000</f>
        <v>0</v>
      </c>
      <c r="BC78" s="2">
        <f>(VLOOKUP($A78,[4]BASE20!$A$1:$N$933,7,0))/1000</f>
        <v>0</v>
      </c>
      <c r="BD78" s="2">
        <f>(VLOOKUP($A78,[4]BASE20!$A$1:$N$933,8,0))/1000</f>
        <v>0</v>
      </c>
      <c r="BE78" s="2">
        <f>(VLOOKUP($A78,[4]BASE20!$A$1:$N$933,9,0))/1000</f>
        <v>0</v>
      </c>
      <c r="BF78" s="2">
        <f>(VLOOKUP($A78,[4]BASE20!$A$1:$N$933,10,0))/1000</f>
        <v>0</v>
      </c>
      <c r="BG78" s="2">
        <f>(VLOOKUP($A78,[4]BASE20!$A$1:$N$933,11,0))/1000</f>
        <v>0</v>
      </c>
      <c r="BH78" s="2">
        <f>(VLOOKUP($A78,[4]BASE20!$A$1:$N$933,12,0))/1000</f>
        <v>0</v>
      </c>
      <c r="BI78" s="2">
        <f>(VLOOKUP($A78,[4]BASE20!$A$1:$N$933,13,0))/1000</f>
        <v>0</v>
      </c>
      <c r="BJ78" s="2">
        <f>(VLOOKUP($A78,[4]BASE20!$A$1:$N$933,14,0))/1000</f>
        <v>0</v>
      </c>
      <c r="BK78" s="2">
        <f>(VLOOKUP($A78,[4]BASE21!$A$1:$N$933,3,0))/1000</f>
        <v>0</v>
      </c>
      <c r="BL78" s="2">
        <f>(VLOOKUP($A78,[4]BASE21!$A$1:$N$933,4,0))/1000</f>
        <v>0</v>
      </c>
      <c r="BM78" s="2">
        <f>(VLOOKUP($A78,[4]BASE21!$A$1:$N$933,5,0))/1000</f>
        <v>0</v>
      </c>
      <c r="BN78" s="2">
        <f>(VLOOKUP($A78,[4]BASE21!$A$1:$N$933,6,0))/1000</f>
        <v>0</v>
      </c>
      <c r="BO78" s="2">
        <f>(VLOOKUP($A78,[4]BASE21!$A$1:$N$933,7,0))/1000</f>
        <v>0</v>
      </c>
      <c r="BP78" s="2">
        <f>(VLOOKUP($A78,[4]BASE21!$A$1:$N$933,8,0))/1000</f>
        <v>0</v>
      </c>
      <c r="BQ78" s="2">
        <f t="shared" si="7"/>
        <v>0</v>
      </c>
      <c r="BR78" s="34">
        <f t="shared" si="8"/>
        <v>0</v>
      </c>
      <c r="BS78" s="34">
        <f t="shared" si="9"/>
        <v>0</v>
      </c>
      <c r="BT78" s="5"/>
    </row>
    <row r="79" spans="1:72" x14ac:dyDescent="0.2">
      <c r="A79" s="38">
        <v>23</v>
      </c>
      <c r="B79" s="1" t="s">
        <v>21</v>
      </c>
      <c r="C79" s="2">
        <f>VLOOKUP($A79,[4]BASE!$A$2:$N$890,3,0)</f>
        <v>1</v>
      </c>
      <c r="D79" s="2">
        <f>VLOOKUP($A79,[4]BASE!$A$2:$N$890,3,0)</f>
        <v>1</v>
      </c>
      <c r="E79" s="2">
        <f>VLOOKUP($A79,[4]BASE!$A$2:$N$890,3,0)</f>
        <v>1</v>
      </c>
      <c r="F79" s="2">
        <f>VLOOKUP($A79,[4]BASE!$A$2:$N$890,3,0)</f>
        <v>1</v>
      </c>
      <c r="G79" s="2">
        <f>VLOOKUP($A79,[4]BASE!$A$2:$N$890,3,0)</f>
        <v>1</v>
      </c>
      <c r="H79" s="2">
        <f>VLOOKUP($A79,[4]BASE!$A$2:$N$890,3,0)</f>
        <v>1</v>
      </c>
      <c r="I79" s="2">
        <f>VLOOKUP($A79,[4]BASE!$A$2:$N$890,3,0)</f>
        <v>1</v>
      </c>
      <c r="J79" s="2">
        <f>VLOOKUP($A79,[4]BASE!$A$2:$N$890,3,0)</f>
        <v>1</v>
      </c>
      <c r="K79" s="2">
        <f>(VLOOKUP($A79,[4]BASE!$A$2:$N$890,11,0))/1000</f>
        <v>9766456.7811699994</v>
      </c>
      <c r="L79" s="2">
        <f>(VLOOKUP($A79,[4]BASE!$A$2:$N$890,12,0))/1000</f>
        <v>9780698.3747800011</v>
      </c>
      <c r="M79" s="2">
        <f>(VLOOKUP($A79,[4]BASE!$A$2:$N$890,13,0))/1000</f>
        <v>9593931.0245699994</v>
      </c>
      <c r="N79" s="2">
        <f>(VLOOKUP($A79,[4]BASE!$A$2:$N$890,14,0))/1000</f>
        <v>10008202.735610001</v>
      </c>
      <c r="O79" s="2">
        <f>(VLOOKUP($A79,[4]BASE17!$A$1:$N$933,3,0))/1000</f>
        <v>11152792.8675</v>
      </c>
      <c r="P79" s="2">
        <f>(VLOOKUP($A79,[4]BASE17!$A$1:$N$933,4,0))/1000</f>
        <v>11292119.966940001</v>
      </c>
      <c r="Q79" s="2">
        <f>(VLOOKUP($A79,[4]BASE17!$A$1:$N$933,5,0))/1000</f>
        <v>10664695.26709</v>
      </c>
      <c r="R79" s="2">
        <f>(VLOOKUP($A79,[4]BASE17!$A$1:$N$933,6,0))/1000</f>
        <v>10287419.86616</v>
      </c>
      <c r="S79" s="2">
        <f>(VLOOKUP($A79,[4]BASE17!$A$1:$N$933,7,0))/1000</f>
        <v>9839306.9682800006</v>
      </c>
      <c r="T79" s="2">
        <f>(VLOOKUP($A79,[4]BASE17!$A$1:$N$933,8,0))/1000</f>
        <v>11526504.922420001</v>
      </c>
      <c r="U79" s="2">
        <f>(VLOOKUP($A79,[4]BASE17!$A$1:$N$933,9,0))/1000</f>
        <v>11266424.742760001</v>
      </c>
      <c r="V79" s="2">
        <f>(VLOOKUP($A79,[4]BASE17!$A$1:$N$933,10,0))/1000</f>
        <v>10679139.33052</v>
      </c>
      <c r="W79" s="2">
        <f>(VLOOKUP($A79,[4]BASE17!$A$1:$N$933,11,0))/1000</f>
        <v>9384034.9320800006</v>
      </c>
      <c r="X79" s="2">
        <f>(VLOOKUP($A79,[4]BASE17!$A$1:$N$933,12,0))/1000</f>
        <v>12234410.058739999</v>
      </c>
      <c r="Y79" s="2">
        <f>(VLOOKUP($A79,[4]BASE17!$A$1:$N$933,13,0))/1000</f>
        <v>11414664.12731</v>
      </c>
      <c r="Z79" s="2">
        <f>(VLOOKUP($A79,[4]BASE17!$A$1:$N$933,14,0))/1000</f>
        <v>9555910.7069599982</v>
      </c>
      <c r="AA79" s="2">
        <f>(VLOOKUP($A79,[4]BASE18!$A$1:$N$933,3,0))/1000</f>
        <v>12758192.86093</v>
      </c>
      <c r="AB79" s="2">
        <f>(VLOOKUP($A79,[4]BASE18!$A$1:$N$933,4,0))/1000</f>
        <v>12543411.197889999</v>
      </c>
      <c r="AC79" s="2">
        <f>(VLOOKUP($A79,[4]BASE18!$A$1:$N$933,5,0))/1000</f>
        <v>11981915.95366</v>
      </c>
      <c r="AD79" s="2">
        <f>(VLOOKUP($A79,[4]BASE18!$A$1:$N$933,6,0))/1000</f>
        <v>11363076.647290001</v>
      </c>
      <c r="AE79" s="2">
        <f>(VLOOKUP($A79,[4]BASE18!$A$1:$N$933,7,0))/1000</f>
        <v>10870277.808979999</v>
      </c>
      <c r="AF79" s="2">
        <f>(VLOOKUP($A79,[4]BASE18!$A$1:$N$933,8,0))/1000</f>
        <v>10335077.67499</v>
      </c>
      <c r="AG79" s="2">
        <f>(VLOOKUP($A79,[4]BASE18!$A$1:$N$933,9,0))/1000</f>
        <v>10382826.74409</v>
      </c>
      <c r="AH79" s="2">
        <f>(VLOOKUP($A79,[4]BASE18!$A$1:$N$933,10,0))/1000</f>
        <v>10301581.579200001</v>
      </c>
      <c r="AI79" s="2">
        <f>(VLOOKUP($A79,[4]BASE18!$A$1:$N$933,11,0))/1000</f>
        <v>9941067.6274100002</v>
      </c>
      <c r="AJ79" s="2">
        <f>(VLOOKUP($A79,[4]BASE18!$A$1:$N$933,12,0))/1000</f>
        <v>9949866.0925400015</v>
      </c>
      <c r="AK79" s="2">
        <f>(VLOOKUP($A79,[4]BASE18!$A$1:$N$933,13,0))/1000</f>
        <v>9606785.0628999993</v>
      </c>
      <c r="AL79" s="2">
        <f>(VLOOKUP($A79,[4]BASE18!$A$1:$N$933,14,0))/1000</f>
        <v>9972007.7578299996</v>
      </c>
      <c r="AM79" s="2">
        <f>(VLOOKUP($A79,[4]BASE19!$A$1:$N$933,3,0))/1000</f>
        <v>10646622.006280001</v>
      </c>
      <c r="AN79" s="2">
        <f>(VLOOKUP($A79,[4]BASE19!$A$1:$N$933,4,0))/1000</f>
        <v>10273641.63222</v>
      </c>
      <c r="AO79" s="2">
        <f>(VLOOKUP($A79,[4]BASE19!$A$1:$N$933,5,0))/1000</f>
        <v>10977986.737919999</v>
      </c>
      <c r="AP79" s="2">
        <f>(VLOOKUP($A79,[4]BASE19!$A$1:$N$933,6,0))/1000</f>
        <v>10490926.83567</v>
      </c>
      <c r="AQ79" s="2">
        <f>(VLOOKUP($A79,[4]BASE19!$A$1:$N$933,7,0))/1000</f>
        <v>11068939.532600001</v>
      </c>
      <c r="AR79" s="2">
        <f>(VLOOKUP($A79,[4]BASE19!$A$1:$N$933,8,0))/1000</f>
        <v>11004877.81442</v>
      </c>
      <c r="AS79" s="2">
        <f>(VLOOKUP($A79,[4]BASE19!$A$1:$N$933,9,0))/1000</f>
        <v>10621385.427610001</v>
      </c>
      <c r="AT79" s="2">
        <f>(VLOOKUP($A79,[4]BASE19!$A$1:$N$933,10,0))/1000</f>
        <v>10579736.198870001</v>
      </c>
      <c r="AU79" s="2">
        <f>(VLOOKUP($A79,[4]BASE19!$A$1:$N$933,11,0))/1000</f>
        <v>11883391.695429999</v>
      </c>
      <c r="AV79" s="2">
        <f>(VLOOKUP($A79,[4]BASE19!$A$1:$N$933,12,0))/1000</f>
        <v>10589148.32392</v>
      </c>
      <c r="AW79" s="2">
        <f>(VLOOKUP($A79,[4]BASE19!$A$1:$N$933,13,0))/1000</f>
        <v>9757918.5617500003</v>
      </c>
      <c r="AX79" s="2">
        <f>(VLOOKUP($A79,[4]BASE19!$A$1:$N$933,14,0))/1000</f>
        <v>9850722.682430001</v>
      </c>
      <c r="AY79" s="2">
        <f>(VLOOKUP($A79,[4]BASE20!$A$1:$N$933,3,0))/1000</f>
        <v>9948706.4119599983</v>
      </c>
      <c r="AZ79" s="2">
        <f>(VLOOKUP($A79,[4]BASE20!$A$1:$N$933,4,0))/1000</f>
        <v>9688538.9601100013</v>
      </c>
      <c r="BA79" s="2">
        <f>(VLOOKUP($A79,[4]BASE20!$A$1:$N$933,5,0))/1000</f>
        <v>8698873.7127099987</v>
      </c>
      <c r="BB79" s="2">
        <f>(VLOOKUP($A79,[4]BASE20!$A$1:$N$933,6,0))/1000</f>
        <v>9352115.5924200006</v>
      </c>
      <c r="BC79" s="2">
        <f>(VLOOKUP($A79,[4]BASE20!$A$1:$N$933,7,0))/1000</f>
        <v>9863182.7276499998</v>
      </c>
      <c r="BD79" s="2">
        <f>(VLOOKUP($A79,[4]BASE20!$A$1:$N$933,8,0))/1000</f>
        <v>9521123.3891800009</v>
      </c>
      <c r="BE79" s="2">
        <f>(VLOOKUP($A79,[4]BASE20!$A$1:$N$933,9,0))/1000</f>
        <v>9738622.6633000001</v>
      </c>
      <c r="BF79" s="2">
        <f>(VLOOKUP($A79,[4]BASE20!$A$1:$N$933,10,0))/1000</f>
        <v>10003690.041579999</v>
      </c>
      <c r="BG79" s="2">
        <f>(VLOOKUP($A79,[4]BASE20!$A$1:$N$933,11,0))/1000</f>
        <v>10084849.701540001</v>
      </c>
      <c r="BH79" s="2">
        <f>(VLOOKUP($A79,[4]BASE20!$A$1:$N$933,12,0))/1000</f>
        <v>12159712.90787</v>
      </c>
      <c r="BI79" s="2">
        <f>(VLOOKUP($A79,[4]BASE20!$A$1:$N$933,13,0))/1000</f>
        <v>11872844.01118</v>
      </c>
      <c r="BJ79" s="2">
        <f>(VLOOKUP($A79,[4]BASE20!$A$1:$N$933,14,0))/1000</f>
        <v>13871677.647879999</v>
      </c>
      <c r="BK79" s="2">
        <f>(VLOOKUP($A79,[4]BASE21!$A$1:$N$933,3,0))/1000</f>
        <v>13024961.121549999</v>
      </c>
      <c r="BL79" s="2">
        <f>(VLOOKUP($A79,[4]BASE21!$A$1:$N$933,4,0))/1000</f>
        <v>12457413.3684</v>
      </c>
      <c r="BM79" s="2">
        <f>(VLOOKUP($A79,[4]BASE21!$A$1:$N$933,5,0))/1000</f>
        <v>12467644.615459999</v>
      </c>
      <c r="BN79" s="2">
        <f>(VLOOKUP($A79,[4]BASE21!$A$1:$N$933,6,0))/1000</f>
        <v>12391403.850059999</v>
      </c>
      <c r="BO79" s="2">
        <f>(VLOOKUP($A79,[4]BASE21!$A$1:$N$933,7,0))/1000</f>
        <v>12476531.767069999</v>
      </c>
      <c r="BP79" s="2">
        <f>(VLOOKUP($A79,[4]BASE21!$A$1:$N$933,8,0))/1000</f>
        <v>12703394.897940001</v>
      </c>
      <c r="BQ79" s="2">
        <f t="shared" si="7"/>
        <v>3182271.5087599996</v>
      </c>
      <c r="BR79" s="34">
        <f t="shared" si="8"/>
        <v>0.33423277681459296</v>
      </c>
      <c r="BS79" s="34">
        <f t="shared" si="9"/>
        <v>1.8183188654139704E-2</v>
      </c>
      <c r="BT79" s="5"/>
    </row>
    <row r="80" spans="1:72" x14ac:dyDescent="0.2">
      <c r="A80" s="39">
        <v>231</v>
      </c>
      <c r="B80" s="1" t="s">
        <v>22</v>
      </c>
      <c r="C80" s="2">
        <f>VLOOKUP($A80,[4]BASE!$A$2:$N$890,3,0)</f>
        <v>1</v>
      </c>
      <c r="D80" s="2">
        <f>VLOOKUP($A80,[4]BASE!$A$2:$N$890,3,0)</f>
        <v>1</v>
      </c>
      <c r="E80" s="2">
        <f>VLOOKUP($A80,[4]BASE!$A$2:$N$890,3,0)</f>
        <v>1</v>
      </c>
      <c r="F80" s="2">
        <f>VLOOKUP($A80,[4]BASE!$A$2:$N$890,3,0)</f>
        <v>1</v>
      </c>
      <c r="G80" s="2">
        <f>VLOOKUP($A80,[4]BASE!$A$2:$N$890,3,0)</f>
        <v>1</v>
      </c>
      <c r="H80" s="2">
        <f>VLOOKUP($A80,[4]BASE!$A$2:$N$890,3,0)</f>
        <v>1</v>
      </c>
      <c r="I80" s="2">
        <f>VLOOKUP($A80,[4]BASE!$A$2:$N$890,3,0)</f>
        <v>1</v>
      </c>
      <c r="J80" s="2">
        <f>VLOOKUP($A80,[4]BASE!$A$2:$N$890,3,0)</f>
        <v>1</v>
      </c>
      <c r="K80" s="2">
        <f>(VLOOKUP($A80,[4]BASE!$A$2:$N$890,11,0))/1000</f>
        <v>4667987.5873699998</v>
      </c>
      <c r="L80" s="2">
        <f>(VLOOKUP($A80,[4]BASE!$A$2:$N$890,12,0))/1000</f>
        <v>4353433.8244399996</v>
      </c>
      <c r="M80" s="2">
        <f>(VLOOKUP($A80,[4]BASE!$A$2:$N$890,13,0))/1000</f>
        <v>4088387.3752199998</v>
      </c>
      <c r="N80" s="2">
        <f>(VLOOKUP($A80,[4]BASE!$A$2:$N$890,14,0))/1000</f>
        <v>3732939.2161699999</v>
      </c>
      <c r="O80" s="2">
        <f>(VLOOKUP($A80,[4]BASE17!$A$1:$N$933,3,0))/1000</f>
        <v>5446364.8472600002</v>
      </c>
      <c r="P80" s="2">
        <f>(VLOOKUP($A80,[4]BASE17!$A$1:$N$933,4,0))/1000</f>
        <v>5557753.5691999998</v>
      </c>
      <c r="Q80" s="2">
        <f>(VLOOKUP($A80,[4]BASE17!$A$1:$N$933,5,0))/1000</f>
        <v>4774964.1928500002</v>
      </c>
      <c r="R80" s="2">
        <f>(VLOOKUP($A80,[4]BASE17!$A$1:$N$933,6,0))/1000</f>
        <v>4774596.0534799993</v>
      </c>
      <c r="S80" s="2">
        <f>(VLOOKUP($A80,[4]BASE17!$A$1:$N$933,7,0))/1000</f>
        <v>5040128.5326999994</v>
      </c>
      <c r="T80" s="2">
        <f>(VLOOKUP($A80,[4]BASE17!$A$1:$N$933,8,0))/1000</f>
        <v>6355550.5306700002</v>
      </c>
      <c r="U80" s="2">
        <f>(VLOOKUP($A80,[4]BASE17!$A$1:$N$933,9,0))/1000</f>
        <v>6307748.7228900008</v>
      </c>
      <c r="V80" s="2">
        <f>(VLOOKUP($A80,[4]BASE17!$A$1:$N$933,10,0))/1000</f>
        <v>5885555.63093</v>
      </c>
      <c r="W80" s="2">
        <f>(VLOOKUP($A80,[4]BASE17!$A$1:$N$933,11,0))/1000</f>
        <v>4820718.71954</v>
      </c>
      <c r="X80" s="2">
        <f>(VLOOKUP($A80,[4]BASE17!$A$1:$N$933,12,0))/1000</f>
        <v>7390684.7786099995</v>
      </c>
      <c r="Y80" s="2">
        <f>(VLOOKUP($A80,[4]BASE17!$A$1:$N$933,13,0))/1000</f>
        <v>6516636.4681899995</v>
      </c>
      <c r="Z80" s="2">
        <f>(VLOOKUP($A80,[4]BASE17!$A$1:$N$933,14,0))/1000</f>
        <v>4089069.8765199999</v>
      </c>
      <c r="AA80" s="2">
        <f>(VLOOKUP($A80,[4]BASE18!$A$1:$N$933,3,0))/1000</f>
        <v>7781823.5357900001</v>
      </c>
      <c r="AB80" s="2">
        <f>(VLOOKUP($A80,[4]BASE18!$A$1:$N$933,4,0))/1000</f>
        <v>7335377.3569799997</v>
      </c>
      <c r="AC80" s="2">
        <f>(VLOOKUP($A80,[4]BASE18!$A$1:$N$933,5,0))/1000</f>
        <v>5889196.7549000001</v>
      </c>
      <c r="AD80" s="2">
        <f>(VLOOKUP($A80,[4]BASE18!$A$1:$N$933,6,0))/1000</f>
        <v>5980294.6337900003</v>
      </c>
      <c r="AE80" s="2">
        <f>(VLOOKUP($A80,[4]BASE18!$A$1:$N$933,7,0))/1000</f>
        <v>5586373.8607600005</v>
      </c>
      <c r="AF80" s="2">
        <f>(VLOOKUP($A80,[4]BASE18!$A$1:$N$933,8,0))/1000</f>
        <v>5017299.7384599997</v>
      </c>
      <c r="AG80" s="2">
        <f>(VLOOKUP($A80,[4]BASE18!$A$1:$N$933,9,0))/1000</f>
        <v>4938105.6917500002</v>
      </c>
      <c r="AH80" s="2">
        <f>(VLOOKUP($A80,[4]BASE18!$A$1:$N$933,10,0))/1000</f>
        <v>5167503.0160499997</v>
      </c>
      <c r="AI80" s="2">
        <f>(VLOOKUP($A80,[4]BASE18!$A$1:$N$933,11,0))/1000</f>
        <v>4720896.8203999996</v>
      </c>
      <c r="AJ80" s="2">
        <f>(VLOOKUP($A80,[4]BASE18!$A$1:$N$933,12,0))/1000</f>
        <v>4738849.9755299995</v>
      </c>
      <c r="AK80" s="2">
        <f>(VLOOKUP($A80,[4]BASE18!$A$1:$N$933,13,0))/1000</f>
        <v>4856530.3514700001</v>
      </c>
      <c r="AL80" s="2">
        <f>(VLOOKUP($A80,[4]BASE18!$A$1:$N$933,14,0))/1000</f>
        <v>4637386.4153199997</v>
      </c>
      <c r="AM80" s="2">
        <f>(VLOOKUP($A80,[4]BASE19!$A$1:$N$933,3,0))/1000</f>
        <v>5821144.5149699999</v>
      </c>
      <c r="AN80" s="2">
        <f>(VLOOKUP($A80,[4]BASE19!$A$1:$N$933,4,0))/1000</f>
        <v>5024075.4865800003</v>
      </c>
      <c r="AO80" s="2">
        <f>(VLOOKUP($A80,[4]BASE19!$A$1:$N$933,5,0))/1000</f>
        <v>6860432.0082999999</v>
      </c>
      <c r="AP80" s="2">
        <f>(VLOOKUP($A80,[4]BASE19!$A$1:$N$933,6,0))/1000</f>
        <v>5661710.9282399993</v>
      </c>
      <c r="AQ80" s="2">
        <f>(VLOOKUP($A80,[4]BASE19!$A$1:$N$933,7,0))/1000</f>
        <v>5920244.0798000004</v>
      </c>
      <c r="AR80" s="2">
        <f>(VLOOKUP($A80,[4]BASE19!$A$1:$N$933,8,0))/1000</f>
        <v>6160140.5028400002</v>
      </c>
      <c r="AS80" s="2">
        <f>(VLOOKUP($A80,[4]BASE19!$A$1:$N$933,9,0))/1000</f>
        <v>5620536.4764899993</v>
      </c>
      <c r="AT80" s="2">
        <f>(VLOOKUP($A80,[4]BASE19!$A$1:$N$933,10,0))/1000</f>
        <v>5333459.4469399992</v>
      </c>
      <c r="AU80" s="2">
        <f>(VLOOKUP($A80,[4]BASE19!$A$1:$N$933,11,0))/1000</f>
        <v>5579271.1887299996</v>
      </c>
      <c r="AV80" s="2">
        <f>(VLOOKUP($A80,[4]BASE19!$A$1:$N$933,12,0))/1000</f>
        <v>5058029.5835899999</v>
      </c>
      <c r="AW80" s="2">
        <f>(VLOOKUP($A80,[4]BASE19!$A$1:$N$933,13,0))/1000</f>
        <v>5093379.4277700009</v>
      </c>
      <c r="AX80" s="2">
        <f>(VLOOKUP($A80,[4]BASE19!$A$1:$N$933,14,0))/1000</f>
        <v>4974330.7122200001</v>
      </c>
      <c r="AY80" s="2">
        <f>(VLOOKUP($A80,[4]BASE20!$A$1:$N$933,3,0))/1000</f>
        <v>5002199.5698699998</v>
      </c>
      <c r="AZ80" s="2">
        <f>(VLOOKUP($A80,[4]BASE20!$A$1:$N$933,4,0))/1000</f>
        <v>4493593.2843199996</v>
      </c>
      <c r="BA80" s="2">
        <f>(VLOOKUP($A80,[4]BASE20!$A$1:$N$933,5,0))/1000</f>
        <v>3750105.02018</v>
      </c>
      <c r="BB80" s="2">
        <f>(VLOOKUP($A80,[4]BASE20!$A$1:$N$933,6,0))/1000</f>
        <v>3617522.1471299999</v>
      </c>
      <c r="BC80" s="2">
        <f>(VLOOKUP($A80,[4]BASE20!$A$1:$N$933,7,0))/1000</f>
        <v>3934512.4882700001</v>
      </c>
      <c r="BD80" s="2">
        <f>(VLOOKUP($A80,[4]BASE20!$A$1:$N$933,8,0))/1000</f>
        <v>3765297.0164699997</v>
      </c>
      <c r="BE80" s="2">
        <f>(VLOOKUP($A80,[4]BASE20!$A$1:$N$933,9,0))/1000</f>
        <v>3707443.2259200001</v>
      </c>
      <c r="BF80" s="2">
        <f>(VLOOKUP($A80,[4]BASE20!$A$1:$N$933,10,0))/1000</f>
        <v>3707067.4245799999</v>
      </c>
      <c r="BG80" s="2">
        <f>(VLOOKUP($A80,[4]BASE20!$A$1:$N$933,11,0))/1000</f>
        <v>3747945.7836599997</v>
      </c>
      <c r="BH80" s="2">
        <f>(VLOOKUP($A80,[4]BASE20!$A$1:$N$933,12,0))/1000</f>
        <v>4314159.1067200005</v>
      </c>
      <c r="BI80" s="2">
        <f>(VLOOKUP($A80,[4]BASE20!$A$1:$N$933,13,0))/1000</f>
        <v>4301261.9107299997</v>
      </c>
      <c r="BJ80" s="2">
        <f>(VLOOKUP($A80,[4]BASE20!$A$1:$N$933,14,0))/1000</f>
        <v>4823849.2217100002</v>
      </c>
      <c r="BK80" s="2">
        <f>(VLOOKUP($A80,[4]BASE21!$A$1:$N$933,3,0))/1000</f>
        <v>4762610.7491699997</v>
      </c>
      <c r="BL80" s="2">
        <f>(VLOOKUP($A80,[4]BASE21!$A$1:$N$933,4,0))/1000</f>
        <v>4692616.7902100002</v>
      </c>
      <c r="BM80" s="2">
        <f>(VLOOKUP($A80,[4]BASE21!$A$1:$N$933,5,0))/1000</f>
        <v>4775208.3560500005</v>
      </c>
      <c r="BN80" s="2">
        <f>(VLOOKUP($A80,[4]BASE21!$A$1:$N$933,6,0))/1000</f>
        <v>5104286.5368900001</v>
      </c>
      <c r="BO80" s="2">
        <f>(VLOOKUP($A80,[4]BASE21!$A$1:$N$933,7,0))/1000</f>
        <v>4684385.01743</v>
      </c>
      <c r="BP80" s="2">
        <f>(VLOOKUP($A80,[4]BASE21!$A$1:$N$933,8,0))/1000</f>
        <v>4952012.8309300002</v>
      </c>
      <c r="BQ80" s="2">
        <f t="shared" si="7"/>
        <v>1186715.8144600005</v>
      </c>
      <c r="BR80" s="34">
        <f t="shared" si="8"/>
        <v>0.31517189992426076</v>
      </c>
      <c r="BS80" s="34">
        <f t="shared" si="9"/>
        <v>5.7131899385765905E-2</v>
      </c>
      <c r="BT80" s="5"/>
    </row>
    <row r="81" spans="1:72" x14ac:dyDescent="0.2">
      <c r="A81" s="39">
        <v>232</v>
      </c>
      <c r="B81" s="1" t="s">
        <v>23</v>
      </c>
      <c r="C81" s="2">
        <f>VLOOKUP($A81,[4]BASE!$A$2:$N$890,3,0)</f>
        <v>1</v>
      </c>
      <c r="D81" s="2">
        <f>VLOOKUP($A81,[4]BASE!$A$2:$N$890,3,0)</f>
        <v>1</v>
      </c>
      <c r="E81" s="2">
        <f>VLOOKUP($A81,[4]BASE!$A$2:$N$890,3,0)</f>
        <v>1</v>
      </c>
      <c r="F81" s="2">
        <f>VLOOKUP($A81,[4]BASE!$A$2:$N$890,3,0)</f>
        <v>1</v>
      </c>
      <c r="G81" s="2">
        <f>VLOOKUP($A81,[4]BASE!$A$2:$N$890,3,0)</f>
        <v>1</v>
      </c>
      <c r="H81" s="2">
        <f>VLOOKUP($A81,[4]BASE!$A$2:$N$890,3,0)</f>
        <v>1</v>
      </c>
      <c r="I81" s="2">
        <f>VLOOKUP($A81,[4]BASE!$A$2:$N$890,3,0)</f>
        <v>1</v>
      </c>
      <c r="J81" s="2">
        <f>VLOOKUP($A81,[4]BASE!$A$2:$N$890,3,0)</f>
        <v>1</v>
      </c>
      <c r="K81" s="2">
        <f>(VLOOKUP($A81,[4]BASE!$A$2:$N$890,11,0))/1000</f>
        <v>4876566.4014099995</v>
      </c>
      <c r="L81" s="2">
        <f>(VLOOKUP($A81,[4]BASE!$A$2:$N$890,12,0))/1000</f>
        <v>5151686.0093799997</v>
      </c>
      <c r="M81" s="2">
        <f>(VLOOKUP($A81,[4]BASE!$A$2:$N$890,13,0))/1000</f>
        <v>5067861.3675200008</v>
      </c>
      <c r="N81" s="2">
        <f>(VLOOKUP($A81,[4]BASE!$A$2:$N$890,14,0))/1000</f>
        <v>6043100.4712800002</v>
      </c>
      <c r="O81" s="2">
        <f>(VLOOKUP($A81,[4]BASE17!$A$1:$N$933,3,0))/1000</f>
        <v>5335218.8490699995</v>
      </c>
      <c r="P81" s="2">
        <f>(VLOOKUP($A81,[4]BASE17!$A$1:$N$933,4,0))/1000</f>
        <v>5417814.6556099998</v>
      </c>
      <c r="Q81" s="2">
        <f>(VLOOKUP($A81,[4]BASE17!$A$1:$N$933,5,0))/1000</f>
        <v>5626028.3187299995</v>
      </c>
      <c r="R81" s="2">
        <f>(VLOOKUP($A81,[4]BASE17!$A$1:$N$933,6,0))/1000</f>
        <v>5253135.6385699995</v>
      </c>
      <c r="S81" s="2">
        <f>(VLOOKUP($A81,[4]BASE17!$A$1:$N$933,7,0))/1000</f>
        <v>4479816.0822600005</v>
      </c>
      <c r="T81" s="2">
        <f>(VLOOKUP($A81,[4]BASE17!$A$1:$N$933,8,0))/1000</f>
        <v>4920724.8080200003</v>
      </c>
      <c r="U81" s="2">
        <f>(VLOOKUP($A81,[4]BASE17!$A$1:$N$933,9,0))/1000</f>
        <v>4695224.99077</v>
      </c>
      <c r="V81" s="2">
        <f>(VLOOKUP($A81,[4]BASE17!$A$1:$N$933,10,0))/1000</f>
        <v>4414359.9392799996</v>
      </c>
      <c r="W81" s="2">
        <f>(VLOOKUP($A81,[4]BASE17!$A$1:$N$933,11,0))/1000</f>
        <v>4250876.5161300004</v>
      </c>
      <c r="X81" s="2">
        <f>(VLOOKUP($A81,[4]BASE17!$A$1:$N$933,12,0))/1000</f>
        <v>4507295.9289499996</v>
      </c>
      <c r="Y81" s="2">
        <f>(VLOOKUP($A81,[4]BASE17!$A$1:$N$933,13,0))/1000</f>
        <v>4654695.2076099999</v>
      </c>
      <c r="Z81" s="2">
        <f>(VLOOKUP($A81,[4]BASE17!$A$1:$N$933,14,0))/1000</f>
        <v>5243454.8004399994</v>
      </c>
      <c r="AA81" s="2">
        <f>(VLOOKUP($A81,[4]BASE18!$A$1:$N$933,3,0))/1000</f>
        <v>4294372.7883400004</v>
      </c>
      <c r="AB81" s="2">
        <f>(VLOOKUP($A81,[4]BASE18!$A$1:$N$933,4,0))/1000</f>
        <v>4546418.57448</v>
      </c>
      <c r="AC81" s="2">
        <f>(VLOOKUP($A81,[4]BASE18!$A$1:$N$933,5,0))/1000</f>
        <v>5140310.8164600004</v>
      </c>
      <c r="AD81" s="2">
        <f>(VLOOKUP($A81,[4]BASE18!$A$1:$N$933,6,0))/1000</f>
        <v>4817325.8187799994</v>
      </c>
      <c r="AE81" s="2">
        <f>(VLOOKUP($A81,[4]BASE18!$A$1:$N$933,7,0))/1000</f>
        <v>4590224.0762</v>
      </c>
      <c r="AF81" s="2">
        <f>(VLOOKUP($A81,[4]BASE18!$A$1:$N$933,8,0))/1000</f>
        <v>4681984.6131300004</v>
      </c>
      <c r="AG81" s="2">
        <f>(VLOOKUP($A81,[4]BASE18!$A$1:$N$933,9,0))/1000</f>
        <v>4586256.7364600003</v>
      </c>
      <c r="AH81" s="2">
        <f>(VLOOKUP($A81,[4]BASE18!$A$1:$N$933,10,0))/1000</f>
        <v>4491382.2094300007</v>
      </c>
      <c r="AI81" s="2">
        <f>(VLOOKUP($A81,[4]BASE18!$A$1:$N$933,11,0))/1000</f>
        <v>4378223.4202100001</v>
      </c>
      <c r="AJ81" s="2">
        <f>(VLOOKUP($A81,[4]BASE18!$A$1:$N$933,12,0))/1000</f>
        <v>4284280.4081800003</v>
      </c>
      <c r="AK81" s="2">
        <f>(VLOOKUP($A81,[4]BASE18!$A$1:$N$933,13,0))/1000</f>
        <v>4237663.0698800003</v>
      </c>
      <c r="AL81" s="2">
        <f>(VLOOKUP($A81,[4]BASE18!$A$1:$N$933,14,0))/1000</f>
        <v>4858479.95438</v>
      </c>
      <c r="AM81" s="2">
        <f>(VLOOKUP($A81,[4]BASE19!$A$1:$N$933,3,0))/1000</f>
        <v>4379365.6255000001</v>
      </c>
      <c r="AN81" s="2">
        <f>(VLOOKUP($A81,[4]BASE19!$A$1:$N$933,4,0))/1000</f>
        <v>4815623.9576899996</v>
      </c>
      <c r="AO81" s="2">
        <f>(VLOOKUP($A81,[4]BASE19!$A$1:$N$933,5,0))/1000</f>
        <v>3524784.1005100003</v>
      </c>
      <c r="AP81" s="2">
        <f>(VLOOKUP($A81,[4]BASE19!$A$1:$N$933,6,0))/1000</f>
        <v>4415097.8579099998</v>
      </c>
      <c r="AQ81" s="2">
        <f>(VLOOKUP($A81,[4]BASE19!$A$1:$N$933,7,0))/1000</f>
        <v>4656964.6132299993</v>
      </c>
      <c r="AR81" s="2">
        <f>(VLOOKUP($A81,[4]BASE19!$A$1:$N$933,8,0))/1000</f>
        <v>4470207.0438000001</v>
      </c>
      <c r="AS81" s="2">
        <f>(VLOOKUP($A81,[4]BASE19!$A$1:$N$933,9,0))/1000</f>
        <v>4549091.3248300003</v>
      </c>
      <c r="AT81" s="2">
        <f>(VLOOKUP($A81,[4]BASE19!$A$1:$N$933,10,0))/1000</f>
        <v>4846149.7771300003</v>
      </c>
      <c r="AU81" s="2">
        <f>(VLOOKUP($A81,[4]BASE19!$A$1:$N$933,11,0))/1000</f>
        <v>3892472.9518300002</v>
      </c>
      <c r="AV81" s="2">
        <f>(VLOOKUP($A81,[4]BASE19!$A$1:$N$933,12,0))/1000</f>
        <v>4227334.6796599999</v>
      </c>
      <c r="AW81" s="2">
        <f>(VLOOKUP($A81,[4]BASE19!$A$1:$N$933,13,0))/1000</f>
        <v>4267157.3526400002</v>
      </c>
      <c r="AX81" s="2">
        <f>(VLOOKUP($A81,[4]BASE19!$A$1:$N$933,14,0))/1000</f>
        <v>4375457.3890200006</v>
      </c>
      <c r="AY81" s="2">
        <f>(VLOOKUP($A81,[4]BASE20!$A$1:$N$933,3,0))/1000</f>
        <v>4531941.8671000004</v>
      </c>
      <c r="AZ81" s="2">
        <f>(VLOOKUP($A81,[4]BASE20!$A$1:$N$933,4,0))/1000</f>
        <v>4955771.15656</v>
      </c>
      <c r="BA81" s="2">
        <f>(VLOOKUP($A81,[4]BASE20!$A$1:$N$933,5,0))/1000</f>
        <v>4600668.7024600003</v>
      </c>
      <c r="BB81" s="2">
        <f>(VLOOKUP($A81,[4]BASE20!$A$1:$N$933,6,0))/1000</f>
        <v>5375602.8745600004</v>
      </c>
      <c r="BC81" s="2">
        <f>(VLOOKUP($A81,[4]BASE20!$A$1:$N$933,7,0))/1000</f>
        <v>5632329.6368800001</v>
      </c>
      <c r="BD81" s="2">
        <f>(VLOOKUP($A81,[4]BASE20!$A$1:$N$933,8,0))/1000</f>
        <v>5531478.3271300001</v>
      </c>
      <c r="BE81" s="2">
        <f>(VLOOKUP($A81,[4]BASE20!$A$1:$N$933,9,0))/1000</f>
        <v>5767383.5132900001</v>
      </c>
      <c r="BF81" s="2">
        <f>(VLOOKUP($A81,[4]BASE20!$A$1:$N$933,10,0))/1000</f>
        <v>5965238.2026899997</v>
      </c>
      <c r="BG81" s="2">
        <f>(VLOOKUP($A81,[4]BASE20!$A$1:$N$933,11,0))/1000</f>
        <v>6096222.1789499996</v>
      </c>
      <c r="BH81" s="2">
        <f>(VLOOKUP($A81,[4]BASE20!$A$1:$N$933,12,0))/1000</f>
        <v>7484252.6210699994</v>
      </c>
      <c r="BI81" s="2">
        <f>(VLOOKUP($A81,[4]BASE20!$A$1:$N$933,13,0))/1000</f>
        <v>7219948.2034900002</v>
      </c>
      <c r="BJ81" s="2">
        <f>(VLOOKUP($A81,[4]BASE20!$A$1:$N$933,14,0))/1000</f>
        <v>8620315.3334299996</v>
      </c>
      <c r="BK81" s="2">
        <f>(VLOOKUP($A81,[4]BASE21!$A$1:$N$933,3,0))/1000</f>
        <v>7909190.8411600003</v>
      </c>
      <c r="BL81" s="2">
        <f>(VLOOKUP($A81,[4]BASE21!$A$1:$N$933,4,0))/1000</f>
        <v>7359945.0366799999</v>
      </c>
      <c r="BM81" s="2">
        <f>(VLOOKUP($A81,[4]BASE21!$A$1:$N$933,5,0))/1000</f>
        <v>7219741.7447100002</v>
      </c>
      <c r="BN81" s="2">
        <f>(VLOOKUP($A81,[4]BASE21!$A$1:$N$933,6,0))/1000</f>
        <v>7045483.2427599998</v>
      </c>
      <c r="BO81" s="2">
        <f>(VLOOKUP($A81,[4]BASE21!$A$1:$N$933,7,0))/1000</f>
        <v>7472392.9206099994</v>
      </c>
      <c r="BP81" s="2">
        <f>(VLOOKUP($A81,[4]BASE21!$A$1:$N$933,8,0))/1000</f>
        <v>7471862.0043599997</v>
      </c>
      <c r="BQ81" s="2">
        <f t="shared" si="7"/>
        <v>1940383.6772299996</v>
      </c>
      <c r="BR81" s="34">
        <f t="shared" si="8"/>
        <v>0.35078934824946972</v>
      </c>
      <c r="BS81" s="34">
        <f t="shared" si="9"/>
        <v>-7.1050365745062294E-5</v>
      </c>
      <c r="BT81" s="5"/>
    </row>
    <row r="82" spans="1:72" x14ac:dyDescent="0.2">
      <c r="A82" s="1">
        <v>233</v>
      </c>
      <c r="B82" s="1" t="s">
        <v>24</v>
      </c>
      <c r="C82" s="2">
        <f>VLOOKUP($A82,[4]BASE!$A$2:$N$890,3,0)</f>
        <v>1</v>
      </c>
      <c r="D82" s="2">
        <f>VLOOKUP($A82,[4]BASE!$A$2:$N$890,3,0)</f>
        <v>1</v>
      </c>
      <c r="E82" s="2">
        <f>VLOOKUP($A82,[4]BASE!$A$2:$N$890,3,0)</f>
        <v>1</v>
      </c>
      <c r="F82" s="2">
        <f>VLOOKUP($A82,[4]BASE!$A$2:$N$890,3,0)</f>
        <v>1</v>
      </c>
      <c r="G82" s="2">
        <f>VLOOKUP($A82,[4]BASE!$A$2:$N$890,3,0)</f>
        <v>1</v>
      </c>
      <c r="H82" s="2">
        <f>VLOOKUP($A82,[4]BASE!$A$2:$N$890,3,0)</f>
        <v>1</v>
      </c>
      <c r="I82" s="2">
        <f>VLOOKUP($A82,[4]BASE!$A$2:$N$890,3,0)</f>
        <v>1</v>
      </c>
      <c r="J82" s="2">
        <f>VLOOKUP($A82,[4]BASE!$A$2:$N$890,3,0)</f>
        <v>1</v>
      </c>
      <c r="K82" s="2">
        <f>(VLOOKUP($A82,[4]BASE!$A$2:$N$890,11,0))/1000</f>
        <v>20669.837</v>
      </c>
      <c r="L82" s="2">
        <f>(VLOOKUP($A82,[4]BASE!$A$2:$N$890,12,0))/1000</f>
        <v>18181.015769999998</v>
      </c>
      <c r="M82" s="2">
        <f>(VLOOKUP($A82,[4]BASE!$A$2:$N$890,13,0))/1000</f>
        <v>21144.027529999999</v>
      </c>
      <c r="N82" s="2">
        <f>(VLOOKUP($A82,[4]BASE!$A$2:$N$890,14,0))/1000</f>
        <v>11231.13571</v>
      </c>
      <c r="O82" s="2">
        <f>(VLOOKUP($A82,[4]BASE17!$A$1:$N$933,3,0))/1000</f>
        <v>10734.783650000001</v>
      </c>
      <c r="P82" s="2">
        <f>(VLOOKUP($A82,[4]BASE17!$A$1:$N$933,4,0))/1000</f>
        <v>33036.914290000001</v>
      </c>
      <c r="Q82" s="2">
        <f>(VLOOKUP($A82,[4]BASE17!$A$1:$N$933,5,0))/1000</f>
        <v>23471.482050000002</v>
      </c>
      <c r="R82" s="2">
        <f>(VLOOKUP($A82,[4]BASE17!$A$1:$N$933,6,0))/1000</f>
        <v>22648.195660000001</v>
      </c>
      <c r="S82" s="2">
        <f>(VLOOKUP($A82,[4]BASE17!$A$1:$N$933,7,0))/1000</f>
        <v>22349.286909999999</v>
      </c>
      <c r="T82" s="2">
        <f>(VLOOKUP($A82,[4]BASE17!$A$1:$N$933,8,0))/1000</f>
        <v>21385.363089999999</v>
      </c>
      <c r="U82" s="2">
        <f>(VLOOKUP($A82,[4]BASE17!$A$1:$N$933,9,0))/1000</f>
        <v>18884.766460000003</v>
      </c>
      <c r="V82" s="2">
        <f>(VLOOKUP($A82,[4]BASE17!$A$1:$N$933,10,0))/1000</f>
        <v>15320.22078</v>
      </c>
      <c r="W82" s="2">
        <f>(VLOOKUP($A82,[4]BASE17!$A$1:$N$933,11,0))/1000</f>
        <v>17531.84909</v>
      </c>
      <c r="X82" s="2">
        <f>(VLOOKUP($A82,[4]BASE17!$A$1:$N$933,12,0))/1000</f>
        <v>19607.663089999998</v>
      </c>
      <c r="Y82" s="2">
        <f>(VLOOKUP($A82,[4]BASE17!$A$1:$N$933,13,0))/1000</f>
        <v>23833.426609999999</v>
      </c>
      <c r="Z82" s="2">
        <f>(VLOOKUP($A82,[4]BASE17!$A$1:$N$933,14,0))/1000</f>
        <v>73216.101049999997</v>
      </c>
      <c r="AA82" s="2">
        <f>(VLOOKUP($A82,[4]BASE18!$A$1:$N$933,3,0))/1000</f>
        <v>19309.524890000001</v>
      </c>
      <c r="AB82" s="2">
        <f>(VLOOKUP($A82,[4]BASE18!$A$1:$N$933,4,0))/1000</f>
        <v>15957.466779999999</v>
      </c>
      <c r="AC82" s="2">
        <f>(VLOOKUP($A82,[4]BASE18!$A$1:$N$933,5,0))/1000</f>
        <v>14681.661029999999</v>
      </c>
      <c r="AD82" s="2">
        <f>(VLOOKUP($A82,[4]BASE18!$A$1:$N$933,6,0))/1000</f>
        <v>32323.49626</v>
      </c>
      <c r="AE82" s="2">
        <f>(VLOOKUP($A82,[4]BASE18!$A$1:$N$933,7,0))/1000</f>
        <v>30475.456710000002</v>
      </c>
      <c r="AF82" s="2">
        <f>(VLOOKUP($A82,[4]BASE18!$A$1:$N$933,8,0))/1000</f>
        <v>24179.575800000002</v>
      </c>
      <c r="AG82" s="2">
        <f>(VLOOKUP($A82,[4]BASE18!$A$1:$N$933,9,0))/1000</f>
        <v>23547.406260000003</v>
      </c>
      <c r="AH82" s="2">
        <f>(VLOOKUP($A82,[4]BASE18!$A$1:$N$933,10,0))/1000</f>
        <v>23459.881550000002</v>
      </c>
      <c r="AI82" s="2">
        <f>(VLOOKUP($A82,[4]BASE18!$A$1:$N$933,11,0))/1000</f>
        <v>32450.029640000001</v>
      </c>
      <c r="AJ82" s="2">
        <f>(VLOOKUP($A82,[4]BASE18!$A$1:$N$933,12,0))/1000</f>
        <v>24803.8799</v>
      </c>
      <c r="AK82" s="2">
        <f>(VLOOKUP($A82,[4]BASE18!$A$1:$N$933,13,0))/1000</f>
        <v>19985.623600000003</v>
      </c>
      <c r="AL82" s="2">
        <f>(VLOOKUP($A82,[4]BASE18!$A$1:$N$933,14,0))/1000</f>
        <v>26896.434149999997</v>
      </c>
      <c r="AM82" s="2">
        <f>(VLOOKUP($A82,[4]BASE19!$A$1:$N$933,3,0))/1000</f>
        <v>24228.646079999999</v>
      </c>
      <c r="AN82" s="2">
        <f>(VLOOKUP($A82,[4]BASE19!$A$1:$N$933,4,0))/1000</f>
        <v>19013.9712</v>
      </c>
      <c r="AO82" s="2">
        <f>(VLOOKUP($A82,[4]BASE19!$A$1:$N$933,5,0))/1000</f>
        <v>32445.408829999997</v>
      </c>
      <c r="AP82" s="2">
        <f>(VLOOKUP($A82,[4]BASE19!$A$1:$N$933,6,0))/1000</f>
        <v>28893.098899999997</v>
      </c>
      <c r="AQ82" s="2">
        <f>(VLOOKUP($A82,[4]BASE19!$A$1:$N$933,7,0))/1000</f>
        <v>36158.118609999998</v>
      </c>
      <c r="AR82" s="2">
        <f>(VLOOKUP($A82,[4]BASE19!$A$1:$N$933,8,0))/1000</f>
        <v>33469.472309999997</v>
      </c>
      <c r="AS82" s="2">
        <f>(VLOOKUP($A82,[4]BASE19!$A$1:$N$933,9,0))/1000</f>
        <v>15260.18058</v>
      </c>
      <c r="AT82" s="2">
        <f>(VLOOKUP($A82,[4]BASE19!$A$1:$N$933,10,0))/1000</f>
        <v>22731.911769999999</v>
      </c>
      <c r="AU82" s="2">
        <f>(VLOOKUP($A82,[4]BASE19!$A$1:$N$933,11,0))/1000</f>
        <v>17733.882249999999</v>
      </c>
      <c r="AV82" s="2">
        <f>(VLOOKUP($A82,[4]BASE19!$A$1:$N$933,12,0))/1000</f>
        <v>28652.55082</v>
      </c>
      <c r="AW82" s="2">
        <f>(VLOOKUP($A82,[4]BASE19!$A$1:$N$933,13,0))/1000</f>
        <v>10092.2806</v>
      </c>
      <c r="AX82" s="2">
        <f>(VLOOKUP($A82,[4]BASE19!$A$1:$N$933,14,0))/1000</f>
        <v>10458.40019</v>
      </c>
      <c r="AY82" s="2">
        <f>(VLOOKUP($A82,[4]BASE20!$A$1:$N$933,3,0))/1000</f>
        <v>18904.09102</v>
      </c>
      <c r="AZ82" s="2">
        <f>(VLOOKUP($A82,[4]BASE20!$A$1:$N$933,4,0))/1000</f>
        <v>10368.54666</v>
      </c>
      <c r="BA82" s="2">
        <f>(VLOOKUP($A82,[4]BASE20!$A$1:$N$933,5,0))/1000</f>
        <v>14106.702929999999</v>
      </c>
      <c r="BB82" s="2">
        <f>(VLOOKUP($A82,[4]BASE20!$A$1:$N$933,6,0))/1000</f>
        <v>12872.13213</v>
      </c>
      <c r="BC82" s="2">
        <f>(VLOOKUP($A82,[4]BASE20!$A$1:$N$933,7,0))/1000</f>
        <v>14084.061449999999</v>
      </c>
      <c r="BD82" s="2">
        <f>(VLOOKUP($A82,[4]BASE20!$A$1:$N$933,8,0))/1000</f>
        <v>16261.54149</v>
      </c>
      <c r="BE82" s="2">
        <f>(VLOOKUP($A82,[4]BASE20!$A$1:$N$933,9,0))/1000</f>
        <v>16431.052369999998</v>
      </c>
      <c r="BF82" s="2">
        <f>(VLOOKUP($A82,[4]BASE20!$A$1:$N$933,10,0))/1000</f>
        <v>15258.693929999999</v>
      </c>
      <c r="BG82" s="2">
        <f>(VLOOKUP($A82,[4]BASE20!$A$1:$N$933,11,0))/1000</f>
        <v>14302.04996</v>
      </c>
      <c r="BH82" s="2">
        <f>(VLOOKUP($A82,[4]BASE20!$A$1:$N$933,12,0))/1000</f>
        <v>51125.16216</v>
      </c>
      <c r="BI82" s="2">
        <f>(VLOOKUP($A82,[4]BASE20!$A$1:$N$933,13,0))/1000</f>
        <v>22754.23789</v>
      </c>
      <c r="BJ82" s="2">
        <f>(VLOOKUP($A82,[4]BASE20!$A$1:$N$933,14,0))/1000</f>
        <v>19280.986949999999</v>
      </c>
      <c r="BK82" s="2">
        <f>(VLOOKUP($A82,[4]BASE21!$A$1:$N$933,3,0))/1000</f>
        <v>23774.925670000001</v>
      </c>
      <c r="BL82" s="2">
        <f>(VLOOKUP($A82,[4]BASE21!$A$1:$N$933,4,0))/1000</f>
        <v>28760.696090000001</v>
      </c>
      <c r="BM82" s="2">
        <f>(VLOOKUP($A82,[4]BASE21!$A$1:$N$933,5,0))/1000</f>
        <v>25125.869649999997</v>
      </c>
      <c r="BN82" s="2">
        <f>(VLOOKUP($A82,[4]BASE21!$A$1:$N$933,6,0))/1000</f>
        <v>25183.677530000001</v>
      </c>
      <c r="BO82" s="2">
        <f>(VLOOKUP($A82,[4]BASE21!$A$1:$N$933,7,0))/1000</f>
        <v>25001.6387</v>
      </c>
      <c r="BP82" s="2">
        <f>(VLOOKUP($A82,[4]BASE21!$A$1:$N$933,8,0))/1000</f>
        <v>23296.102309999998</v>
      </c>
      <c r="BQ82" s="2">
        <f t="shared" si="7"/>
        <v>7034.5608199999988</v>
      </c>
      <c r="BR82" s="34">
        <f t="shared" si="8"/>
        <v>0.43258880619195206</v>
      </c>
      <c r="BS82" s="34">
        <f t="shared" si="9"/>
        <v>-6.8216984113125378E-2</v>
      </c>
      <c r="BT82" s="5"/>
    </row>
    <row r="83" spans="1:72" x14ac:dyDescent="0.2">
      <c r="A83" s="1">
        <v>234</v>
      </c>
      <c r="B83" s="1" t="s">
        <v>25</v>
      </c>
      <c r="C83" s="2">
        <f>VLOOKUP($A83,[4]BASE!$A$2:$N$890,3,0)</f>
        <v>1</v>
      </c>
      <c r="D83" s="2">
        <f>VLOOKUP($A83,[4]BASE!$A$2:$N$890,3,0)</f>
        <v>1</v>
      </c>
      <c r="E83" s="2">
        <f>VLOOKUP($A83,[4]BASE!$A$2:$N$890,3,0)</f>
        <v>1</v>
      </c>
      <c r="F83" s="2">
        <f>VLOOKUP($A83,[4]BASE!$A$2:$N$890,3,0)</f>
        <v>1</v>
      </c>
      <c r="G83" s="2">
        <f>VLOOKUP($A83,[4]BASE!$A$2:$N$890,3,0)</f>
        <v>1</v>
      </c>
      <c r="H83" s="2">
        <f>VLOOKUP($A83,[4]BASE!$A$2:$N$890,3,0)</f>
        <v>1</v>
      </c>
      <c r="I83" s="2">
        <f>VLOOKUP($A83,[4]BASE!$A$2:$N$890,3,0)</f>
        <v>1</v>
      </c>
      <c r="J83" s="2">
        <f>VLOOKUP($A83,[4]BASE!$A$2:$N$890,3,0)</f>
        <v>1</v>
      </c>
      <c r="K83" s="2">
        <f>(VLOOKUP($A83,[4]BASE!$A$2:$N$890,11,0))/1000</f>
        <v>195150.69887999998</v>
      </c>
      <c r="L83" s="2">
        <f>(VLOOKUP($A83,[4]BASE!$A$2:$N$890,12,0))/1000</f>
        <v>252555.23209999999</v>
      </c>
      <c r="M83" s="2">
        <f>(VLOOKUP($A83,[4]BASE!$A$2:$N$890,13,0))/1000</f>
        <v>411444.42324999999</v>
      </c>
      <c r="N83" s="2">
        <f>(VLOOKUP($A83,[4]BASE!$A$2:$N$890,14,0))/1000</f>
        <v>216037.54285</v>
      </c>
      <c r="O83" s="2">
        <f>(VLOOKUP($A83,[4]BASE17!$A$1:$N$933,3,0))/1000</f>
        <v>355523.95462999999</v>
      </c>
      <c r="P83" s="2">
        <f>(VLOOKUP($A83,[4]BASE17!$A$1:$N$933,4,0))/1000</f>
        <v>278660.17930000002</v>
      </c>
      <c r="Q83" s="2">
        <f>(VLOOKUP($A83,[4]BASE17!$A$1:$N$933,5,0))/1000</f>
        <v>235320.22459</v>
      </c>
      <c r="R83" s="2">
        <f>(VLOOKUP($A83,[4]BASE17!$A$1:$N$933,6,0))/1000</f>
        <v>232049.56649999999</v>
      </c>
      <c r="S83" s="2">
        <f>(VLOOKUP($A83,[4]BASE17!$A$1:$N$933,7,0))/1000</f>
        <v>292080.13607999997</v>
      </c>
      <c r="T83" s="2">
        <f>(VLOOKUP($A83,[4]BASE17!$A$1:$N$933,8,0))/1000</f>
        <v>223898.92447999999</v>
      </c>
      <c r="U83" s="2">
        <f>(VLOOKUP($A83,[4]BASE17!$A$1:$N$933,9,0))/1000</f>
        <v>239699.76500000001</v>
      </c>
      <c r="V83" s="2">
        <f>(VLOOKUP($A83,[4]BASE17!$A$1:$N$933,10,0))/1000</f>
        <v>358999.76825999998</v>
      </c>
      <c r="W83" s="2">
        <f>(VLOOKUP($A83,[4]BASE17!$A$1:$N$933,11,0))/1000</f>
        <v>289836.39539999998</v>
      </c>
      <c r="X83" s="2">
        <f>(VLOOKUP($A83,[4]BASE17!$A$1:$N$933,12,0))/1000</f>
        <v>311622.35888000001</v>
      </c>
      <c r="Y83" s="2">
        <f>(VLOOKUP($A83,[4]BASE17!$A$1:$N$933,13,0))/1000</f>
        <v>214559.85650999998</v>
      </c>
      <c r="Z83" s="2">
        <f>(VLOOKUP($A83,[4]BASE17!$A$1:$N$933,14,0))/1000</f>
        <v>145278.82761000001</v>
      </c>
      <c r="AA83" s="2">
        <f>(VLOOKUP($A83,[4]BASE18!$A$1:$N$933,3,0))/1000</f>
        <v>658312.39439000003</v>
      </c>
      <c r="AB83" s="2">
        <f>(VLOOKUP($A83,[4]BASE18!$A$1:$N$933,4,0))/1000</f>
        <v>641065.70945000008</v>
      </c>
      <c r="AC83" s="2">
        <f>(VLOOKUP($A83,[4]BASE18!$A$1:$N$933,5,0))/1000</f>
        <v>933278.63188999996</v>
      </c>
      <c r="AD83" s="2">
        <f>(VLOOKUP($A83,[4]BASE18!$A$1:$N$933,6,0))/1000</f>
        <v>528565.26789000002</v>
      </c>
      <c r="AE83" s="2">
        <f>(VLOOKUP($A83,[4]BASE18!$A$1:$N$933,7,0))/1000</f>
        <v>658498.84652000002</v>
      </c>
      <c r="AF83" s="2">
        <f>(VLOOKUP($A83,[4]BASE18!$A$1:$N$933,8,0))/1000</f>
        <v>606738.35277999996</v>
      </c>
      <c r="AG83" s="2">
        <f>(VLOOKUP($A83,[4]BASE18!$A$1:$N$933,9,0))/1000</f>
        <v>829968.87769000011</v>
      </c>
      <c r="AH83" s="2">
        <f>(VLOOKUP($A83,[4]BASE18!$A$1:$N$933,10,0))/1000</f>
        <v>614393.35441999999</v>
      </c>
      <c r="AI83" s="2">
        <f>(VLOOKUP($A83,[4]BASE18!$A$1:$N$933,11,0))/1000</f>
        <v>804527.70444</v>
      </c>
      <c r="AJ83" s="2">
        <f>(VLOOKUP($A83,[4]BASE18!$A$1:$N$933,12,0))/1000</f>
        <v>897137.26097000006</v>
      </c>
      <c r="AK83" s="2">
        <f>(VLOOKUP($A83,[4]BASE18!$A$1:$N$933,13,0))/1000</f>
        <v>487783.94831999997</v>
      </c>
      <c r="AL83" s="2">
        <f>(VLOOKUP($A83,[4]BASE18!$A$1:$N$933,14,0))/1000</f>
        <v>444491.50964</v>
      </c>
      <c r="AM83" s="2">
        <f>(VLOOKUP($A83,[4]BASE19!$A$1:$N$933,3,0))/1000</f>
        <v>417319.53664000001</v>
      </c>
      <c r="AN83" s="2">
        <f>(VLOOKUP($A83,[4]BASE19!$A$1:$N$933,4,0))/1000</f>
        <v>410407.77035000001</v>
      </c>
      <c r="AO83" s="2">
        <f>(VLOOKUP($A83,[4]BASE19!$A$1:$N$933,5,0))/1000</f>
        <v>555764.61830999993</v>
      </c>
      <c r="AP83" s="2">
        <f>(VLOOKUP($A83,[4]BASE19!$A$1:$N$933,6,0))/1000</f>
        <v>380855.17866999999</v>
      </c>
      <c r="AQ83" s="2">
        <f>(VLOOKUP($A83,[4]BASE19!$A$1:$N$933,7,0))/1000</f>
        <v>451365.06041000003</v>
      </c>
      <c r="AR83" s="2">
        <f>(VLOOKUP($A83,[4]BASE19!$A$1:$N$933,8,0))/1000</f>
        <v>336946.72951999999</v>
      </c>
      <c r="AS83" s="2">
        <f>(VLOOKUP($A83,[4]BASE19!$A$1:$N$933,9,0))/1000</f>
        <v>432389.36335</v>
      </c>
      <c r="AT83" s="2">
        <f>(VLOOKUP($A83,[4]BASE19!$A$1:$N$933,10,0))/1000</f>
        <v>373481.00693999999</v>
      </c>
      <c r="AU83" s="2">
        <f>(VLOOKUP($A83,[4]BASE19!$A$1:$N$933,11,0))/1000</f>
        <v>2389997.3821300003</v>
      </c>
      <c r="AV83" s="2">
        <f>(VLOOKUP($A83,[4]BASE19!$A$1:$N$933,12,0))/1000</f>
        <v>1271228.9925799998</v>
      </c>
      <c r="AW83" s="2">
        <f>(VLOOKUP($A83,[4]BASE19!$A$1:$N$933,13,0))/1000</f>
        <v>383252.26998000004</v>
      </c>
      <c r="AX83" s="2">
        <f>(VLOOKUP($A83,[4]BASE19!$A$1:$N$933,14,0))/1000</f>
        <v>484781.11329000001</v>
      </c>
      <c r="AY83" s="2">
        <f>(VLOOKUP($A83,[4]BASE20!$A$1:$N$933,3,0))/1000</f>
        <v>389923.84628</v>
      </c>
      <c r="AZ83" s="2">
        <f>(VLOOKUP($A83,[4]BASE20!$A$1:$N$933,4,0))/1000</f>
        <v>223060.44584</v>
      </c>
      <c r="BA83" s="2">
        <f>(VLOOKUP($A83,[4]BASE20!$A$1:$N$933,5,0))/1000</f>
        <v>254340.35934</v>
      </c>
      <c r="BB83" s="2">
        <f>(VLOOKUP($A83,[4]BASE20!$A$1:$N$933,6,0))/1000</f>
        <v>266746.69021999999</v>
      </c>
      <c r="BC83" s="2">
        <f>(VLOOKUP($A83,[4]BASE20!$A$1:$N$933,7,0))/1000</f>
        <v>202908.85594000001</v>
      </c>
      <c r="BD83" s="2">
        <f>(VLOOKUP($A83,[4]BASE20!$A$1:$N$933,8,0))/1000</f>
        <v>130680.45546</v>
      </c>
      <c r="BE83" s="2">
        <f>(VLOOKUP($A83,[4]BASE20!$A$1:$N$933,9,0))/1000</f>
        <v>169697.55483000001</v>
      </c>
      <c r="BF83" s="2">
        <f>(VLOOKUP($A83,[4]BASE20!$A$1:$N$933,10,0))/1000</f>
        <v>238227.04558999999</v>
      </c>
      <c r="BG83" s="2">
        <f>(VLOOKUP($A83,[4]BASE20!$A$1:$N$933,11,0))/1000</f>
        <v>148712.73084999999</v>
      </c>
      <c r="BH83" s="2">
        <f>(VLOOKUP($A83,[4]BASE20!$A$1:$N$933,12,0))/1000</f>
        <v>232579.00525999998</v>
      </c>
      <c r="BI83" s="2">
        <f>(VLOOKUP($A83,[4]BASE20!$A$1:$N$933,13,0))/1000</f>
        <v>251246.51285</v>
      </c>
      <c r="BJ83" s="2">
        <f>(VLOOKUP($A83,[4]BASE20!$A$1:$N$933,14,0))/1000</f>
        <v>330713.08866000001</v>
      </c>
      <c r="BK83" s="2">
        <f>(VLOOKUP($A83,[4]BASE21!$A$1:$N$933,3,0))/1000</f>
        <v>251528.76454</v>
      </c>
      <c r="BL83" s="2">
        <f>(VLOOKUP($A83,[4]BASE21!$A$1:$N$933,4,0))/1000</f>
        <v>298233.85557000001</v>
      </c>
      <c r="BM83" s="2">
        <f>(VLOOKUP($A83,[4]BASE21!$A$1:$N$933,5,0))/1000</f>
        <v>369716.00902999996</v>
      </c>
      <c r="BN83" s="2">
        <f>(VLOOKUP($A83,[4]BASE21!$A$1:$N$933,6,0))/1000</f>
        <v>138746.40547</v>
      </c>
      <c r="BO83" s="2">
        <f>(VLOOKUP($A83,[4]BASE21!$A$1:$N$933,7,0))/1000</f>
        <v>217181.76394</v>
      </c>
      <c r="BP83" s="2">
        <f>(VLOOKUP($A83,[4]BASE21!$A$1:$N$933,8,0))/1000</f>
        <v>178528.90447000001</v>
      </c>
      <c r="BQ83" s="2">
        <f t="shared" si="7"/>
        <v>47848.449010000011</v>
      </c>
      <c r="BR83" s="34">
        <f t="shared" si="8"/>
        <v>0.36614847141121221</v>
      </c>
      <c r="BS83" s="34">
        <f t="shared" si="9"/>
        <v>-0.1779747008624466</v>
      </c>
      <c r="BT83" s="5"/>
    </row>
    <row r="84" spans="1:72" x14ac:dyDescent="0.2">
      <c r="A84" s="1">
        <v>235</v>
      </c>
      <c r="B84" s="1" t="s">
        <v>26</v>
      </c>
      <c r="C84" s="2">
        <f>VLOOKUP($A84,[4]BASE!$A$2:$N$890,3,0)</f>
        <v>1</v>
      </c>
      <c r="D84" s="2">
        <f>VLOOKUP($A84,[4]BASE!$A$2:$N$890,3,0)</f>
        <v>1</v>
      </c>
      <c r="E84" s="2">
        <f>VLOOKUP($A84,[4]BASE!$A$2:$N$890,3,0)</f>
        <v>1</v>
      </c>
      <c r="F84" s="2">
        <f>VLOOKUP($A84,[4]BASE!$A$2:$N$890,3,0)</f>
        <v>1</v>
      </c>
      <c r="G84" s="2">
        <f>VLOOKUP($A84,[4]BASE!$A$2:$N$890,3,0)</f>
        <v>1</v>
      </c>
      <c r="H84" s="2">
        <f>VLOOKUP($A84,[4]BASE!$A$2:$N$890,3,0)</f>
        <v>1</v>
      </c>
      <c r="I84" s="2">
        <f>VLOOKUP($A84,[4]BASE!$A$2:$N$890,3,0)</f>
        <v>1</v>
      </c>
      <c r="J84" s="2">
        <f>VLOOKUP($A84,[4]BASE!$A$2:$N$890,3,0)</f>
        <v>1</v>
      </c>
      <c r="K84" s="2">
        <f>(VLOOKUP($A84,[4]BASE!$A$2:$N$890,11,0))/1000</f>
        <v>2098.41455</v>
      </c>
      <c r="L84" s="2">
        <f>(VLOOKUP($A84,[4]BASE!$A$2:$N$890,12,0))/1000</f>
        <v>858.72652000000005</v>
      </c>
      <c r="M84" s="2">
        <f>(VLOOKUP($A84,[4]BASE!$A$2:$N$890,13,0))/1000</f>
        <v>953.13873999999998</v>
      </c>
      <c r="N84" s="2">
        <f>(VLOOKUP($A84,[4]BASE!$A$2:$N$890,14,0))/1000</f>
        <v>952.32470000000001</v>
      </c>
      <c r="O84" s="2">
        <f>(VLOOKUP($A84,[4]BASE17!$A$1:$N$933,3,0))/1000</f>
        <v>1065.6544699999999</v>
      </c>
      <c r="P84" s="2">
        <f>(VLOOKUP($A84,[4]BASE17!$A$1:$N$933,4,0))/1000</f>
        <v>978.18962999999997</v>
      </c>
      <c r="Q84" s="2">
        <f>(VLOOKUP($A84,[4]BASE17!$A$1:$N$933,5,0))/1000</f>
        <v>959.97537999999997</v>
      </c>
      <c r="R84" s="2">
        <f>(VLOOKUP($A84,[4]BASE17!$A$1:$N$933,6,0))/1000</f>
        <v>943.38742999999999</v>
      </c>
      <c r="S84" s="2">
        <f>(VLOOKUP($A84,[4]BASE17!$A$1:$N$933,7,0))/1000</f>
        <v>957.34771999999998</v>
      </c>
      <c r="T84" s="2">
        <f>(VLOOKUP($A84,[4]BASE17!$A$1:$N$933,8,0))/1000</f>
        <v>1078.2555500000001</v>
      </c>
      <c r="U84" s="2">
        <f>(VLOOKUP($A84,[4]BASE17!$A$1:$N$933,9,0))/1000</f>
        <v>974.54442000000006</v>
      </c>
      <c r="V84" s="2">
        <f>(VLOOKUP($A84,[4]BASE17!$A$1:$N$933,10,0))/1000</f>
        <v>1029.15769</v>
      </c>
      <c r="W84" s="2">
        <f>(VLOOKUP($A84,[4]BASE17!$A$1:$N$933,11,0))/1000</f>
        <v>1109.6342400000001</v>
      </c>
      <c r="X84" s="2">
        <f>(VLOOKUP($A84,[4]BASE17!$A$1:$N$933,12,0))/1000</f>
        <v>1159.0474899999999</v>
      </c>
      <c r="Y84" s="2">
        <f>(VLOOKUP($A84,[4]BASE17!$A$1:$N$933,13,0))/1000</f>
        <v>1039.8722399999999</v>
      </c>
      <c r="Z84" s="2">
        <f>(VLOOKUP($A84,[4]BASE17!$A$1:$N$933,14,0))/1000</f>
        <v>1007.8641600000001</v>
      </c>
      <c r="AA84" s="2">
        <f>(VLOOKUP($A84,[4]BASE18!$A$1:$N$933,3,0))/1000</f>
        <v>635.00793999999996</v>
      </c>
      <c r="AB84" s="2">
        <f>(VLOOKUP($A84,[4]BASE18!$A$1:$N$933,4,0))/1000</f>
        <v>763.29703000000006</v>
      </c>
      <c r="AC84" s="2">
        <f>(VLOOKUP($A84,[4]BASE18!$A$1:$N$933,5,0))/1000</f>
        <v>724.34018000000003</v>
      </c>
      <c r="AD84" s="2">
        <f>(VLOOKUP($A84,[4]BASE18!$A$1:$N$933,6,0))/1000</f>
        <v>820.47244999999998</v>
      </c>
      <c r="AE84" s="2">
        <f>(VLOOKUP($A84,[4]BASE18!$A$1:$N$933,7,0))/1000</f>
        <v>986.76777000000004</v>
      </c>
      <c r="AF84" s="2">
        <f>(VLOOKUP($A84,[4]BASE18!$A$1:$N$933,8,0))/1000</f>
        <v>1164.5090299999999</v>
      </c>
      <c r="AG84" s="2">
        <f>(VLOOKUP($A84,[4]BASE18!$A$1:$N$933,9,0))/1000</f>
        <v>1198.8677299999999</v>
      </c>
      <c r="AH84" s="2">
        <f>(VLOOKUP($A84,[4]BASE18!$A$1:$N$933,10,0))/1000</f>
        <v>1079.5315700000001</v>
      </c>
      <c r="AI84" s="2">
        <f>(VLOOKUP($A84,[4]BASE18!$A$1:$N$933,11,0))/1000</f>
        <v>1209.3893500000001</v>
      </c>
      <c r="AJ84" s="2">
        <f>(VLOOKUP($A84,[4]BASE18!$A$1:$N$933,12,0))/1000</f>
        <v>987.73217</v>
      </c>
      <c r="AK84" s="2">
        <f>(VLOOKUP($A84,[4]BASE18!$A$1:$N$933,13,0))/1000</f>
        <v>969.71906999999999</v>
      </c>
      <c r="AL84" s="2">
        <f>(VLOOKUP($A84,[4]BASE18!$A$1:$N$933,14,0))/1000</f>
        <v>1017.1360999999999</v>
      </c>
      <c r="AM84" s="2">
        <f>(VLOOKUP($A84,[4]BASE19!$A$1:$N$933,3,0))/1000</f>
        <v>797.1474300000001</v>
      </c>
      <c r="AN84" s="2">
        <f>(VLOOKUP($A84,[4]BASE19!$A$1:$N$933,4,0))/1000</f>
        <v>765.63963000000001</v>
      </c>
      <c r="AO84" s="2">
        <f>(VLOOKUP($A84,[4]BASE19!$A$1:$N$933,5,0))/1000</f>
        <v>632.87882999999999</v>
      </c>
      <c r="AP84" s="2">
        <f>(VLOOKUP($A84,[4]BASE19!$A$1:$N$933,6,0))/1000</f>
        <v>553.92032999999992</v>
      </c>
      <c r="AQ84" s="2">
        <f>(VLOOKUP($A84,[4]BASE19!$A$1:$N$933,7,0))/1000</f>
        <v>401.03073000000001</v>
      </c>
      <c r="AR84" s="2">
        <f>(VLOOKUP($A84,[4]BASE19!$A$1:$N$933,8,0))/1000</f>
        <v>292.03219999999999</v>
      </c>
      <c r="AS84" s="2">
        <f>(VLOOKUP($A84,[4]BASE19!$A$1:$N$933,9,0))/1000</f>
        <v>185.59264999999999</v>
      </c>
      <c r="AT84" s="2">
        <f>(VLOOKUP($A84,[4]BASE19!$A$1:$N$933,10,0))/1000</f>
        <v>85.379649999999998</v>
      </c>
      <c r="AU84" s="2">
        <f>(VLOOKUP($A84,[4]BASE19!$A$1:$N$933,11,0))/1000</f>
        <v>85.379649999999998</v>
      </c>
      <c r="AV84" s="2">
        <f>(VLOOKUP($A84,[4]BASE19!$A$1:$N$933,12,0))/1000</f>
        <v>85.379649999999998</v>
      </c>
      <c r="AW84" s="2">
        <f>(VLOOKUP($A84,[4]BASE19!$A$1:$N$933,13,0))/1000</f>
        <v>85.379649999999998</v>
      </c>
      <c r="AX84" s="2">
        <f>(VLOOKUP($A84,[4]BASE19!$A$1:$N$933,14,0))/1000</f>
        <v>1987.0926299999999</v>
      </c>
      <c r="AY84" s="2">
        <f>(VLOOKUP($A84,[4]BASE20!$A$1:$N$933,3,0))/1000</f>
        <v>1987.0926299999999</v>
      </c>
      <c r="AZ84" s="2">
        <f>(VLOOKUP($A84,[4]BASE20!$A$1:$N$933,4,0))/1000</f>
        <v>1987.0926299999999</v>
      </c>
      <c r="BA84" s="2">
        <f>(VLOOKUP($A84,[4]BASE20!$A$1:$N$933,5,0))/1000</f>
        <v>1987.0926299999999</v>
      </c>
      <c r="BB84" s="2">
        <f>(VLOOKUP($A84,[4]BASE20!$A$1:$N$933,6,0))/1000</f>
        <v>1987.0926299999999</v>
      </c>
      <c r="BC84" s="2">
        <f>(VLOOKUP($A84,[4]BASE20!$A$1:$N$933,7,0))/1000</f>
        <v>1987.0926299999999</v>
      </c>
      <c r="BD84" s="2">
        <f>(VLOOKUP($A84,[4]BASE20!$A$1:$N$933,8,0))/1000</f>
        <v>85.162850000000006</v>
      </c>
      <c r="BE84" s="2">
        <f>(VLOOKUP($A84,[4]BASE20!$A$1:$N$933,9,0))/1000</f>
        <v>85.162850000000006</v>
      </c>
      <c r="BF84" s="2">
        <f>(VLOOKUP($A84,[4]BASE20!$A$1:$N$933,10,0))/1000</f>
        <v>85.162850000000006</v>
      </c>
      <c r="BG84" s="2">
        <f>(VLOOKUP($A84,[4]BASE20!$A$1:$N$933,11,0))/1000</f>
        <v>85.162850000000006</v>
      </c>
      <c r="BH84" s="2">
        <f>(VLOOKUP($A84,[4]BASE20!$A$1:$N$933,12,0))/1000</f>
        <v>85.162850000000006</v>
      </c>
      <c r="BI84" s="2">
        <f>(VLOOKUP($A84,[4]BASE20!$A$1:$N$933,13,0))/1000</f>
        <v>85.162850000000006</v>
      </c>
      <c r="BJ84" s="2">
        <f>(VLOOKUP($A84,[4]BASE20!$A$1:$N$933,14,0))/1000</f>
        <v>85.162850000000006</v>
      </c>
      <c r="BK84" s="2">
        <f>(VLOOKUP($A84,[4]BASE21!$A$1:$N$933,3,0))/1000</f>
        <v>85.162850000000006</v>
      </c>
      <c r="BL84" s="2">
        <f>(VLOOKUP($A84,[4]BASE21!$A$1:$N$933,4,0))/1000</f>
        <v>85.162850000000006</v>
      </c>
      <c r="BM84" s="2">
        <f>(VLOOKUP($A84,[4]BASE21!$A$1:$N$933,5,0))/1000</f>
        <v>85.162850000000006</v>
      </c>
      <c r="BN84" s="2">
        <f>(VLOOKUP($A84,[4]BASE21!$A$1:$N$933,6,0))/1000</f>
        <v>85.162850000000006</v>
      </c>
      <c r="BO84" s="2">
        <f>(VLOOKUP($A84,[4]BASE21!$A$1:$N$933,7,0))/1000</f>
        <v>85.162850000000006</v>
      </c>
      <c r="BP84" s="2">
        <f>(VLOOKUP($A84,[4]BASE21!$A$1:$N$933,8,0))/1000</f>
        <v>85.162850000000006</v>
      </c>
      <c r="BQ84" s="2">
        <f t="shared" si="7"/>
        <v>0</v>
      </c>
      <c r="BR84" s="34">
        <f t="shared" si="8"/>
        <v>0</v>
      </c>
      <c r="BS84" s="34">
        <f t="shared" si="9"/>
        <v>0</v>
      </c>
      <c r="BT84" s="5"/>
    </row>
    <row r="85" spans="1:72" x14ac:dyDescent="0.2">
      <c r="A85" s="1">
        <v>236</v>
      </c>
      <c r="B85" s="1" t="s">
        <v>27</v>
      </c>
      <c r="C85" s="2">
        <f>VLOOKUP($A85,[4]BASE!$A$2:$N$890,3,0)</f>
        <v>1</v>
      </c>
      <c r="D85" s="2">
        <f>VLOOKUP($A85,[4]BASE!$A$2:$N$890,3,0)</f>
        <v>1</v>
      </c>
      <c r="E85" s="2">
        <f>VLOOKUP($A85,[4]BASE!$A$2:$N$890,3,0)</f>
        <v>1</v>
      </c>
      <c r="F85" s="2">
        <f>VLOOKUP($A85,[4]BASE!$A$2:$N$890,3,0)</f>
        <v>1</v>
      </c>
      <c r="G85" s="2">
        <f>VLOOKUP($A85,[4]BASE!$A$2:$N$890,3,0)</f>
        <v>1</v>
      </c>
      <c r="H85" s="2">
        <f>VLOOKUP($A85,[4]BASE!$A$2:$N$890,3,0)</f>
        <v>1</v>
      </c>
      <c r="I85" s="2">
        <f>VLOOKUP($A85,[4]BASE!$A$2:$N$890,3,0)</f>
        <v>1</v>
      </c>
      <c r="J85" s="2">
        <f>VLOOKUP($A85,[4]BASE!$A$2:$N$890,3,0)</f>
        <v>1</v>
      </c>
      <c r="K85" s="2">
        <f>(VLOOKUP($A85,[4]BASE!$A$2:$N$890,11,0))/1000</f>
        <v>3890.1487299999999</v>
      </c>
      <c r="L85" s="2">
        <f>(VLOOKUP($A85,[4]BASE!$A$2:$N$890,12,0))/1000</f>
        <v>3889.8733399999996</v>
      </c>
      <c r="M85" s="2">
        <f>(VLOOKUP($A85,[4]BASE!$A$2:$N$890,13,0))/1000</f>
        <v>4046.99908</v>
      </c>
      <c r="N85" s="2">
        <f>(VLOOKUP($A85,[4]BASE!$A$2:$N$890,14,0))/1000</f>
        <v>3848.35167</v>
      </c>
      <c r="O85" s="2">
        <f>(VLOOKUP($A85,[4]BASE17!$A$1:$N$933,3,0))/1000</f>
        <v>3791.0851899999998</v>
      </c>
      <c r="P85" s="2">
        <f>(VLOOKUP($A85,[4]BASE17!$A$1:$N$933,4,0))/1000</f>
        <v>3782.76568</v>
      </c>
      <c r="Q85" s="2">
        <f>(VLOOKUP($A85,[4]BASE17!$A$1:$N$933,5,0))/1000</f>
        <v>3857.3802599999999</v>
      </c>
      <c r="R85" s="2">
        <f>(VLOOKUP($A85,[4]BASE17!$A$1:$N$933,6,0))/1000</f>
        <v>3953.3312900000001</v>
      </c>
      <c r="S85" s="2">
        <f>(VLOOKUP($A85,[4]BASE17!$A$1:$N$933,7,0))/1000</f>
        <v>3881.8893800000001</v>
      </c>
      <c r="T85" s="2">
        <f>(VLOOKUP($A85,[4]BASE17!$A$1:$N$933,8,0))/1000</f>
        <v>3773.3473799999997</v>
      </c>
      <c r="U85" s="2">
        <f>(VLOOKUP($A85,[4]BASE17!$A$1:$N$933,9,0))/1000</f>
        <v>3798.25999</v>
      </c>
      <c r="V85" s="2">
        <f>(VLOOKUP($A85,[4]BASE17!$A$1:$N$933,10,0))/1000</f>
        <v>3780.9203499999999</v>
      </c>
      <c r="W85" s="2">
        <f>(VLOOKUP($A85,[4]BASE17!$A$1:$N$933,11,0))/1000</f>
        <v>3868.1244500000003</v>
      </c>
      <c r="X85" s="2">
        <f>(VLOOKUP($A85,[4]BASE17!$A$1:$N$933,12,0))/1000</f>
        <v>3946.5884900000001</v>
      </c>
      <c r="Y85" s="2">
        <f>(VLOOKUP($A85,[4]BASE17!$A$1:$N$933,13,0))/1000</f>
        <v>3805.6029199999998</v>
      </c>
      <c r="Z85" s="2">
        <f>(VLOOKUP($A85,[4]BASE17!$A$1:$N$933,14,0))/1000</f>
        <v>3789.5439500000002</v>
      </c>
      <c r="AA85" s="2">
        <f>(VLOOKUP($A85,[4]BASE18!$A$1:$N$933,3,0))/1000</f>
        <v>3703.5986800000001</v>
      </c>
      <c r="AB85" s="2">
        <f>(VLOOKUP($A85,[4]BASE18!$A$1:$N$933,4,0))/1000</f>
        <v>3792.7822700000002</v>
      </c>
      <c r="AC85" s="2">
        <f>(VLOOKUP($A85,[4]BASE18!$A$1:$N$933,5,0))/1000</f>
        <v>3687.7383</v>
      </c>
      <c r="AD85" s="2">
        <f>(VLOOKUP($A85,[4]BASE18!$A$1:$N$933,6,0))/1000</f>
        <v>3710.94722</v>
      </c>
      <c r="AE85" s="2">
        <f>(VLOOKUP($A85,[4]BASE18!$A$1:$N$933,7,0))/1000</f>
        <v>3682.7901200000001</v>
      </c>
      <c r="AF85" s="2">
        <f>(VLOOKUP($A85,[4]BASE18!$A$1:$N$933,8,0))/1000</f>
        <v>3674.8748900000001</v>
      </c>
      <c r="AG85" s="2">
        <f>(VLOOKUP($A85,[4]BASE18!$A$1:$N$933,9,0))/1000</f>
        <v>3713.1532999999999</v>
      </c>
      <c r="AH85" s="2">
        <f>(VLOOKUP($A85,[4]BASE18!$A$1:$N$933,10,0))/1000</f>
        <v>3727.57528</v>
      </c>
      <c r="AI85" s="2">
        <f>(VLOOKUP($A85,[4]BASE18!$A$1:$N$933,11,0))/1000</f>
        <v>3724.2524700000004</v>
      </c>
      <c r="AJ85" s="2">
        <f>(VLOOKUP($A85,[4]BASE18!$A$1:$N$933,12,0))/1000</f>
        <v>3770.8248900000003</v>
      </c>
      <c r="AK85" s="2">
        <f>(VLOOKUP($A85,[4]BASE18!$A$1:$N$933,13,0))/1000</f>
        <v>3816.3396600000001</v>
      </c>
      <c r="AL85" s="2">
        <f>(VLOOKUP($A85,[4]BASE18!$A$1:$N$933,14,0))/1000</f>
        <v>3700.2973400000001</v>
      </c>
      <c r="AM85" s="2">
        <f>(VLOOKUP($A85,[4]BASE19!$A$1:$N$933,3,0))/1000</f>
        <v>3731.3512599999999</v>
      </c>
      <c r="AN85" s="2">
        <f>(VLOOKUP($A85,[4]BASE19!$A$1:$N$933,4,0))/1000</f>
        <v>3719.62237</v>
      </c>
      <c r="AO85" s="2">
        <f>(VLOOKUP($A85,[4]BASE19!$A$1:$N$933,5,0))/1000</f>
        <v>3892.5387400000004</v>
      </c>
      <c r="AP85" s="2">
        <f>(VLOOKUP($A85,[4]BASE19!$A$1:$N$933,6,0))/1000</f>
        <v>3780.6672200000003</v>
      </c>
      <c r="AQ85" s="2">
        <f>(VLOOKUP($A85,[4]BASE19!$A$1:$N$933,7,0))/1000</f>
        <v>3771.44542</v>
      </c>
      <c r="AR85" s="2">
        <f>(VLOOKUP($A85,[4]BASE19!$A$1:$N$933,8,0))/1000</f>
        <v>3786.84935</v>
      </c>
      <c r="AS85" s="2">
        <f>(VLOOKUP($A85,[4]BASE19!$A$1:$N$933,9,0))/1000</f>
        <v>3887.3053100000002</v>
      </c>
      <c r="AT85" s="2">
        <f>(VLOOKUP($A85,[4]BASE19!$A$1:$N$933,10,0))/1000</f>
        <v>3793.4920400000001</v>
      </c>
      <c r="AU85" s="2">
        <f>(VLOOKUP($A85,[4]BASE19!$A$1:$N$933,11,0))/1000</f>
        <v>3795.7264399999999</v>
      </c>
      <c r="AV85" s="2">
        <f>(VLOOKUP($A85,[4]BASE19!$A$1:$N$933,12,0))/1000</f>
        <v>3781.9532200000003</v>
      </c>
      <c r="AW85" s="2">
        <f>(VLOOKUP($A85,[4]BASE19!$A$1:$N$933,13,0))/1000</f>
        <v>3916.66671</v>
      </c>
      <c r="AX85" s="2">
        <f>(VLOOKUP($A85,[4]BASE19!$A$1:$N$933,14,0))/1000</f>
        <v>3672.7906800000001</v>
      </c>
      <c r="AY85" s="2">
        <f>(VLOOKUP($A85,[4]BASE20!$A$1:$N$933,3,0))/1000</f>
        <v>3716.55044</v>
      </c>
      <c r="AZ85" s="2">
        <f>(VLOOKUP($A85,[4]BASE20!$A$1:$N$933,4,0))/1000</f>
        <v>3725.0394799999999</v>
      </c>
      <c r="BA85" s="2">
        <f>(VLOOKUP($A85,[4]BASE20!$A$1:$N$933,5,0))/1000</f>
        <v>77632.440549999999</v>
      </c>
      <c r="BB85" s="2">
        <f>(VLOOKUP($A85,[4]BASE20!$A$1:$N$933,6,0))/1000</f>
        <v>77351.261129999999</v>
      </c>
      <c r="BC85" s="2">
        <f>(VLOOKUP($A85,[4]BASE20!$A$1:$N$933,7,0))/1000</f>
        <v>77327.19786</v>
      </c>
      <c r="BD85" s="2">
        <f>(VLOOKUP($A85,[4]BASE20!$A$1:$N$933,8,0))/1000</f>
        <v>77287.49115999999</v>
      </c>
      <c r="BE85" s="2">
        <f>(VLOOKUP($A85,[4]BASE20!$A$1:$N$933,9,0))/1000</f>
        <v>77548.759420000002</v>
      </c>
      <c r="BF85" s="2">
        <f>(VLOOKUP($A85,[4]BASE20!$A$1:$N$933,10,0))/1000</f>
        <v>77780.11731999999</v>
      </c>
      <c r="BG85" s="2">
        <f>(VLOOKUP($A85,[4]BASE20!$A$1:$N$933,11,0))/1000</f>
        <v>77548.400650000011</v>
      </c>
      <c r="BH85" s="2">
        <f>(VLOOKUP($A85,[4]BASE20!$A$1:$N$933,12,0))/1000</f>
        <v>77478.455189999993</v>
      </c>
      <c r="BI85" s="2">
        <f>(VLOOKUP($A85,[4]BASE20!$A$1:$N$933,13,0))/1000</f>
        <v>77514.588749999995</v>
      </c>
      <c r="BJ85" s="2">
        <f>(VLOOKUP($A85,[4]BASE20!$A$1:$N$933,14,0))/1000</f>
        <v>77400.459659999993</v>
      </c>
      <c r="BK85" s="2">
        <f>(VLOOKUP($A85,[4]BASE21!$A$1:$N$933,3,0))/1000</f>
        <v>77737.283540000004</v>
      </c>
      <c r="BL85" s="2">
        <f>(VLOOKUP($A85,[4]BASE21!$A$1:$N$933,4,0))/1000</f>
        <v>77762.232889999999</v>
      </c>
      <c r="BM85" s="2">
        <f>(VLOOKUP($A85,[4]BASE21!$A$1:$N$933,5,0))/1000</f>
        <v>77757.879060000007</v>
      </c>
      <c r="BN85" s="2">
        <f>(VLOOKUP($A85,[4]BASE21!$A$1:$N$933,6,0))/1000</f>
        <v>77609.230450000003</v>
      </c>
      <c r="BO85" s="2">
        <f>(VLOOKUP($A85,[4]BASE21!$A$1:$N$933,7,0))/1000</f>
        <v>77475.669430000009</v>
      </c>
      <c r="BP85" s="2">
        <f>(VLOOKUP($A85,[4]BASE21!$A$1:$N$933,8,0))/1000</f>
        <v>77600.298909999998</v>
      </c>
      <c r="BQ85" s="2">
        <f t="shared" si="7"/>
        <v>312.80775000000722</v>
      </c>
      <c r="BR85" s="34">
        <f t="shared" si="8"/>
        <v>4.0473270034400155E-3</v>
      </c>
      <c r="BS85" s="34">
        <f t="shared" si="9"/>
        <v>1.6086273396138662E-3</v>
      </c>
      <c r="BT85" s="5"/>
    </row>
    <row r="86" spans="1:72" s="35" customFormat="1" hidden="1" x14ac:dyDescent="0.2">
      <c r="A86" s="35">
        <v>238</v>
      </c>
      <c r="B86" s="35" t="s">
        <v>28</v>
      </c>
      <c r="C86" s="36" t="e">
        <f>VLOOKUP($A86,[4]BASE!$A$2:$N$890,3,0)</f>
        <v>#N/A</v>
      </c>
      <c r="D86" s="36" t="e">
        <f>VLOOKUP($A86,[4]BASE!$A$2:$N$890,3,0)</f>
        <v>#N/A</v>
      </c>
      <c r="E86" s="36" t="e">
        <f>VLOOKUP($A86,[4]BASE!$A$2:$N$890,3,0)</f>
        <v>#N/A</v>
      </c>
      <c r="F86" s="36" t="e">
        <f>VLOOKUP($A86,[4]BASE!$A$2:$N$890,3,0)</f>
        <v>#N/A</v>
      </c>
      <c r="G86" s="36" t="e">
        <f>VLOOKUP($A86,[4]BASE!$A$2:$N$890,3,0)</f>
        <v>#N/A</v>
      </c>
      <c r="H86" s="36" t="e">
        <f>VLOOKUP($A86,[4]BASE!$A$2:$N$890,3,0)</f>
        <v>#N/A</v>
      </c>
      <c r="I86" s="36" t="e">
        <f>VLOOKUP($A86,[4]BASE!$A$2:$N$890,3,0)</f>
        <v>#N/A</v>
      </c>
      <c r="J86" s="36" t="e">
        <f>VLOOKUP($A86,[4]BASE!$A$2:$N$890,3,0)</f>
        <v>#N/A</v>
      </c>
      <c r="K86" s="2" t="e">
        <f>(VLOOKUP($A86,[4]BASE!$A$2:$N$890,11,0))/1000</f>
        <v>#N/A</v>
      </c>
      <c r="L86" s="2" t="e">
        <f>(VLOOKUP($A86,[4]BASE!$A$2:$N$890,12,0))/1000</f>
        <v>#N/A</v>
      </c>
      <c r="M86" s="2" t="e">
        <f>(VLOOKUP($A86,[4]BASE!$A$2:$N$890,13,0))/1000</f>
        <v>#N/A</v>
      </c>
      <c r="N86" s="2" t="e">
        <f>(VLOOKUP($A86,[4]BASE!$A$2:$N$890,14,0))/1000</f>
        <v>#N/A</v>
      </c>
      <c r="O86" s="2" t="e">
        <f>(VLOOKUP($A86,[4]BASE17!$A$1:$N$933,3,0))/1000</f>
        <v>#N/A</v>
      </c>
      <c r="P86" s="2" t="e">
        <f>(VLOOKUP($A86,[4]BASE17!$A$1:$N$933,4,0))/1000</f>
        <v>#N/A</v>
      </c>
      <c r="Q86" s="2" t="e">
        <f>(VLOOKUP($A86,[4]BASE17!$A$1:$N$933,5,0))/1000</f>
        <v>#N/A</v>
      </c>
      <c r="R86" s="2" t="e">
        <f>(VLOOKUP($A86,[4]BASE17!$A$1:$N$933,6,0))/1000</f>
        <v>#N/A</v>
      </c>
      <c r="S86" s="2" t="e">
        <f>(VLOOKUP($A86,[4]BASE17!$A$1:$N$933,7,0))/1000</f>
        <v>#N/A</v>
      </c>
      <c r="T86" s="2" t="e">
        <f>(VLOOKUP($A86,[4]BASE17!$A$1:$N$933,8,0))/1000</f>
        <v>#N/A</v>
      </c>
      <c r="U86" s="2" t="e">
        <f>(VLOOKUP($A86,[4]BASE17!$A$1:$N$933,9,0))/1000</f>
        <v>#N/A</v>
      </c>
      <c r="V86" s="2" t="e">
        <f>(VLOOKUP($A86,[4]BASE17!$A$1:$N$933,10,0))/1000</f>
        <v>#N/A</v>
      </c>
      <c r="W86" s="2" t="e">
        <f>(VLOOKUP($A86,[4]BASE17!$A$1:$N$933,11,0))/1000</f>
        <v>#N/A</v>
      </c>
      <c r="X86" s="2" t="e">
        <f>(VLOOKUP($A86,[4]BASE17!$A$1:$N$933,12,0))/1000</f>
        <v>#N/A</v>
      </c>
      <c r="Y86" s="2" t="e">
        <f>(VLOOKUP($A86,[4]BASE17!$A$1:$N$933,13,0))/1000</f>
        <v>#N/A</v>
      </c>
      <c r="Z86" s="2" t="e">
        <f>(VLOOKUP($A86,[4]BASE17!$A$1:$N$933,14,0))/1000</f>
        <v>#N/A</v>
      </c>
      <c r="AA86" s="2" t="e">
        <f>(VLOOKUP($A86,[4]BASE18!$A$1:$N$933,3,0))/1000</f>
        <v>#N/A</v>
      </c>
      <c r="AB86" s="2" t="e">
        <f>(VLOOKUP($A86,[4]BASE18!$A$1:$N$933,4,0))/1000</f>
        <v>#N/A</v>
      </c>
      <c r="AC86" s="2" t="e">
        <f>(VLOOKUP($A86,[4]BASE18!$A$1:$N$933,5,0))/1000</f>
        <v>#N/A</v>
      </c>
      <c r="AD86" s="2" t="e">
        <f>(VLOOKUP($A86,[4]BASE18!$A$1:$N$933,6,0))/1000</f>
        <v>#N/A</v>
      </c>
      <c r="AE86" s="2" t="e">
        <f>(VLOOKUP($A86,[4]BASE18!$A$1:$N$933,7,0))/1000</f>
        <v>#N/A</v>
      </c>
      <c r="AF86" s="2" t="e">
        <f>(VLOOKUP($A86,[4]BASE18!$A$1:$N$933,8,0))/1000</f>
        <v>#N/A</v>
      </c>
      <c r="AG86" s="2" t="e">
        <f>(VLOOKUP($A86,[4]BASE18!$A$1:$N$933,9,0))/1000</f>
        <v>#N/A</v>
      </c>
      <c r="AH86" s="2" t="e">
        <f>(VLOOKUP($A86,[4]BASE18!$A$1:$N$933,10,0))/1000</f>
        <v>#N/A</v>
      </c>
      <c r="AI86" s="2" t="e">
        <f>(VLOOKUP($A86,[4]BASE18!$A$1:$N$933,11,0))/1000</f>
        <v>#N/A</v>
      </c>
      <c r="AJ86" s="2" t="e">
        <f>(VLOOKUP($A86,[4]BASE18!$A$1:$N$933,12,0))/1000</f>
        <v>#N/A</v>
      </c>
      <c r="AK86" s="2" t="e">
        <f>(VLOOKUP($A86,[4]BASE18!$A$1:$N$933,13,0))/1000</f>
        <v>#N/A</v>
      </c>
      <c r="AL86" s="2" t="e">
        <f>(VLOOKUP($A86,[4]BASE18!$A$1:$N$933,14,0))/1000</f>
        <v>#N/A</v>
      </c>
      <c r="AM86" s="2" t="e">
        <f>(VLOOKUP($A86,[4]BASE19!$A$1:$N$933,3,0))/1000</f>
        <v>#N/A</v>
      </c>
      <c r="AN86" s="2" t="e">
        <f>(VLOOKUP($A86,[4]BASE19!$A$1:$N$933,4,0))/1000</f>
        <v>#N/A</v>
      </c>
      <c r="AO86" s="2" t="e">
        <f>(VLOOKUP($A86,[4]BASE19!$A$1:$N$933,5,0))/1000</f>
        <v>#N/A</v>
      </c>
      <c r="AP86" s="2" t="e">
        <f>(VLOOKUP($A86,[4]BASE19!$A$1:$N$933,6,0))/1000</f>
        <v>#N/A</v>
      </c>
      <c r="AQ86" s="2" t="e">
        <f>(VLOOKUP($A86,[4]BASE19!$A$1:$N$933,7,0))/1000</f>
        <v>#N/A</v>
      </c>
      <c r="AR86" s="2" t="e">
        <f>(VLOOKUP($A86,[4]BASE19!$A$1:$N$933,8,0))/1000</f>
        <v>#N/A</v>
      </c>
      <c r="AS86" s="2" t="e">
        <f>(VLOOKUP($A86,[4]BASE19!$A$1:$N$933,9,0))/1000</f>
        <v>#N/A</v>
      </c>
      <c r="AT86" s="2" t="e">
        <f>(VLOOKUP($A86,[4]BASE19!$A$1:$N$933,10,0))/1000</f>
        <v>#N/A</v>
      </c>
      <c r="AU86" s="2" t="e">
        <f>(VLOOKUP($A86,[4]BASE19!$A$1:$N$933,11,0))/1000</f>
        <v>#N/A</v>
      </c>
      <c r="AV86" s="2" t="e">
        <f>(VLOOKUP($A86,[4]BASE19!$A$1:$N$933,12,0))/1000</f>
        <v>#N/A</v>
      </c>
      <c r="AW86" s="2" t="e">
        <f>(VLOOKUP($A86,[4]BASE19!$A$1:$N$933,13,0))/1000</f>
        <v>#N/A</v>
      </c>
      <c r="AX86" s="2" t="e">
        <f>(VLOOKUP($A86,[4]BASE19!$A$1:$N$933,14,0))/1000</f>
        <v>#N/A</v>
      </c>
      <c r="AY86" s="2" t="e">
        <f>(VLOOKUP($A86,[4]BASE20!$A$1:$N$933,3,0))/1000</f>
        <v>#N/A</v>
      </c>
      <c r="AZ86" s="2" t="e">
        <f>(VLOOKUP($A86,[4]BASE20!$A$1:$N$933,4,0))/1000</f>
        <v>#N/A</v>
      </c>
      <c r="BA86" s="2" t="e">
        <f>(VLOOKUP($A86,[4]BASE20!$A$1:$N$933,5,0))/1000</f>
        <v>#N/A</v>
      </c>
      <c r="BB86" s="2" t="e">
        <f>(VLOOKUP($A86,[4]BASE20!$A$1:$N$933,6,0))/1000</f>
        <v>#N/A</v>
      </c>
      <c r="BC86" s="2" t="e">
        <f>(VLOOKUP($A86,[4]BASE20!$A$1:$N$933,7,0))/1000</f>
        <v>#N/A</v>
      </c>
      <c r="BD86" s="2" t="e">
        <f>(VLOOKUP($A86,[4]BASE20!$A$1:$N$933,8,0))/1000</f>
        <v>#N/A</v>
      </c>
      <c r="BE86" s="2" t="e">
        <f>(VLOOKUP($A86,[4]BASE20!$A$1:$N$933,9,0))/1000</f>
        <v>#N/A</v>
      </c>
      <c r="BF86" s="2" t="e">
        <f>(VLOOKUP($A86,[4]BASE20!$A$1:$N$933,10,0))/1000</f>
        <v>#N/A</v>
      </c>
      <c r="BG86" s="2" t="e">
        <f>(VLOOKUP($A86,[4]BASE20!$A$1:$N$933,11,0))/1000</f>
        <v>#N/A</v>
      </c>
      <c r="BH86" s="2" t="e">
        <f>(VLOOKUP($A86,[4]BASE20!$A$1:$N$933,12,0))/1000</f>
        <v>#N/A</v>
      </c>
      <c r="BI86" s="2" t="e">
        <f>(VLOOKUP($A86,[4]BASE20!$A$1:$N$933,13,0))/1000</f>
        <v>#N/A</v>
      </c>
      <c r="BJ86" s="2" t="e">
        <f>(VLOOKUP($A86,[4]BASE20!$A$1:$N$933,14,0))/1000</f>
        <v>#N/A</v>
      </c>
      <c r="BK86" s="2" t="e">
        <f>(VLOOKUP($A86,[4]BASE21!$A$1:$N$933,3,0))/1000</f>
        <v>#N/A</v>
      </c>
      <c r="BL86" s="2" t="e">
        <f>(VLOOKUP($A86,[4]BASE21!$A$1:$N$933,4,0))/1000</f>
        <v>#N/A</v>
      </c>
      <c r="BM86" s="2" t="e">
        <f>(VLOOKUP($A86,[4]BASE21!$A$1:$N$933,5,0))/1000</f>
        <v>#N/A</v>
      </c>
      <c r="BN86" s="2" t="e">
        <f>(VLOOKUP($A86,[4]BASE21!$A$1:$N$933,6,0))/1000</f>
        <v>#N/A</v>
      </c>
      <c r="BO86" s="2" t="e">
        <f>(VLOOKUP($A86,[4]BASE21!$A$1:$N$933,7,0))/1000</f>
        <v>#N/A</v>
      </c>
      <c r="BP86" s="2" t="e">
        <f>(VLOOKUP($A86,[4]BASE21!$A$1:$N$933,8,0))/1000</f>
        <v>#N/A</v>
      </c>
      <c r="BQ86" s="2" t="e">
        <f t="shared" si="7"/>
        <v>#N/A</v>
      </c>
      <c r="BR86" s="34" t="e">
        <f t="shared" si="8"/>
        <v>#N/A</v>
      </c>
      <c r="BS86" s="34" t="e">
        <f t="shared" si="9"/>
        <v>#N/A</v>
      </c>
      <c r="BT86" s="5"/>
    </row>
    <row r="87" spans="1:72" x14ac:dyDescent="0.2">
      <c r="A87" s="1">
        <v>24</v>
      </c>
      <c r="B87" s="1" t="s">
        <v>29</v>
      </c>
      <c r="C87" s="2">
        <f>VLOOKUP($A87,[4]BASE!$A$2:$N$890,3,0)</f>
        <v>1</v>
      </c>
      <c r="D87" s="2">
        <f>VLOOKUP($A87,[4]BASE!$A$2:$N$890,3,0)</f>
        <v>1</v>
      </c>
      <c r="E87" s="2">
        <f>VLOOKUP($A87,[4]BASE!$A$2:$N$890,3,0)</f>
        <v>1</v>
      </c>
      <c r="F87" s="2">
        <f>VLOOKUP($A87,[4]BASE!$A$2:$N$890,3,0)</f>
        <v>1</v>
      </c>
      <c r="G87" s="2">
        <f>VLOOKUP($A87,[4]BASE!$A$2:$N$890,3,0)</f>
        <v>1</v>
      </c>
      <c r="H87" s="2">
        <f>VLOOKUP($A87,[4]BASE!$A$2:$N$890,3,0)</f>
        <v>1</v>
      </c>
      <c r="I87" s="2">
        <f>VLOOKUP($A87,[4]BASE!$A$2:$N$890,3,0)</f>
        <v>1</v>
      </c>
      <c r="J87" s="2">
        <f>VLOOKUP($A87,[4]BASE!$A$2:$N$890,3,0)</f>
        <v>1</v>
      </c>
      <c r="K87" s="2">
        <f>(VLOOKUP($A87,[4]BASE!$A$2:$N$890,11,0))/1000</f>
        <v>0</v>
      </c>
      <c r="L87" s="2">
        <f>(VLOOKUP($A87,[4]BASE!$A$2:$N$890,12,0))/1000</f>
        <v>0</v>
      </c>
      <c r="M87" s="2">
        <f>(VLOOKUP($A87,[4]BASE!$A$2:$N$890,13,0))/1000</f>
        <v>0</v>
      </c>
      <c r="N87" s="2">
        <f>(VLOOKUP($A87,[4]BASE!$A$2:$N$890,14,0))/1000</f>
        <v>0</v>
      </c>
      <c r="O87" s="2">
        <f>(VLOOKUP($A87,[4]BASE17!$A$1:$N$933,3,0))/1000</f>
        <v>0</v>
      </c>
      <c r="P87" s="2">
        <f>(VLOOKUP($A87,[4]BASE17!$A$1:$N$933,4,0))/1000</f>
        <v>0</v>
      </c>
      <c r="Q87" s="2">
        <f>(VLOOKUP($A87,[4]BASE17!$A$1:$N$933,5,0))/1000</f>
        <v>0</v>
      </c>
      <c r="R87" s="2">
        <f>(VLOOKUP($A87,[4]BASE17!$A$1:$N$933,6,0))/1000</f>
        <v>0</v>
      </c>
      <c r="S87" s="2">
        <f>(VLOOKUP($A87,[4]BASE17!$A$1:$N$933,7,0))/1000</f>
        <v>0</v>
      </c>
      <c r="T87" s="2">
        <f>(VLOOKUP($A87,[4]BASE17!$A$1:$N$933,8,0))/1000</f>
        <v>0</v>
      </c>
      <c r="U87" s="2">
        <f>(VLOOKUP($A87,[4]BASE17!$A$1:$N$933,9,0))/1000</f>
        <v>0</v>
      </c>
      <c r="V87" s="2">
        <f>(VLOOKUP($A87,[4]BASE17!$A$1:$N$933,10,0))/1000</f>
        <v>0</v>
      </c>
      <c r="W87" s="2">
        <f>(VLOOKUP($A87,[4]BASE17!$A$1:$N$933,11,0))/1000</f>
        <v>0</v>
      </c>
      <c r="X87" s="2">
        <f>(VLOOKUP($A87,[4]BASE17!$A$1:$N$933,12,0))/1000</f>
        <v>0</v>
      </c>
      <c r="Y87" s="2">
        <f>(VLOOKUP($A87,[4]BASE17!$A$1:$N$933,13,0))/1000</f>
        <v>0</v>
      </c>
      <c r="Z87" s="2">
        <f>(VLOOKUP($A87,[4]BASE17!$A$1:$N$933,14,0))/1000</f>
        <v>0</v>
      </c>
      <c r="AA87" s="2">
        <f>(VLOOKUP($A87,[4]BASE18!$A$1:$N$933,3,0))/1000</f>
        <v>0</v>
      </c>
      <c r="AB87" s="2">
        <f>(VLOOKUP($A87,[4]BASE18!$A$1:$N$933,4,0))/1000</f>
        <v>0</v>
      </c>
      <c r="AC87" s="2">
        <f>(VLOOKUP($A87,[4]BASE18!$A$1:$N$933,5,0))/1000</f>
        <v>0</v>
      </c>
      <c r="AD87" s="2">
        <f>(VLOOKUP($A87,[4]BASE18!$A$1:$N$933,6,0))/1000</f>
        <v>0</v>
      </c>
      <c r="AE87" s="2">
        <f>(VLOOKUP($A87,[4]BASE18!$A$1:$N$933,7,0))/1000</f>
        <v>0</v>
      </c>
      <c r="AF87" s="2">
        <f>(VLOOKUP($A87,[4]BASE18!$A$1:$N$933,8,0))/1000</f>
        <v>0</v>
      </c>
      <c r="AG87" s="2">
        <f>(VLOOKUP($A87,[4]BASE18!$A$1:$N$933,9,0))/1000</f>
        <v>0</v>
      </c>
      <c r="AH87" s="2">
        <f>(VLOOKUP($A87,[4]BASE18!$A$1:$N$933,10,0))/1000</f>
        <v>0</v>
      </c>
      <c r="AI87" s="2">
        <f>(VLOOKUP($A87,[4]BASE18!$A$1:$N$933,11,0))/1000</f>
        <v>0</v>
      </c>
      <c r="AJ87" s="2">
        <f>(VLOOKUP($A87,[4]BASE18!$A$1:$N$933,12,0))/1000</f>
        <v>0</v>
      </c>
      <c r="AK87" s="2">
        <f>(VLOOKUP($A87,[4]BASE18!$A$1:$N$933,13,0))/1000</f>
        <v>0</v>
      </c>
      <c r="AL87" s="2">
        <f>(VLOOKUP($A87,[4]BASE18!$A$1:$N$933,14,0))/1000</f>
        <v>0</v>
      </c>
      <c r="AM87" s="2">
        <f>(VLOOKUP($A87,[4]BASE19!$A$1:$N$933,3,0))/1000</f>
        <v>0</v>
      </c>
      <c r="AN87" s="2">
        <f>(VLOOKUP($A87,[4]BASE19!$A$1:$N$933,4,0))/1000</f>
        <v>0</v>
      </c>
      <c r="AO87" s="2">
        <f>(VLOOKUP($A87,[4]BASE19!$A$1:$N$933,5,0))/1000</f>
        <v>0</v>
      </c>
      <c r="AP87" s="2">
        <f>(VLOOKUP($A87,[4]BASE19!$A$1:$N$933,6,0))/1000</f>
        <v>0</v>
      </c>
      <c r="AQ87" s="2">
        <f>(VLOOKUP($A87,[4]BASE19!$A$1:$N$933,7,0))/1000</f>
        <v>0</v>
      </c>
      <c r="AR87" s="2">
        <f>(VLOOKUP($A87,[4]BASE19!$A$1:$N$933,8,0))/1000</f>
        <v>0</v>
      </c>
      <c r="AS87" s="2">
        <f>(VLOOKUP($A87,[4]BASE19!$A$1:$N$933,9,0))/1000</f>
        <v>0</v>
      </c>
      <c r="AT87" s="2">
        <f>(VLOOKUP($A87,[4]BASE19!$A$1:$N$933,10,0))/1000</f>
        <v>0</v>
      </c>
      <c r="AU87" s="2">
        <f>(VLOOKUP($A87,[4]BASE19!$A$1:$N$933,11,0))/1000</f>
        <v>0</v>
      </c>
      <c r="AV87" s="2">
        <f>(VLOOKUP($A87,[4]BASE19!$A$1:$N$933,12,0))/1000</f>
        <v>0</v>
      </c>
      <c r="AW87" s="2">
        <f>(VLOOKUP($A87,[4]BASE19!$A$1:$N$933,13,0))/1000</f>
        <v>0</v>
      </c>
      <c r="AX87" s="2">
        <f>(VLOOKUP($A87,[4]BASE19!$A$1:$N$933,14,0))/1000</f>
        <v>0</v>
      </c>
      <c r="AY87" s="2">
        <f>(VLOOKUP($A87,[4]BASE20!$A$1:$N$933,3,0))/1000</f>
        <v>0</v>
      </c>
      <c r="AZ87" s="2">
        <f>(VLOOKUP($A87,[4]BASE20!$A$1:$N$933,4,0))/1000</f>
        <v>0</v>
      </c>
      <c r="BA87" s="2">
        <f>(VLOOKUP($A87,[4]BASE20!$A$1:$N$933,5,0))/1000</f>
        <v>0</v>
      </c>
      <c r="BB87" s="2">
        <f>(VLOOKUP($A87,[4]BASE20!$A$1:$N$933,6,0))/1000</f>
        <v>0</v>
      </c>
      <c r="BC87" s="2">
        <f>(VLOOKUP($A87,[4]BASE20!$A$1:$N$933,7,0))/1000</f>
        <v>0</v>
      </c>
      <c r="BD87" s="2">
        <f>(VLOOKUP($A87,[4]BASE20!$A$1:$N$933,8,0))/1000</f>
        <v>0</v>
      </c>
      <c r="BE87" s="2">
        <f>(VLOOKUP($A87,[4]BASE20!$A$1:$N$933,9,0))/1000</f>
        <v>0</v>
      </c>
      <c r="BF87" s="2">
        <f>(VLOOKUP($A87,[4]BASE20!$A$1:$N$933,10,0))/1000</f>
        <v>0</v>
      </c>
      <c r="BG87" s="2">
        <f>(VLOOKUP($A87,[4]BASE20!$A$1:$N$933,11,0))/1000</f>
        <v>0</v>
      </c>
      <c r="BH87" s="2">
        <f>(VLOOKUP($A87,[4]BASE20!$A$1:$N$933,12,0))/1000</f>
        <v>0</v>
      </c>
      <c r="BI87" s="2">
        <f>(VLOOKUP($A87,[4]BASE20!$A$1:$N$933,13,0))/1000</f>
        <v>0</v>
      </c>
      <c r="BJ87" s="2">
        <f>(VLOOKUP($A87,[4]BASE20!$A$1:$N$933,14,0))/1000</f>
        <v>0</v>
      </c>
      <c r="BK87" s="2">
        <f>(VLOOKUP($A87,[4]BASE21!$A$1:$N$933,3,0))/1000</f>
        <v>0</v>
      </c>
      <c r="BL87" s="2">
        <f>(VLOOKUP($A87,[4]BASE21!$A$1:$N$933,4,0))/1000</f>
        <v>0</v>
      </c>
      <c r="BM87" s="2">
        <f>(VLOOKUP($A87,[4]BASE21!$A$1:$N$933,5,0))/1000</f>
        <v>0</v>
      </c>
      <c r="BN87" s="2">
        <f>(VLOOKUP($A87,[4]BASE21!$A$1:$N$933,6,0))/1000</f>
        <v>0</v>
      </c>
      <c r="BO87" s="2">
        <f>(VLOOKUP($A87,[4]BASE21!$A$1:$N$933,7,0))/1000</f>
        <v>0</v>
      </c>
      <c r="BP87" s="2">
        <f>(VLOOKUP($A87,[4]BASE21!$A$1:$N$933,8,0))/1000</f>
        <v>0</v>
      </c>
      <c r="BQ87" s="2">
        <f t="shared" si="7"/>
        <v>0</v>
      </c>
      <c r="BR87" s="34">
        <f t="shared" si="8"/>
        <v>0</v>
      </c>
      <c r="BS87" s="34">
        <f t="shared" si="9"/>
        <v>0</v>
      </c>
      <c r="BT87" s="5"/>
    </row>
    <row r="88" spans="1:72" x14ac:dyDescent="0.2">
      <c r="A88" s="1">
        <v>241</v>
      </c>
      <c r="B88" s="1" t="s">
        <v>30</v>
      </c>
      <c r="C88" s="2">
        <f>VLOOKUP($A88,[4]BASE!$A$2:$N$890,3,0)</f>
        <v>1</v>
      </c>
      <c r="D88" s="2">
        <f>VLOOKUP($A88,[4]BASE!$A$2:$N$890,3,0)</f>
        <v>1</v>
      </c>
      <c r="E88" s="2">
        <f>VLOOKUP($A88,[4]BASE!$A$2:$N$890,3,0)</f>
        <v>1</v>
      </c>
      <c r="F88" s="2">
        <f>VLOOKUP($A88,[4]BASE!$A$2:$N$890,3,0)</f>
        <v>1</v>
      </c>
      <c r="G88" s="2">
        <f>VLOOKUP($A88,[4]BASE!$A$2:$N$890,3,0)</f>
        <v>1</v>
      </c>
      <c r="H88" s="2">
        <f>VLOOKUP($A88,[4]BASE!$A$2:$N$890,3,0)</f>
        <v>1</v>
      </c>
      <c r="I88" s="2">
        <f>VLOOKUP($A88,[4]BASE!$A$2:$N$890,3,0)</f>
        <v>1</v>
      </c>
      <c r="J88" s="2">
        <f>VLOOKUP($A88,[4]BASE!$A$2:$N$890,3,0)</f>
        <v>1</v>
      </c>
      <c r="K88" s="2">
        <f>(VLOOKUP($A88,[4]BASE!$A$2:$N$890,11,0))/1000</f>
        <v>0</v>
      </c>
      <c r="L88" s="2">
        <f>(VLOOKUP($A88,[4]BASE!$A$2:$N$890,12,0))/1000</f>
        <v>0</v>
      </c>
      <c r="M88" s="2">
        <f>(VLOOKUP($A88,[4]BASE!$A$2:$N$890,13,0))/1000</f>
        <v>0</v>
      </c>
      <c r="N88" s="2">
        <f>(VLOOKUP($A88,[4]BASE!$A$2:$N$890,14,0))/1000</f>
        <v>0</v>
      </c>
      <c r="O88" s="2">
        <f>(VLOOKUP($A88,[4]BASE17!$A$1:$N$933,3,0))/1000</f>
        <v>0</v>
      </c>
      <c r="P88" s="2">
        <f>(VLOOKUP($A88,[4]BASE17!$A$1:$N$933,4,0))/1000</f>
        <v>0</v>
      </c>
      <c r="Q88" s="2">
        <f>(VLOOKUP($A88,[4]BASE17!$A$1:$N$933,5,0))/1000</f>
        <v>0</v>
      </c>
      <c r="R88" s="2">
        <f>(VLOOKUP($A88,[4]BASE17!$A$1:$N$933,6,0))/1000</f>
        <v>0</v>
      </c>
      <c r="S88" s="2">
        <f>(VLOOKUP($A88,[4]BASE17!$A$1:$N$933,7,0))/1000</f>
        <v>0</v>
      </c>
      <c r="T88" s="2">
        <f>(VLOOKUP($A88,[4]BASE17!$A$1:$N$933,8,0))/1000</f>
        <v>0</v>
      </c>
      <c r="U88" s="2">
        <f>(VLOOKUP($A88,[4]BASE17!$A$1:$N$933,9,0))/1000</f>
        <v>0</v>
      </c>
      <c r="V88" s="2">
        <f>(VLOOKUP($A88,[4]BASE17!$A$1:$N$933,10,0))/1000</f>
        <v>0</v>
      </c>
      <c r="W88" s="2">
        <f>(VLOOKUP($A88,[4]BASE17!$A$1:$N$933,11,0))/1000</f>
        <v>0</v>
      </c>
      <c r="X88" s="2">
        <f>(VLOOKUP($A88,[4]BASE17!$A$1:$N$933,12,0))/1000</f>
        <v>0</v>
      </c>
      <c r="Y88" s="2">
        <f>(VLOOKUP($A88,[4]BASE17!$A$1:$N$933,13,0))/1000</f>
        <v>0</v>
      </c>
      <c r="Z88" s="2">
        <f>(VLOOKUP($A88,[4]BASE17!$A$1:$N$933,14,0))/1000</f>
        <v>0</v>
      </c>
      <c r="AA88" s="2">
        <f>(VLOOKUP($A88,[4]BASE18!$A$1:$N$933,3,0))/1000</f>
        <v>0</v>
      </c>
      <c r="AB88" s="2">
        <f>(VLOOKUP($A88,[4]BASE18!$A$1:$N$933,4,0))/1000</f>
        <v>0</v>
      </c>
      <c r="AC88" s="2">
        <f>(VLOOKUP($A88,[4]BASE18!$A$1:$N$933,5,0))/1000</f>
        <v>0</v>
      </c>
      <c r="AD88" s="2">
        <f>(VLOOKUP($A88,[4]BASE18!$A$1:$N$933,6,0))/1000</f>
        <v>0</v>
      </c>
      <c r="AE88" s="2">
        <f>(VLOOKUP($A88,[4]BASE18!$A$1:$N$933,7,0))/1000</f>
        <v>0</v>
      </c>
      <c r="AF88" s="2">
        <f>(VLOOKUP($A88,[4]BASE18!$A$1:$N$933,8,0))/1000</f>
        <v>0</v>
      </c>
      <c r="AG88" s="2">
        <f>(VLOOKUP($A88,[4]BASE18!$A$1:$N$933,9,0))/1000</f>
        <v>0</v>
      </c>
      <c r="AH88" s="2">
        <f>(VLOOKUP($A88,[4]BASE18!$A$1:$N$933,10,0))/1000</f>
        <v>0</v>
      </c>
      <c r="AI88" s="2">
        <f>(VLOOKUP($A88,[4]BASE18!$A$1:$N$933,11,0))/1000</f>
        <v>0</v>
      </c>
      <c r="AJ88" s="2">
        <f>(VLOOKUP($A88,[4]BASE18!$A$1:$N$933,12,0))/1000</f>
        <v>0</v>
      </c>
      <c r="AK88" s="2">
        <f>(VLOOKUP($A88,[4]BASE18!$A$1:$N$933,13,0))/1000</f>
        <v>0</v>
      </c>
      <c r="AL88" s="2">
        <f>(VLOOKUP($A88,[4]BASE18!$A$1:$N$933,14,0))/1000</f>
        <v>0</v>
      </c>
      <c r="AM88" s="2">
        <f>(VLOOKUP($A88,[4]BASE19!$A$1:$N$933,3,0))/1000</f>
        <v>0</v>
      </c>
      <c r="AN88" s="2">
        <f>(VLOOKUP($A88,[4]BASE19!$A$1:$N$933,4,0))/1000</f>
        <v>0</v>
      </c>
      <c r="AO88" s="2">
        <f>(VLOOKUP($A88,[4]BASE19!$A$1:$N$933,5,0))/1000</f>
        <v>0</v>
      </c>
      <c r="AP88" s="2">
        <f>(VLOOKUP($A88,[4]BASE19!$A$1:$N$933,6,0))/1000</f>
        <v>0</v>
      </c>
      <c r="AQ88" s="2">
        <f>(VLOOKUP($A88,[4]BASE19!$A$1:$N$933,7,0))/1000</f>
        <v>0</v>
      </c>
      <c r="AR88" s="2">
        <f>(VLOOKUP($A88,[4]BASE19!$A$1:$N$933,8,0))/1000</f>
        <v>0</v>
      </c>
      <c r="AS88" s="2">
        <f>(VLOOKUP($A88,[4]BASE19!$A$1:$N$933,9,0))/1000</f>
        <v>0</v>
      </c>
      <c r="AT88" s="2">
        <f>(VLOOKUP($A88,[4]BASE19!$A$1:$N$933,10,0))/1000</f>
        <v>0</v>
      </c>
      <c r="AU88" s="2">
        <f>(VLOOKUP($A88,[4]BASE19!$A$1:$N$933,11,0))/1000</f>
        <v>0</v>
      </c>
      <c r="AV88" s="2">
        <f>(VLOOKUP($A88,[4]BASE19!$A$1:$N$933,12,0))/1000</f>
        <v>0</v>
      </c>
      <c r="AW88" s="2">
        <f>(VLOOKUP($A88,[4]BASE19!$A$1:$N$933,13,0))/1000</f>
        <v>0</v>
      </c>
      <c r="AX88" s="2">
        <f>(VLOOKUP($A88,[4]BASE19!$A$1:$N$933,14,0))/1000</f>
        <v>0</v>
      </c>
      <c r="AY88" s="2">
        <f>(VLOOKUP($A88,[4]BASE20!$A$1:$N$933,3,0))/1000</f>
        <v>0</v>
      </c>
      <c r="AZ88" s="2">
        <f>(VLOOKUP($A88,[4]BASE20!$A$1:$N$933,4,0))/1000</f>
        <v>0</v>
      </c>
      <c r="BA88" s="2">
        <f>(VLOOKUP($A88,[4]BASE20!$A$1:$N$933,5,0))/1000</f>
        <v>0</v>
      </c>
      <c r="BB88" s="2">
        <f>(VLOOKUP($A88,[4]BASE20!$A$1:$N$933,6,0))/1000</f>
        <v>0</v>
      </c>
      <c r="BC88" s="2">
        <f>(VLOOKUP($A88,[4]BASE20!$A$1:$N$933,7,0))/1000</f>
        <v>0</v>
      </c>
      <c r="BD88" s="2">
        <f>(VLOOKUP($A88,[4]BASE20!$A$1:$N$933,8,0))/1000</f>
        <v>0</v>
      </c>
      <c r="BE88" s="2">
        <f>(VLOOKUP($A88,[4]BASE20!$A$1:$N$933,9,0))/1000</f>
        <v>0</v>
      </c>
      <c r="BF88" s="2">
        <f>(VLOOKUP($A88,[4]BASE20!$A$1:$N$933,10,0))/1000</f>
        <v>0</v>
      </c>
      <c r="BG88" s="2">
        <f>(VLOOKUP($A88,[4]BASE20!$A$1:$N$933,11,0))/1000</f>
        <v>0</v>
      </c>
      <c r="BH88" s="2">
        <f>(VLOOKUP($A88,[4]BASE20!$A$1:$N$933,12,0))/1000</f>
        <v>0</v>
      </c>
      <c r="BI88" s="2">
        <f>(VLOOKUP($A88,[4]BASE20!$A$1:$N$933,13,0))/1000</f>
        <v>0</v>
      </c>
      <c r="BJ88" s="2">
        <f>(VLOOKUP($A88,[4]BASE20!$A$1:$N$933,14,0))/1000</f>
        <v>0</v>
      </c>
      <c r="BK88" s="2">
        <f>(VLOOKUP($A88,[4]BASE21!$A$1:$N$933,3,0))/1000</f>
        <v>0</v>
      </c>
      <c r="BL88" s="2">
        <f>(VLOOKUP($A88,[4]BASE21!$A$1:$N$933,4,0))/1000</f>
        <v>0</v>
      </c>
      <c r="BM88" s="2">
        <f>(VLOOKUP($A88,[4]BASE21!$A$1:$N$933,5,0))/1000</f>
        <v>0</v>
      </c>
      <c r="BN88" s="2">
        <f>(VLOOKUP($A88,[4]BASE21!$A$1:$N$933,6,0))/1000</f>
        <v>0</v>
      </c>
      <c r="BO88" s="2">
        <f>(VLOOKUP($A88,[4]BASE21!$A$1:$N$933,7,0))/1000</f>
        <v>0</v>
      </c>
      <c r="BP88" s="2">
        <f>(VLOOKUP($A88,[4]BASE21!$A$1:$N$933,8,0))/1000</f>
        <v>0</v>
      </c>
      <c r="BQ88" s="2">
        <f t="shared" si="7"/>
        <v>0</v>
      </c>
      <c r="BR88" s="34">
        <f t="shared" si="8"/>
        <v>0</v>
      </c>
      <c r="BS88" s="34">
        <f t="shared" si="9"/>
        <v>0</v>
      </c>
      <c r="BT88" s="5"/>
    </row>
    <row r="89" spans="1:72" x14ac:dyDescent="0.2">
      <c r="A89" s="1">
        <v>25</v>
      </c>
      <c r="B89" s="1" t="s">
        <v>31</v>
      </c>
      <c r="C89" s="2">
        <f>VLOOKUP($A89,[4]BASE!$A$2:$N$890,3,0)</f>
        <v>1</v>
      </c>
      <c r="D89" s="2">
        <f>VLOOKUP($A89,[4]BASE!$A$2:$N$890,3,0)</f>
        <v>1</v>
      </c>
      <c r="E89" s="2">
        <f>VLOOKUP($A89,[4]BASE!$A$2:$N$890,3,0)</f>
        <v>1</v>
      </c>
      <c r="F89" s="2">
        <f>VLOOKUP($A89,[4]BASE!$A$2:$N$890,3,0)</f>
        <v>1</v>
      </c>
      <c r="G89" s="2">
        <f>VLOOKUP($A89,[4]BASE!$A$2:$N$890,3,0)</f>
        <v>1</v>
      </c>
      <c r="H89" s="2">
        <f>VLOOKUP($A89,[4]BASE!$A$2:$N$890,3,0)</f>
        <v>1</v>
      </c>
      <c r="I89" s="2">
        <f>VLOOKUP($A89,[4]BASE!$A$2:$N$890,3,0)</f>
        <v>1</v>
      </c>
      <c r="J89" s="2">
        <f>VLOOKUP($A89,[4]BASE!$A$2:$N$890,3,0)</f>
        <v>1</v>
      </c>
      <c r="K89" s="2">
        <f>(VLOOKUP($A89,[4]BASE!$A$2:$N$890,11,0))/1000</f>
        <v>123227.00382</v>
      </c>
      <c r="L89" s="2">
        <f>(VLOOKUP($A89,[4]BASE!$A$2:$N$890,12,0))/1000</f>
        <v>79882.343209999992</v>
      </c>
      <c r="M89" s="2">
        <f>(VLOOKUP($A89,[4]BASE!$A$2:$N$890,13,0))/1000</f>
        <v>28815.981250000001</v>
      </c>
      <c r="N89" s="2">
        <f>(VLOOKUP($A89,[4]BASE!$A$2:$N$890,14,0))/1000</f>
        <v>67202.994279999999</v>
      </c>
      <c r="O89" s="2">
        <f>(VLOOKUP($A89,[4]BASE17!$A$1:$N$933,3,0))/1000</f>
        <v>81371.816400000011</v>
      </c>
      <c r="P89" s="2">
        <f>(VLOOKUP($A89,[4]BASE17!$A$1:$N$933,4,0))/1000</f>
        <v>91105.662819999998</v>
      </c>
      <c r="Q89" s="2">
        <f>(VLOOKUP($A89,[4]BASE17!$A$1:$N$933,5,0))/1000</f>
        <v>309085.19845999999</v>
      </c>
      <c r="R89" s="2">
        <f>(VLOOKUP($A89,[4]BASE17!$A$1:$N$933,6,0))/1000</f>
        <v>135043.18471</v>
      </c>
      <c r="S89" s="2">
        <f>(VLOOKUP($A89,[4]BASE17!$A$1:$N$933,7,0))/1000</f>
        <v>147364.33971999999</v>
      </c>
      <c r="T89" s="2">
        <f>(VLOOKUP($A89,[4]BASE17!$A$1:$N$933,8,0))/1000</f>
        <v>103144.63884999999</v>
      </c>
      <c r="U89" s="2">
        <f>(VLOOKUP($A89,[4]BASE17!$A$1:$N$933,9,0))/1000</f>
        <v>48899.887459999998</v>
      </c>
      <c r="V89" s="2">
        <f>(VLOOKUP($A89,[4]BASE17!$A$1:$N$933,10,0))/1000</f>
        <v>48899.887459999998</v>
      </c>
      <c r="W89" s="2">
        <f>(VLOOKUP($A89,[4]BASE17!$A$1:$N$933,11,0))/1000</f>
        <v>67986.485050000003</v>
      </c>
      <c r="X89" s="2">
        <f>(VLOOKUP($A89,[4]BASE17!$A$1:$N$933,12,0))/1000</f>
        <v>168915.61567</v>
      </c>
      <c r="Y89" s="2">
        <f>(VLOOKUP($A89,[4]BASE17!$A$1:$N$933,13,0))/1000</f>
        <v>168915.61567</v>
      </c>
      <c r="Z89" s="2">
        <f>(VLOOKUP($A89,[4]BASE17!$A$1:$N$933,14,0))/1000</f>
        <v>98855.651540000006</v>
      </c>
      <c r="AA89" s="2">
        <f>(VLOOKUP($A89,[4]BASE18!$A$1:$N$933,3,0))/1000</f>
        <v>88628.577579999997</v>
      </c>
      <c r="AB89" s="2">
        <f>(VLOOKUP($A89,[4]BASE18!$A$1:$N$933,4,0))/1000</f>
        <v>52071.268649999998</v>
      </c>
      <c r="AC89" s="2">
        <f>(VLOOKUP($A89,[4]BASE18!$A$1:$N$933,5,0))/1000</f>
        <v>63463.889840000003</v>
      </c>
      <c r="AD89" s="2">
        <f>(VLOOKUP($A89,[4]BASE18!$A$1:$N$933,6,0))/1000</f>
        <v>63345.770570000001</v>
      </c>
      <c r="AE89" s="2">
        <f>(VLOOKUP($A89,[4]BASE18!$A$1:$N$933,7,0))/1000</f>
        <v>60376.702429999998</v>
      </c>
      <c r="AF89" s="2">
        <f>(VLOOKUP($A89,[4]BASE18!$A$1:$N$933,8,0))/1000</f>
        <v>60376.702429999998</v>
      </c>
      <c r="AG89" s="2">
        <f>(VLOOKUP($A89,[4]BASE18!$A$1:$N$933,9,0))/1000</f>
        <v>60376.702429999998</v>
      </c>
      <c r="AH89" s="2">
        <f>(VLOOKUP($A89,[4]BASE18!$A$1:$N$933,10,0))/1000</f>
        <v>60362.419419999998</v>
      </c>
      <c r="AI89" s="2">
        <f>(VLOOKUP($A89,[4]BASE18!$A$1:$N$933,11,0))/1000</f>
        <v>60019.295899999997</v>
      </c>
      <c r="AJ89" s="2">
        <f>(VLOOKUP($A89,[4]BASE18!$A$1:$N$933,12,0))/1000</f>
        <v>11973.969009999999</v>
      </c>
      <c r="AK89" s="2">
        <f>(VLOOKUP($A89,[4]BASE18!$A$1:$N$933,13,0))/1000</f>
        <v>993.20265000000006</v>
      </c>
      <c r="AL89" s="2">
        <f>(VLOOKUP($A89,[4]BASE18!$A$1:$N$933,14,0))/1000</f>
        <v>993.20265000000006</v>
      </c>
      <c r="AM89" s="2">
        <f>(VLOOKUP($A89,[4]BASE19!$A$1:$N$933,3,0))/1000</f>
        <v>993.20265000000006</v>
      </c>
      <c r="AN89" s="2">
        <f>(VLOOKUP($A89,[4]BASE19!$A$1:$N$933,4,0))/1000</f>
        <v>993.20265000000006</v>
      </c>
      <c r="AO89" s="2">
        <f>(VLOOKUP($A89,[4]BASE19!$A$1:$N$933,5,0))/1000</f>
        <v>0</v>
      </c>
      <c r="AP89" s="2">
        <f>(VLOOKUP($A89,[4]BASE19!$A$1:$N$933,6,0))/1000</f>
        <v>0</v>
      </c>
      <c r="AQ89" s="2">
        <f>(VLOOKUP($A89,[4]BASE19!$A$1:$N$933,7,0))/1000</f>
        <v>0</v>
      </c>
      <c r="AR89" s="2">
        <f>(VLOOKUP($A89,[4]BASE19!$A$1:$N$933,8,0))/1000</f>
        <v>0</v>
      </c>
      <c r="AS89" s="2">
        <f>(VLOOKUP($A89,[4]BASE19!$A$1:$N$933,9,0))/1000</f>
        <v>0</v>
      </c>
      <c r="AT89" s="2">
        <f>(VLOOKUP($A89,[4]BASE19!$A$1:$N$933,10,0))/1000</f>
        <v>0</v>
      </c>
      <c r="AU89" s="2">
        <f>(VLOOKUP($A89,[4]BASE19!$A$1:$N$933,11,0))/1000</f>
        <v>0</v>
      </c>
      <c r="AV89" s="2">
        <f>(VLOOKUP($A89,[4]BASE19!$A$1:$N$933,12,0))/1000</f>
        <v>0</v>
      </c>
      <c r="AW89" s="2">
        <f>(VLOOKUP($A89,[4]BASE19!$A$1:$N$933,13,0))/1000</f>
        <v>0</v>
      </c>
      <c r="AX89" s="2">
        <f>(VLOOKUP($A89,[4]BASE19!$A$1:$N$933,14,0))/1000</f>
        <v>0</v>
      </c>
      <c r="AY89" s="2">
        <f>(VLOOKUP($A89,[4]BASE20!$A$1:$N$933,3,0))/1000</f>
        <v>0</v>
      </c>
      <c r="AZ89" s="2">
        <f>(VLOOKUP($A89,[4]BASE20!$A$1:$N$933,4,0))/1000</f>
        <v>0</v>
      </c>
      <c r="BA89" s="2">
        <f>(VLOOKUP($A89,[4]BASE20!$A$1:$N$933,5,0))/1000</f>
        <v>0</v>
      </c>
      <c r="BB89" s="2">
        <f>(VLOOKUP($A89,[4]BASE20!$A$1:$N$933,6,0))/1000</f>
        <v>0</v>
      </c>
      <c r="BC89" s="2">
        <f>(VLOOKUP($A89,[4]BASE20!$A$1:$N$933,7,0))/1000</f>
        <v>0</v>
      </c>
      <c r="BD89" s="2">
        <f>(VLOOKUP($A89,[4]BASE20!$A$1:$N$933,8,0))/1000</f>
        <v>0</v>
      </c>
      <c r="BE89" s="2">
        <f>(VLOOKUP($A89,[4]BASE20!$A$1:$N$933,9,0))/1000</f>
        <v>0</v>
      </c>
      <c r="BF89" s="2">
        <f>(VLOOKUP($A89,[4]BASE20!$A$1:$N$933,10,0))/1000</f>
        <v>0</v>
      </c>
      <c r="BG89" s="2">
        <f>(VLOOKUP($A89,[4]BASE20!$A$1:$N$933,11,0))/1000</f>
        <v>0</v>
      </c>
      <c r="BH89" s="2">
        <f>(VLOOKUP($A89,[4]BASE20!$A$1:$N$933,12,0))/1000</f>
        <v>0</v>
      </c>
      <c r="BI89" s="2">
        <f>(VLOOKUP($A89,[4]BASE20!$A$1:$N$933,13,0))/1000</f>
        <v>0</v>
      </c>
      <c r="BJ89" s="2">
        <f>(VLOOKUP($A89,[4]BASE20!$A$1:$N$933,14,0))/1000</f>
        <v>0</v>
      </c>
      <c r="BK89" s="2">
        <f>(VLOOKUP($A89,[4]BASE21!$A$1:$N$933,3,0))/1000</f>
        <v>0</v>
      </c>
      <c r="BL89" s="2">
        <f>(VLOOKUP($A89,[4]BASE21!$A$1:$N$933,4,0))/1000</f>
        <v>0</v>
      </c>
      <c r="BM89" s="2">
        <f>(VLOOKUP($A89,[4]BASE21!$A$1:$N$933,5,0))/1000</f>
        <v>0</v>
      </c>
      <c r="BN89" s="2">
        <f>(VLOOKUP($A89,[4]BASE21!$A$1:$N$933,6,0))/1000</f>
        <v>0</v>
      </c>
      <c r="BO89" s="2">
        <f>(VLOOKUP($A89,[4]BASE21!$A$1:$N$933,7,0))/1000</f>
        <v>0</v>
      </c>
      <c r="BP89" s="2">
        <f>(VLOOKUP($A89,[4]BASE21!$A$1:$N$933,8,0))/1000</f>
        <v>0</v>
      </c>
      <c r="BQ89" s="2">
        <f t="shared" si="7"/>
        <v>0</v>
      </c>
      <c r="BR89" s="34">
        <f t="shared" si="8"/>
        <v>0</v>
      </c>
      <c r="BS89" s="34">
        <f t="shared" si="9"/>
        <v>0</v>
      </c>
      <c r="BT89" s="5"/>
    </row>
    <row r="90" spans="1:72" x14ac:dyDescent="0.2">
      <c r="A90" s="1">
        <v>251</v>
      </c>
      <c r="B90" s="1" t="s">
        <v>32</v>
      </c>
      <c r="C90" s="2">
        <f>VLOOKUP($A90,[4]BASE!$A$2:$N$890,3,0)</f>
        <v>1</v>
      </c>
      <c r="D90" s="2">
        <f>VLOOKUP($A90,[4]BASE!$A$2:$N$890,3,0)</f>
        <v>1</v>
      </c>
      <c r="E90" s="2">
        <f>VLOOKUP($A90,[4]BASE!$A$2:$N$890,3,0)</f>
        <v>1</v>
      </c>
      <c r="F90" s="2">
        <f>VLOOKUP($A90,[4]BASE!$A$2:$N$890,3,0)</f>
        <v>1</v>
      </c>
      <c r="G90" s="2">
        <f>VLOOKUP($A90,[4]BASE!$A$2:$N$890,3,0)</f>
        <v>1</v>
      </c>
      <c r="H90" s="2">
        <f>VLOOKUP($A90,[4]BASE!$A$2:$N$890,3,0)</f>
        <v>1</v>
      </c>
      <c r="I90" s="2">
        <f>VLOOKUP($A90,[4]BASE!$A$2:$N$890,3,0)</f>
        <v>1</v>
      </c>
      <c r="J90" s="2">
        <f>VLOOKUP($A90,[4]BASE!$A$2:$N$890,3,0)</f>
        <v>1</v>
      </c>
      <c r="K90" s="2">
        <f>(VLOOKUP($A90,[4]BASE!$A$2:$N$890,11,0))/1000</f>
        <v>0</v>
      </c>
      <c r="L90" s="2">
        <f>(VLOOKUP($A90,[4]BASE!$A$2:$N$890,12,0))/1000</f>
        <v>0</v>
      </c>
      <c r="M90" s="2">
        <f>(VLOOKUP($A90,[4]BASE!$A$2:$N$890,13,0))/1000</f>
        <v>0</v>
      </c>
      <c r="N90" s="2">
        <f>(VLOOKUP($A90,[4]BASE!$A$2:$N$890,14,0))/1000</f>
        <v>0</v>
      </c>
      <c r="O90" s="2">
        <f>(VLOOKUP($A90,[4]BASE17!$A$1:$N$933,3,0))/1000</f>
        <v>0</v>
      </c>
      <c r="P90" s="2">
        <f>(VLOOKUP($A90,[4]BASE17!$A$1:$N$933,4,0))/1000</f>
        <v>0</v>
      </c>
      <c r="Q90" s="2">
        <f>(VLOOKUP($A90,[4]BASE17!$A$1:$N$933,5,0))/1000</f>
        <v>0</v>
      </c>
      <c r="R90" s="2">
        <f>(VLOOKUP($A90,[4]BASE17!$A$1:$N$933,6,0))/1000</f>
        <v>0</v>
      </c>
      <c r="S90" s="2">
        <f>(VLOOKUP($A90,[4]BASE17!$A$1:$N$933,7,0))/1000</f>
        <v>0</v>
      </c>
      <c r="T90" s="2">
        <f>(VLOOKUP($A90,[4]BASE17!$A$1:$N$933,8,0))/1000</f>
        <v>0</v>
      </c>
      <c r="U90" s="2">
        <f>(VLOOKUP($A90,[4]BASE17!$A$1:$N$933,9,0))/1000</f>
        <v>0</v>
      </c>
      <c r="V90" s="2">
        <f>(VLOOKUP($A90,[4]BASE17!$A$1:$N$933,10,0))/1000</f>
        <v>0</v>
      </c>
      <c r="W90" s="2">
        <f>(VLOOKUP($A90,[4]BASE17!$A$1:$N$933,11,0))/1000</f>
        <v>0</v>
      </c>
      <c r="X90" s="2">
        <f>(VLOOKUP($A90,[4]BASE17!$A$1:$N$933,12,0))/1000</f>
        <v>0</v>
      </c>
      <c r="Y90" s="2">
        <f>(VLOOKUP($A90,[4]BASE17!$A$1:$N$933,13,0))/1000</f>
        <v>0</v>
      </c>
      <c r="Z90" s="2">
        <f>(VLOOKUP($A90,[4]BASE17!$A$1:$N$933,14,0))/1000</f>
        <v>0</v>
      </c>
      <c r="AA90" s="2">
        <f>(VLOOKUP($A90,[4]BASE18!$A$1:$N$933,3,0))/1000</f>
        <v>0</v>
      </c>
      <c r="AB90" s="2">
        <f>(VLOOKUP($A90,[4]BASE18!$A$1:$N$933,4,0))/1000</f>
        <v>0</v>
      </c>
      <c r="AC90" s="2">
        <f>(VLOOKUP($A90,[4]BASE18!$A$1:$N$933,5,0))/1000</f>
        <v>0</v>
      </c>
      <c r="AD90" s="2">
        <f>(VLOOKUP($A90,[4]BASE18!$A$1:$N$933,6,0))/1000</f>
        <v>0</v>
      </c>
      <c r="AE90" s="2">
        <f>(VLOOKUP($A90,[4]BASE18!$A$1:$N$933,7,0))/1000</f>
        <v>0</v>
      </c>
      <c r="AF90" s="2">
        <f>(VLOOKUP($A90,[4]BASE18!$A$1:$N$933,8,0))/1000</f>
        <v>0</v>
      </c>
      <c r="AG90" s="2">
        <f>(VLOOKUP($A90,[4]BASE18!$A$1:$N$933,9,0))/1000</f>
        <v>0</v>
      </c>
      <c r="AH90" s="2">
        <f>(VLOOKUP($A90,[4]BASE18!$A$1:$N$933,10,0))/1000</f>
        <v>0</v>
      </c>
      <c r="AI90" s="2">
        <f>(VLOOKUP($A90,[4]BASE18!$A$1:$N$933,11,0))/1000</f>
        <v>0</v>
      </c>
      <c r="AJ90" s="2">
        <f>(VLOOKUP($A90,[4]BASE18!$A$1:$N$933,12,0))/1000</f>
        <v>0</v>
      </c>
      <c r="AK90" s="2">
        <f>(VLOOKUP($A90,[4]BASE18!$A$1:$N$933,13,0))/1000</f>
        <v>0</v>
      </c>
      <c r="AL90" s="2">
        <f>(VLOOKUP($A90,[4]BASE18!$A$1:$N$933,14,0))/1000</f>
        <v>0</v>
      </c>
      <c r="AM90" s="2">
        <f>(VLOOKUP($A90,[4]BASE19!$A$1:$N$933,3,0))/1000</f>
        <v>0</v>
      </c>
      <c r="AN90" s="2">
        <f>(VLOOKUP($A90,[4]BASE19!$A$1:$N$933,4,0))/1000</f>
        <v>0</v>
      </c>
      <c r="AO90" s="2">
        <f>(VLOOKUP($A90,[4]BASE19!$A$1:$N$933,5,0))/1000</f>
        <v>0</v>
      </c>
      <c r="AP90" s="2">
        <f>(VLOOKUP($A90,[4]BASE19!$A$1:$N$933,6,0))/1000</f>
        <v>0</v>
      </c>
      <c r="AQ90" s="2">
        <f>(VLOOKUP($A90,[4]BASE19!$A$1:$N$933,7,0))/1000</f>
        <v>0</v>
      </c>
      <c r="AR90" s="2">
        <f>(VLOOKUP($A90,[4]BASE19!$A$1:$N$933,8,0))/1000</f>
        <v>0</v>
      </c>
      <c r="AS90" s="2">
        <f>(VLOOKUP($A90,[4]BASE19!$A$1:$N$933,9,0))/1000</f>
        <v>0</v>
      </c>
      <c r="AT90" s="2">
        <f>(VLOOKUP($A90,[4]BASE19!$A$1:$N$933,10,0))/1000</f>
        <v>0</v>
      </c>
      <c r="AU90" s="2">
        <f>(VLOOKUP($A90,[4]BASE19!$A$1:$N$933,11,0))/1000</f>
        <v>0</v>
      </c>
      <c r="AV90" s="2">
        <f>(VLOOKUP($A90,[4]BASE19!$A$1:$N$933,12,0))/1000</f>
        <v>0</v>
      </c>
      <c r="AW90" s="2">
        <f>(VLOOKUP($A90,[4]BASE19!$A$1:$N$933,13,0))/1000</f>
        <v>0</v>
      </c>
      <c r="AX90" s="2">
        <f>(VLOOKUP($A90,[4]BASE19!$A$1:$N$933,14,0))/1000</f>
        <v>0</v>
      </c>
      <c r="AY90" s="2">
        <f>(VLOOKUP($A90,[4]BASE20!$A$1:$N$933,3,0))/1000</f>
        <v>0</v>
      </c>
      <c r="AZ90" s="2">
        <f>(VLOOKUP($A90,[4]BASE20!$A$1:$N$933,4,0))/1000</f>
        <v>0</v>
      </c>
      <c r="BA90" s="2">
        <f>(VLOOKUP($A90,[4]BASE20!$A$1:$N$933,5,0))/1000</f>
        <v>0</v>
      </c>
      <c r="BB90" s="2">
        <f>(VLOOKUP($A90,[4]BASE20!$A$1:$N$933,6,0))/1000</f>
        <v>0</v>
      </c>
      <c r="BC90" s="2">
        <f>(VLOOKUP($A90,[4]BASE20!$A$1:$N$933,7,0))/1000</f>
        <v>0</v>
      </c>
      <c r="BD90" s="2">
        <f>(VLOOKUP($A90,[4]BASE20!$A$1:$N$933,8,0))/1000</f>
        <v>0</v>
      </c>
      <c r="BE90" s="2">
        <f>(VLOOKUP($A90,[4]BASE20!$A$1:$N$933,9,0))/1000</f>
        <v>0</v>
      </c>
      <c r="BF90" s="2">
        <f>(VLOOKUP($A90,[4]BASE20!$A$1:$N$933,10,0))/1000</f>
        <v>0</v>
      </c>
      <c r="BG90" s="2">
        <f>(VLOOKUP($A90,[4]BASE20!$A$1:$N$933,11,0))/1000</f>
        <v>0</v>
      </c>
      <c r="BH90" s="2">
        <f>(VLOOKUP($A90,[4]BASE20!$A$1:$N$933,12,0))/1000</f>
        <v>0</v>
      </c>
      <c r="BI90" s="2">
        <f>(VLOOKUP($A90,[4]BASE20!$A$1:$N$933,13,0))/1000</f>
        <v>0</v>
      </c>
      <c r="BJ90" s="2">
        <f>(VLOOKUP($A90,[4]BASE20!$A$1:$N$933,14,0))/1000</f>
        <v>0</v>
      </c>
      <c r="BK90" s="2">
        <f>(VLOOKUP($A90,[4]BASE21!$A$1:$N$933,3,0))/1000</f>
        <v>0</v>
      </c>
      <c r="BL90" s="2">
        <f>(VLOOKUP($A90,[4]BASE21!$A$1:$N$933,4,0))/1000</f>
        <v>0</v>
      </c>
      <c r="BM90" s="2">
        <f>(VLOOKUP($A90,[4]BASE21!$A$1:$N$933,5,0))/1000</f>
        <v>0</v>
      </c>
      <c r="BN90" s="2">
        <f>(VLOOKUP($A90,[4]BASE21!$A$1:$N$933,6,0))/1000</f>
        <v>0</v>
      </c>
      <c r="BO90" s="2">
        <f>(VLOOKUP($A90,[4]BASE21!$A$1:$N$933,7,0))/1000</f>
        <v>0</v>
      </c>
      <c r="BP90" s="2">
        <f>(VLOOKUP($A90,[4]BASE21!$A$1:$N$933,8,0))/1000</f>
        <v>0</v>
      </c>
      <c r="BQ90" s="2">
        <f t="shared" si="7"/>
        <v>0</v>
      </c>
      <c r="BR90" s="34">
        <f t="shared" si="8"/>
        <v>0</v>
      </c>
      <c r="BS90" s="34">
        <f t="shared" si="9"/>
        <v>0</v>
      </c>
      <c r="BT90" s="5"/>
    </row>
    <row r="91" spans="1:72" x14ac:dyDescent="0.2">
      <c r="A91" s="1">
        <v>252</v>
      </c>
      <c r="B91" s="1" t="s">
        <v>33</v>
      </c>
      <c r="C91" s="2">
        <f>VLOOKUP($A91,[4]BASE!$A$2:$N$890,3,0)</f>
        <v>1</v>
      </c>
      <c r="D91" s="2">
        <f>VLOOKUP($A91,[4]BASE!$A$2:$N$890,3,0)</f>
        <v>1</v>
      </c>
      <c r="E91" s="2">
        <f>VLOOKUP($A91,[4]BASE!$A$2:$N$890,3,0)</f>
        <v>1</v>
      </c>
      <c r="F91" s="2">
        <f>VLOOKUP($A91,[4]BASE!$A$2:$N$890,3,0)</f>
        <v>1</v>
      </c>
      <c r="G91" s="2">
        <f>VLOOKUP($A91,[4]BASE!$A$2:$N$890,3,0)</f>
        <v>1</v>
      </c>
      <c r="H91" s="2">
        <f>VLOOKUP($A91,[4]BASE!$A$2:$N$890,3,0)</f>
        <v>1</v>
      </c>
      <c r="I91" s="2">
        <f>VLOOKUP($A91,[4]BASE!$A$2:$N$890,3,0)</f>
        <v>1</v>
      </c>
      <c r="J91" s="2">
        <f>VLOOKUP($A91,[4]BASE!$A$2:$N$890,3,0)</f>
        <v>1</v>
      </c>
      <c r="K91" s="2">
        <f>(VLOOKUP($A91,[4]BASE!$A$2:$N$890,11,0))/1000</f>
        <v>123227.00382</v>
      </c>
      <c r="L91" s="2">
        <f>(VLOOKUP($A91,[4]BASE!$A$2:$N$890,12,0))/1000</f>
        <v>79882.343209999992</v>
      </c>
      <c r="M91" s="2">
        <f>(VLOOKUP($A91,[4]BASE!$A$2:$N$890,13,0))/1000</f>
        <v>28815.981250000001</v>
      </c>
      <c r="N91" s="2">
        <f>(VLOOKUP($A91,[4]BASE!$A$2:$N$890,14,0))/1000</f>
        <v>67202.994279999999</v>
      </c>
      <c r="O91" s="2">
        <f>(VLOOKUP($A91,[4]BASE17!$A$1:$N$933,3,0))/1000</f>
        <v>81371.816400000011</v>
      </c>
      <c r="P91" s="2">
        <f>(VLOOKUP($A91,[4]BASE17!$A$1:$N$933,4,0))/1000</f>
        <v>91105.662819999998</v>
      </c>
      <c r="Q91" s="2">
        <f>(VLOOKUP($A91,[4]BASE17!$A$1:$N$933,5,0))/1000</f>
        <v>309085.19845999999</v>
      </c>
      <c r="R91" s="2">
        <f>(VLOOKUP($A91,[4]BASE17!$A$1:$N$933,6,0))/1000</f>
        <v>135043.18471</v>
      </c>
      <c r="S91" s="2">
        <f>(VLOOKUP($A91,[4]BASE17!$A$1:$N$933,7,0))/1000</f>
        <v>147364.33971999999</v>
      </c>
      <c r="T91" s="2">
        <f>(VLOOKUP($A91,[4]BASE17!$A$1:$N$933,8,0))/1000</f>
        <v>103144.63884999999</v>
      </c>
      <c r="U91" s="2">
        <f>(VLOOKUP($A91,[4]BASE17!$A$1:$N$933,9,0))/1000</f>
        <v>48899.887459999998</v>
      </c>
      <c r="V91" s="2">
        <f>(VLOOKUP($A91,[4]BASE17!$A$1:$N$933,10,0))/1000</f>
        <v>48899.887459999998</v>
      </c>
      <c r="W91" s="2">
        <f>(VLOOKUP($A91,[4]BASE17!$A$1:$N$933,11,0))/1000</f>
        <v>67986.485050000003</v>
      </c>
      <c r="X91" s="2">
        <f>(VLOOKUP($A91,[4]BASE17!$A$1:$N$933,12,0))/1000</f>
        <v>168915.61567</v>
      </c>
      <c r="Y91" s="2">
        <f>(VLOOKUP($A91,[4]BASE17!$A$1:$N$933,13,0))/1000</f>
        <v>168915.61567</v>
      </c>
      <c r="Z91" s="2">
        <f>(VLOOKUP($A91,[4]BASE17!$A$1:$N$933,14,0))/1000</f>
        <v>98855.651540000006</v>
      </c>
      <c r="AA91" s="2">
        <f>(VLOOKUP($A91,[4]BASE18!$A$1:$N$933,3,0))/1000</f>
        <v>88628.577579999997</v>
      </c>
      <c r="AB91" s="2">
        <f>(VLOOKUP($A91,[4]BASE18!$A$1:$N$933,4,0))/1000</f>
        <v>52071.268649999998</v>
      </c>
      <c r="AC91" s="2">
        <f>(VLOOKUP($A91,[4]BASE18!$A$1:$N$933,5,0))/1000</f>
        <v>63463.889840000003</v>
      </c>
      <c r="AD91" s="2">
        <f>(VLOOKUP($A91,[4]BASE18!$A$1:$N$933,6,0))/1000</f>
        <v>63345.770570000001</v>
      </c>
      <c r="AE91" s="2">
        <f>(VLOOKUP($A91,[4]BASE18!$A$1:$N$933,7,0))/1000</f>
        <v>60376.702429999998</v>
      </c>
      <c r="AF91" s="2">
        <f>(VLOOKUP($A91,[4]BASE18!$A$1:$N$933,8,0))/1000</f>
        <v>60376.702429999998</v>
      </c>
      <c r="AG91" s="2">
        <f>(VLOOKUP($A91,[4]BASE18!$A$1:$N$933,9,0))/1000</f>
        <v>60376.702429999998</v>
      </c>
      <c r="AH91" s="2">
        <f>(VLOOKUP($A91,[4]BASE18!$A$1:$N$933,10,0))/1000</f>
        <v>60362.419419999998</v>
      </c>
      <c r="AI91" s="2">
        <f>(VLOOKUP($A91,[4]BASE18!$A$1:$N$933,11,0))/1000</f>
        <v>60019.295899999997</v>
      </c>
      <c r="AJ91" s="2">
        <f>(VLOOKUP($A91,[4]BASE18!$A$1:$N$933,12,0))/1000</f>
        <v>11973.969009999999</v>
      </c>
      <c r="AK91" s="2">
        <f>(VLOOKUP($A91,[4]BASE18!$A$1:$N$933,13,0))/1000</f>
        <v>993.20265000000006</v>
      </c>
      <c r="AL91" s="2">
        <f>(VLOOKUP($A91,[4]BASE18!$A$1:$N$933,14,0))/1000</f>
        <v>993.20265000000006</v>
      </c>
      <c r="AM91" s="2">
        <f>(VLOOKUP($A91,[4]BASE19!$A$1:$N$933,3,0))/1000</f>
        <v>993.20265000000006</v>
      </c>
      <c r="AN91" s="2">
        <f>(VLOOKUP($A91,[4]BASE19!$A$1:$N$933,4,0))/1000</f>
        <v>993.20265000000006</v>
      </c>
      <c r="AO91" s="2">
        <f>(VLOOKUP($A91,[4]BASE19!$A$1:$N$933,5,0))/1000</f>
        <v>0</v>
      </c>
      <c r="AP91" s="2">
        <f>(VLOOKUP($A91,[4]BASE19!$A$1:$N$933,6,0))/1000</f>
        <v>0</v>
      </c>
      <c r="AQ91" s="2">
        <f>(VLOOKUP($A91,[4]BASE19!$A$1:$N$933,7,0))/1000</f>
        <v>0</v>
      </c>
      <c r="AR91" s="2">
        <f>(VLOOKUP($A91,[4]BASE19!$A$1:$N$933,8,0))/1000</f>
        <v>0</v>
      </c>
      <c r="AS91" s="2">
        <f>(VLOOKUP($A91,[4]BASE19!$A$1:$N$933,9,0))/1000</f>
        <v>0</v>
      </c>
      <c r="AT91" s="2">
        <f>(VLOOKUP($A91,[4]BASE19!$A$1:$N$933,10,0))/1000</f>
        <v>0</v>
      </c>
      <c r="AU91" s="2">
        <f>(VLOOKUP($A91,[4]BASE19!$A$1:$N$933,11,0))/1000</f>
        <v>0</v>
      </c>
      <c r="AV91" s="2">
        <f>(VLOOKUP($A91,[4]BASE19!$A$1:$N$933,12,0))/1000</f>
        <v>0</v>
      </c>
      <c r="AW91" s="2">
        <f>(VLOOKUP($A91,[4]BASE19!$A$1:$N$933,13,0))/1000</f>
        <v>0</v>
      </c>
      <c r="AX91" s="2">
        <f>(VLOOKUP($A91,[4]BASE19!$A$1:$N$933,14,0))/1000</f>
        <v>0</v>
      </c>
      <c r="AY91" s="2">
        <f>(VLOOKUP($A91,[4]BASE20!$A$1:$N$933,3,0))/1000</f>
        <v>0</v>
      </c>
      <c r="AZ91" s="2">
        <f>(VLOOKUP($A91,[4]BASE20!$A$1:$N$933,4,0))/1000</f>
        <v>0</v>
      </c>
      <c r="BA91" s="2">
        <f>(VLOOKUP($A91,[4]BASE20!$A$1:$N$933,5,0))/1000</f>
        <v>0</v>
      </c>
      <c r="BB91" s="2">
        <f>(VLOOKUP($A91,[4]BASE20!$A$1:$N$933,6,0))/1000</f>
        <v>0</v>
      </c>
      <c r="BC91" s="2">
        <f>(VLOOKUP($A91,[4]BASE20!$A$1:$N$933,7,0))/1000</f>
        <v>0</v>
      </c>
      <c r="BD91" s="2">
        <f>(VLOOKUP($A91,[4]BASE20!$A$1:$N$933,8,0))/1000</f>
        <v>0</v>
      </c>
      <c r="BE91" s="2">
        <f>(VLOOKUP($A91,[4]BASE20!$A$1:$N$933,9,0))/1000</f>
        <v>0</v>
      </c>
      <c r="BF91" s="2">
        <f>(VLOOKUP($A91,[4]BASE20!$A$1:$N$933,10,0))/1000</f>
        <v>0</v>
      </c>
      <c r="BG91" s="2">
        <f>(VLOOKUP($A91,[4]BASE20!$A$1:$N$933,11,0))/1000</f>
        <v>0</v>
      </c>
      <c r="BH91" s="2">
        <f>(VLOOKUP($A91,[4]BASE20!$A$1:$N$933,12,0))/1000</f>
        <v>0</v>
      </c>
      <c r="BI91" s="2">
        <f>(VLOOKUP($A91,[4]BASE20!$A$1:$N$933,13,0))/1000</f>
        <v>0</v>
      </c>
      <c r="BJ91" s="2">
        <f>(VLOOKUP($A91,[4]BASE20!$A$1:$N$933,14,0))/1000</f>
        <v>0</v>
      </c>
      <c r="BK91" s="2">
        <f>(VLOOKUP($A91,[4]BASE21!$A$1:$N$933,3,0))/1000</f>
        <v>0</v>
      </c>
      <c r="BL91" s="2">
        <f>(VLOOKUP($A91,[4]BASE21!$A$1:$N$933,4,0))/1000</f>
        <v>0</v>
      </c>
      <c r="BM91" s="2">
        <f>(VLOOKUP($A91,[4]BASE21!$A$1:$N$933,5,0))/1000</f>
        <v>0</v>
      </c>
      <c r="BN91" s="2">
        <f>(VLOOKUP($A91,[4]BASE21!$A$1:$N$933,6,0))/1000</f>
        <v>0</v>
      </c>
      <c r="BO91" s="2">
        <f>(VLOOKUP($A91,[4]BASE21!$A$1:$N$933,7,0))/1000</f>
        <v>0</v>
      </c>
      <c r="BP91" s="2">
        <f>(VLOOKUP($A91,[4]BASE21!$A$1:$N$933,8,0))/1000</f>
        <v>0</v>
      </c>
      <c r="BQ91" s="2">
        <f t="shared" si="7"/>
        <v>0</v>
      </c>
      <c r="BR91" s="34">
        <f t="shared" si="8"/>
        <v>0</v>
      </c>
      <c r="BS91" s="34">
        <f t="shared" si="9"/>
        <v>0</v>
      </c>
      <c r="BT91" s="5"/>
    </row>
    <row r="92" spans="1:72" x14ac:dyDescent="0.2">
      <c r="A92" s="1">
        <v>26</v>
      </c>
      <c r="B92" s="1" t="s">
        <v>34</v>
      </c>
      <c r="C92" s="2">
        <f>VLOOKUP($A92,[4]BASE!$A$2:$N$890,3,0)</f>
        <v>1</v>
      </c>
      <c r="D92" s="2">
        <f>VLOOKUP($A92,[4]BASE!$A$2:$N$890,3,0)</f>
        <v>1</v>
      </c>
      <c r="E92" s="2">
        <f>VLOOKUP($A92,[4]BASE!$A$2:$N$890,3,0)</f>
        <v>1</v>
      </c>
      <c r="F92" s="2">
        <f>VLOOKUP($A92,[4]BASE!$A$2:$N$890,3,0)</f>
        <v>1</v>
      </c>
      <c r="G92" s="2">
        <f>VLOOKUP($A92,[4]BASE!$A$2:$N$890,3,0)</f>
        <v>1</v>
      </c>
      <c r="H92" s="2">
        <f>VLOOKUP($A92,[4]BASE!$A$2:$N$890,3,0)</f>
        <v>1</v>
      </c>
      <c r="I92" s="2">
        <f>VLOOKUP($A92,[4]BASE!$A$2:$N$890,3,0)</f>
        <v>1</v>
      </c>
      <c r="J92" s="2">
        <f>VLOOKUP($A92,[4]BASE!$A$2:$N$890,3,0)</f>
        <v>1</v>
      </c>
      <c r="K92" s="2">
        <f>(VLOOKUP($A92,[4]BASE!$A$2:$N$890,11,0))/1000</f>
        <v>162586.71208000003</v>
      </c>
      <c r="L92" s="2">
        <f>(VLOOKUP($A92,[4]BASE!$A$2:$N$890,12,0))/1000</f>
        <v>162247.11925999998</v>
      </c>
      <c r="M92" s="2">
        <f>(VLOOKUP($A92,[4]BASE!$A$2:$N$890,13,0))/1000</f>
        <v>162333.80261000001</v>
      </c>
      <c r="N92" s="2">
        <f>(VLOOKUP($A92,[4]BASE!$A$2:$N$890,14,0))/1000</f>
        <v>162374.26871999999</v>
      </c>
      <c r="O92" s="2">
        <f>(VLOOKUP($A92,[4]BASE17!$A$1:$N$933,3,0))/1000</f>
        <v>257177.21763</v>
      </c>
      <c r="P92" s="2">
        <f>(VLOOKUP($A92,[4]BASE17!$A$1:$N$933,4,0))/1000</f>
        <v>257912.26163999998</v>
      </c>
      <c r="Q92" s="2">
        <f>(VLOOKUP($A92,[4]BASE17!$A$1:$N$933,5,0))/1000</f>
        <v>253678.56265000001</v>
      </c>
      <c r="R92" s="2">
        <f>(VLOOKUP($A92,[4]BASE17!$A$1:$N$933,6,0))/1000</f>
        <v>254853.48574999999</v>
      </c>
      <c r="S92" s="2">
        <f>(VLOOKUP($A92,[4]BASE17!$A$1:$N$933,7,0))/1000</f>
        <v>257748.05528999999</v>
      </c>
      <c r="T92" s="2">
        <f>(VLOOKUP($A92,[4]BASE17!$A$1:$N$933,8,0))/1000</f>
        <v>258608.73566999999</v>
      </c>
      <c r="U92" s="2">
        <f>(VLOOKUP($A92,[4]BASE17!$A$1:$N$933,9,0))/1000</f>
        <v>168962.56852999999</v>
      </c>
      <c r="V92" s="2">
        <f>(VLOOKUP($A92,[4]BASE17!$A$1:$N$933,10,0))/1000</f>
        <v>168523.43177000002</v>
      </c>
      <c r="W92" s="2">
        <f>(VLOOKUP($A92,[4]BASE17!$A$1:$N$933,11,0))/1000</f>
        <v>169019.95455000002</v>
      </c>
      <c r="X92" s="2">
        <f>(VLOOKUP($A92,[4]BASE17!$A$1:$N$933,12,0))/1000</f>
        <v>169156.36697999999</v>
      </c>
      <c r="Y92" s="2">
        <f>(VLOOKUP($A92,[4]BASE17!$A$1:$N$933,13,0))/1000</f>
        <v>173782.50518000001</v>
      </c>
      <c r="Z92" s="2">
        <f>(VLOOKUP($A92,[4]BASE17!$A$1:$N$933,14,0))/1000</f>
        <v>178147.83632</v>
      </c>
      <c r="AA92" s="2">
        <f>(VLOOKUP($A92,[4]BASE18!$A$1:$N$933,3,0))/1000</f>
        <v>177215.04859999998</v>
      </c>
      <c r="AB92" s="2">
        <f>(VLOOKUP($A92,[4]BASE18!$A$1:$N$933,4,0))/1000</f>
        <v>177670.62186000001</v>
      </c>
      <c r="AC92" s="2">
        <f>(VLOOKUP($A92,[4]BASE18!$A$1:$N$933,5,0))/1000</f>
        <v>177795.81236000001</v>
      </c>
      <c r="AD92" s="2">
        <f>(VLOOKUP($A92,[4]BASE18!$A$1:$N$933,6,0))/1000</f>
        <v>179605.85963999998</v>
      </c>
      <c r="AE92" s="2">
        <f>(VLOOKUP($A92,[4]BASE18!$A$1:$N$933,7,0))/1000</f>
        <v>178338.77525999999</v>
      </c>
      <c r="AF92" s="2">
        <f>(VLOOKUP($A92,[4]BASE18!$A$1:$N$933,8,0))/1000</f>
        <v>177282.15210000001</v>
      </c>
      <c r="AG92" s="2">
        <f>(VLOOKUP($A92,[4]BASE18!$A$1:$N$933,9,0))/1000</f>
        <v>178665.47133</v>
      </c>
      <c r="AH92" s="2">
        <f>(VLOOKUP($A92,[4]BASE18!$A$1:$N$933,10,0))/1000</f>
        <v>178546.46213</v>
      </c>
      <c r="AI92" s="2">
        <f>(VLOOKUP($A92,[4]BASE18!$A$1:$N$933,11,0))/1000</f>
        <v>178773.86168999999</v>
      </c>
      <c r="AJ92" s="2">
        <f>(VLOOKUP($A92,[4]BASE18!$A$1:$N$933,12,0))/1000</f>
        <v>175197.15950000001</v>
      </c>
      <c r="AK92" s="2">
        <f>(VLOOKUP($A92,[4]BASE18!$A$1:$N$933,13,0))/1000</f>
        <v>175657.18115000002</v>
      </c>
      <c r="AL92" s="2">
        <f>(VLOOKUP($A92,[4]BASE18!$A$1:$N$933,14,0))/1000</f>
        <v>182377.94328000001</v>
      </c>
      <c r="AM92" s="2">
        <f>(VLOOKUP($A92,[4]BASE19!$A$1:$N$933,3,0))/1000</f>
        <v>182083.04669999998</v>
      </c>
      <c r="AN92" s="2">
        <f>(VLOOKUP($A92,[4]BASE19!$A$1:$N$933,4,0))/1000</f>
        <v>180132.89849000002</v>
      </c>
      <c r="AO92" s="2">
        <f>(VLOOKUP($A92,[4]BASE19!$A$1:$N$933,5,0))/1000</f>
        <v>180086.93909999999</v>
      </c>
      <c r="AP92" s="2">
        <f>(VLOOKUP($A92,[4]BASE19!$A$1:$N$933,6,0))/1000</f>
        <v>180025.69572999998</v>
      </c>
      <c r="AQ92" s="2">
        <f>(VLOOKUP($A92,[4]BASE19!$A$1:$N$933,7,0))/1000</f>
        <v>211333.10581000001</v>
      </c>
      <c r="AR92" s="2">
        <f>(VLOOKUP($A92,[4]BASE19!$A$1:$N$933,8,0))/1000</f>
        <v>178869.01665999999</v>
      </c>
      <c r="AS92" s="2">
        <f>(VLOOKUP($A92,[4]BASE19!$A$1:$N$933,9,0))/1000</f>
        <v>173130.54866999999</v>
      </c>
      <c r="AT92" s="2">
        <f>(VLOOKUP($A92,[4]BASE19!$A$1:$N$933,10,0))/1000</f>
        <v>170320.78908000002</v>
      </c>
      <c r="AU92" s="2">
        <f>(VLOOKUP($A92,[4]BASE19!$A$1:$N$933,11,0))/1000</f>
        <v>170406.50125</v>
      </c>
      <c r="AV92" s="2">
        <f>(VLOOKUP($A92,[4]BASE19!$A$1:$N$933,12,0))/1000</f>
        <v>170215.31663999998</v>
      </c>
      <c r="AW92" s="2">
        <f>(VLOOKUP($A92,[4]BASE19!$A$1:$N$933,13,0))/1000</f>
        <v>168265.63913</v>
      </c>
      <c r="AX92" s="2">
        <f>(VLOOKUP($A92,[4]BASE19!$A$1:$N$933,14,0))/1000</f>
        <v>176953.93236999999</v>
      </c>
      <c r="AY92" s="2">
        <f>(VLOOKUP($A92,[4]BASE20!$A$1:$N$933,3,0))/1000</f>
        <v>173595.39116999999</v>
      </c>
      <c r="AZ92" s="2">
        <f>(VLOOKUP($A92,[4]BASE20!$A$1:$N$933,4,0))/1000</f>
        <v>172383.76733999999</v>
      </c>
      <c r="BA92" s="2">
        <f>(VLOOKUP($A92,[4]BASE20!$A$1:$N$933,5,0))/1000</f>
        <v>98478.984790000002</v>
      </c>
      <c r="BB92" s="2">
        <f>(VLOOKUP($A92,[4]BASE20!$A$1:$N$933,6,0))/1000</f>
        <v>98375.405040000012</v>
      </c>
      <c r="BC92" s="2">
        <f>(VLOOKUP($A92,[4]BASE20!$A$1:$N$933,7,0))/1000</f>
        <v>98889.809020000001</v>
      </c>
      <c r="BD92" s="2">
        <f>(VLOOKUP($A92,[4]BASE20!$A$1:$N$933,8,0))/1000</f>
        <v>98768.143559999997</v>
      </c>
      <c r="BE92" s="2">
        <f>(VLOOKUP($A92,[4]BASE20!$A$1:$N$933,9,0))/1000</f>
        <v>100035.63129</v>
      </c>
      <c r="BF92" s="2">
        <f>(VLOOKUP($A92,[4]BASE20!$A$1:$N$933,10,0))/1000</f>
        <v>100233.71667000001</v>
      </c>
      <c r="BG92" s="2">
        <f>(VLOOKUP($A92,[4]BASE20!$A$1:$N$933,11,0))/1000</f>
        <v>96986.049029999995</v>
      </c>
      <c r="BH92" s="2">
        <f>(VLOOKUP($A92,[4]BASE20!$A$1:$N$933,12,0))/1000</f>
        <v>99849.196510000009</v>
      </c>
      <c r="BI92" s="2">
        <f>(VLOOKUP($A92,[4]BASE20!$A$1:$N$933,13,0))/1000</f>
        <v>100674.71417000001</v>
      </c>
      <c r="BJ92" s="2">
        <f>(VLOOKUP($A92,[4]BASE20!$A$1:$N$933,14,0))/1000</f>
        <v>109016.35223</v>
      </c>
      <c r="BK92" s="2">
        <f>(VLOOKUP($A92,[4]BASE21!$A$1:$N$933,3,0))/1000</f>
        <v>108898.83854000001</v>
      </c>
      <c r="BL92" s="2">
        <f>(VLOOKUP($A92,[4]BASE21!$A$1:$N$933,4,0))/1000</f>
        <v>107247.36637999999</v>
      </c>
      <c r="BM92" s="2">
        <f>(VLOOKUP($A92,[4]BASE21!$A$1:$N$933,5,0))/1000</f>
        <v>105943.64765</v>
      </c>
      <c r="BN92" s="2">
        <f>(VLOOKUP($A92,[4]BASE21!$A$1:$N$933,6,0))/1000</f>
        <v>106354.74129999999</v>
      </c>
      <c r="BO92" s="2">
        <f>(VLOOKUP($A92,[4]BASE21!$A$1:$N$933,7,0))/1000</f>
        <v>106000.36987000001</v>
      </c>
      <c r="BP92" s="2">
        <f>(VLOOKUP($A92,[4]BASE21!$A$1:$N$933,8,0))/1000</f>
        <v>104058.06731999999</v>
      </c>
      <c r="BQ92" s="2">
        <f t="shared" si="7"/>
        <v>5289.9237599999906</v>
      </c>
      <c r="BR92" s="34">
        <f t="shared" si="8"/>
        <v>5.3559007685372251E-2</v>
      </c>
      <c r="BS92" s="34">
        <f t="shared" si="9"/>
        <v>-1.8323545025192622E-2</v>
      </c>
      <c r="BT92" s="5"/>
    </row>
    <row r="93" spans="1:72" hidden="1" x14ac:dyDescent="0.2">
      <c r="A93" s="1"/>
      <c r="B93" s="1"/>
      <c r="C93" s="2"/>
      <c r="D93" s="2"/>
      <c r="E93" s="2"/>
      <c r="F93" s="2"/>
      <c r="G93" s="2"/>
      <c r="H93" s="2"/>
      <c r="I93" s="2"/>
      <c r="J93" s="2"/>
      <c r="K93" s="2">
        <v>0</v>
      </c>
      <c r="L93" s="2">
        <v>0</v>
      </c>
      <c r="M93" s="2">
        <v>0</v>
      </c>
      <c r="N93" s="2">
        <v>0</v>
      </c>
      <c r="O93" s="2" t="e">
        <f>(VLOOKUP($A93,[4]BASE17!$A$1:$N$933,3,0))/1000</f>
        <v>#N/A</v>
      </c>
      <c r="P93" s="2" t="e">
        <f>(VLOOKUP($A93,[4]BASE17!$A$1:$N$933,4,0))/1000</f>
        <v>#N/A</v>
      </c>
      <c r="Q93" s="2" t="e">
        <f>(VLOOKUP($A93,[4]BASE17!$A$1:$N$933,5,0))/1000</f>
        <v>#N/A</v>
      </c>
      <c r="R93" s="2" t="e">
        <f>(VLOOKUP($A93,[4]BASE17!$A$1:$N$933,6,0))/1000</f>
        <v>#N/A</v>
      </c>
      <c r="S93" s="2" t="e">
        <f>(VLOOKUP($A93,[4]BASE17!$A$1:$N$933,7,0))/1000</f>
        <v>#N/A</v>
      </c>
      <c r="T93" s="2" t="e">
        <f>(VLOOKUP($A93,[4]BASE17!$A$1:$N$933,8,0))/1000</f>
        <v>#N/A</v>
      </c>
      <c r="U93" s="2" t="e">
        <f>(VLOOKUP($A93,[4]BASE17!$A$1:$N$933,9,0))/1000</f>
        <v>#N/A</v>
      </c>
      <c r="V93" s="2" t="e">
        <f>(VLOOKUP($A93,[4]BASE17!$A$1:$N$933,10,0))/1000</f>
        <v>#N/A</v>
      </c>
      <c r="W93" s="2" t="e">
        <f>(VLOOKUP($A93,[4]BASE17!$A$1:$N$933,11,0))/1000</f>
        <v>#N/A</v>
      </c>
      <c r="X93" s="2" t="e">
        <f>(VLOOKUP($A93,[4]BASE17!$A$1:$N$933,12,0))/1000</f>
        <v>#N/A</v>
      </c>
      <c r="Y93" s="2" t="e">
        <f>(VLOOKUP($A93,[4]BASE17!$A$1:$N$933,13,0))/1000</f>
        <v>#N/A</v>
      </c>
      <c r="Z93" s="2" t="e">
        <f>(VLOOKUP($A93,[4]BASE17!$A$1:$N$933,14,0))/1000</f>
        <v>#N/A</v>
      </c>
      <c r="AA93" s="2" t="e">
        <f>(VLOOKUP($A93,[4]BASE18!$A$1:$N$933,3,0))/1000</f>
        <v>#N/A</v>
      </c>
      <c r="AB93" s="2" t="e">
        <f>(VLOOKUP($A93,[4]BASE18!$A$1:$N$933,4,0))/1000</f>
        <v>#N/A</v>
      </c>
      <c r="AC93" s="2" t="e">
        <f>(VLOOKUP($A93,[4]BASE18!$A$1:$N$933,5,0))/1000</f>
        <v>#N/A</v>
      </c>
      <c r="AD93" s="2" t="e">
        <f>(VLOOKUP($A93,[4]BASE18!$A$1:$N$933,6,0))/1000</f>
        <v>#N/A</v>
      </c>
      <c r="AE93" s="2" t="e">
        <f>(VLOOKUP($A93,[4]BASE18!$A$1:$N$933,7,0))/1000</f>
        <v>#N/A</v>
      </c>
      <c r="AF93" s="2" t="e">
        <f>(VLOOKUP($A93,[4]BASE18!$A$1:$N$933,8,0))/1000</f>
        <v>#N/A</v>
      </c>
      <c r="AG93" s="2" t="e">
        <f>(VLOOKUP($A93,[4]BASE18!$A$1:$N$933,9,0))/1000</f>
        <v>#N/A</v>
      </c>
      <c r="AH93" s="2" t="e">
        <f>(VLOOKUP($A93,[4]BASE18!$A$1:$N$933,10,0))/1000</f>
        <v>#N/A</v>
      </c>
      <c r="AI93" s="2" t="e">
        <f>(VLOOKUP($A93,[4]BASE18!$A$1:$N$933,11,0))/1000</f>
        <v>#N/A</v>
      </c>
      <c r="AJ93" s="2" t="e">
        <f>(VLOOKUP($A93,[4]BASE18!$A$1:$N$933,12,0))/1000</f>
        <v>#N/A</v>
      </c>
      <c r="AK93" s="2" t="e">
        <f>(VLOOKUP($A93,[4]BASE18!$A$1:$N$933,13,0))/1000</f>
        <v>#N/A</v>
      </c>
      <c r="AL93" s="2" t="e">
        <f>(VLOOKUP($A93,[4]BASE18!$A$1:$N$933,14,0))/1000</f>
        <v>#N/A</v>
      </c>
      <c r="AM93" s="2" t="e">
        <f>(VLOOKUP($A93,[4]BASE19!$A$1:$N$933,3,0))/1000</f>
        <v>#N/A</v>
      </c>
      <c r="AN93" s="2" t="e">
        <f>(VLOOKUP($A93,[4]BASE19!$A$1:$N$933,4,0))/1000</f>
        <v>#N/A</v>
      </c>
      <c r="AO93" s="2" t="e">
        <f>(VLOOKUP($A93,[4]BASE19!$A$1:$N$933,5,0))/1000</f>
        <v>#N/A</v>
      </c>
      <c r="AP93" s="2" t="e">
        <f>(VLOOKUP($A93,[4]BASE19!$A$1:$N$933,6,0))/1000</f>
        <v>#N/A</v>
      </c>
      <c r="AQ93" s="2" t="e">
        <f>(VLOOKUP($A93,[4]BASE19!$A$1:$N$933,7,0))/1000</f>
        <v>#N/A</v>
      </c>
      <c r="AR93" s="2" t="e">
        <f>(VLOOKUP($A93,[4]BASE19!$A$1:$N$933,8,0))/1000</f>
        <v>#N/A</v>
      </c>
      <c r="AS93" s="2" t="e">
        <f>(VLOOKUP($A93,[4]BASE19!$A$1:$N$933,9,0))/1000</f>
        <v>#N/A</v>
      </c>
      <c r="AT93" s="2" t="e">
        <f>(VLOOKUP($A93,[4]BASE19!$A$1:$N$933,10,0))/1000</f>
        <v>#N/A</v>
      </c>
      <c r="AU93" s="2" t="e">
        <f>(VLOOKUP($A93,[4]BASE19!$A$1:$N$933,11,0))/1000</f>
        <v>#N/A</v>
      </c>
      <c r="AV93" s="2" t="e">
        <f>(VLOOKUP($A93,[4]BASE19!$A$1:$N$933,12,0))/1000</f>
        <v>#N/A</v>
      </c>
      <c r="AW93" s="2" t="e">
        <f>(VLOOKUP($A93,[4]BASE19!$A$1:$N$933,13,0))/1000</f>
        <v>#N/A</v>
      </c>
      <c r="AX93" s="2" t="e">
        <f>(VLOOKUP($A93,[4]BASE19!$A$1:$N$933,14,0))/1000</f>
        <v>#N/A</v>
      </c>
      <c r="AY93" s="2" t="e">
        <f>(VLOOKUP($A93,[4]BASE20!$A$1:$N$933,3,0))/1000</f>
        <v>#N/A</v>
      </c>
      <c r="AZ93" s="2" t="e">
        <f>(VLOOKUP($A93,[4]BASE20!$A$1:$N$933,4,0))/1000</f>
        <v>#N/A</v>
      </c>
      <c r="BA93" s="2" t="e">
        <f>(VLOOKUP($A93,[4]BASE20!$A$1:$N$933,5,0))/1000</f>
        <v>#N/A</v>
      </c>
      <c r="BB93" s="2" t="e">
        <f>(VLOOKUP($A93,[4]BASE20!$A$1:$N$933,6,0))/1000</f>
        <v>#N/A</v>
      </c>
      <c r="BC93" s="2" t="e">
        <f>(VLOOKUP($A93,[4]BASE20!$A$1:$N$933,7,0))/1000</f>
        <v>#N/A</v>
      </c>
      <c r="BD93" s="2" t="e">
        <f>(VLOOKUP($A93,[4]BASE20!$A$1:$N$933,8,0))/1000</f>
        <v>#N/A</v>
      </c>
      <c r="BE93" s="2" t="e">
        <f>(VLOOKUP($A93,[4]BASE20!$A$1:$N$933,9,0))/1000</f>
        <v>#N/A</v>
      </c>
      <c r="BF93" s="2" t="e">
        <f>(VLOOKUP($A93,[4]BASE20!$A$1:$N$933,10,0))/1000</f>
        <v>#N/A</v>
      </c>
      <c r="BG93" s="2" t="e">
        <f>(VLOOKUP($A93,[4]BASE20!$A$1:$N$933,11,0))/1000</f>
        <v>#N/A</v>
      </c>
      <c r="BH93" s="2" t="e">
        <f>(VLOOKUP($A93,[4]BASE20!$A$1:$N$933,12,0))/1000</f>
        <v>#N/A</v>
      </c>
      <c r="BI93" s="2" t="e">
        <f>(VLOOKUP($A93,[4]BASE20!$A$1:$N$933,13,0))/1000</f>
        <v>#N/A</v>
      </c>
      <c r="BJ93" s="2" t="e">
        <f>(VLOOKUP($A93,[4]BASE20!$A$1:$N$933,14,0))/1000</f>
        <v>#N/A</v>
      </c>
      <c r="BK93" s="2" t="e">
        <f>(VLOOKUP($A93,[4]BASE21!$A$1:$N$933,3,0))/1000</f>
        <v>#N/A</v>
      </c>
      <c r="BL93" s="2" t="e">
        <f>(VLOOKUP($A93,[4]BASE21!$A$1:$N$933,4,0))/1000</f>
        <v>#N/A</v>
      </c>
      <c r="BM93" s="2" t="e">
        <f>(VLOOKUP($A93,[4]BASE21!$A$1:$N$933,5,0))/1000</f>
        <v>#N/A</v>
      </c>
      <c r="BN93" s="2" t="e">
        <f>(VLOOKUP($A93,[4]BASE21!$A$1:$N$933,6,0))/1000</f>
        <v>#N/A</v>
      </c>
      <c r="BO93" s="2" t="e">
        <f>(VLOOKUP($A93,[4]BASE21!$A$1:$N$933,7,0))/1000</f>
        <v>#N/A</v>
      </c>
      <c r="BP93" s="2" t="e">
        <f>(VLOOKUP($A93,[4]BASE21!$A$1:$N$933,8,0))/1000</f>
        <v>#N/A</v>
      </c>
      <c r="BQ93" s="2" t="e">
        <f t="shared" si="7"/>
        <v>#N/A</v>
      </c>
      <c r="BR93" s="34" t="e">
        <f t="shared" si="8"/>
        <v>#N/A</v>
      </c>
      <c r="BS93" s="34" t="e">
        <f t="shared" si="9"/>
        <v>#N/A</v>
      </c>
      <c r="BT93" s="5"/>
    </row>
    <row r="94" spans="1:72" x14ac:dyDescent="0.2">
      <c r="A94" s="1">
        <v>262</v>
      </c>
      <c r="B94" s="1" t="s">
        <v>35</v>
      </c>
      <c r="C94" s="2">
        <f>VLOOKUP($A94,[4]BASE!$A$2:$N$890,3,0)</f>
        <v>1</v>
      </c>
      <c r="D94" s="2">
        <f>VLOOKUP($A94,[4]BASE!$A$2:$N$890,3,0)</f>
        <v>1</v>
      </c>
      <c r="E94" s="2">
        <f>VLOOKUP($A94,[4]BASE!$A$2:$N$890,3,0)</f>
        <v>1</v>
      </c>
      <c r="F94" s="2">
        <f>VLOOKUP($A94,[4]BASE!$A$2:$N$890,3,0)</f>
        <v>1</v>
      </c>
      <c r="G94" s="2">
        <f>VLOOKUP($A94,[4]BASE!$A$2:$N$890,3,0)</f>
        <v>1</v>
      </c>
      <c r="H94" s="2">
        <f>VLOOKUP($A94,[4]BASE!$A$2:$N$890,3,0)</f>
        <v>1</v>
      </c>
      <c r="I94" s="2">
        <f>VLOOKUP($A94,[4]BASE!$A$2:$N$890,3,0)</f>
        <v>1</v>
      </c>
      <c r="J94" s="2">
        <f>VLOOKUP($A94,[4]BASE!$A$2:$N$890,3,0)</f>
        <v>1</v>
      </c>
      <c r="K94" s="2">
        <f>(VLOOKUP($A94,[4]BASE!$A$2:$N$890,11,0))/1000</f>
        <v>86786.547489999997</v>
      </c>
      <c r="L94" s="2">
        <f>(VLOOKUP($A94,[4]BASE!$A$2:$N$890,12,0))/1000</f>
        <v>86058.466650000002</v>
      </c>
      <c r="M94" s="2">
        <f>(VLOOKUP($A94,[4]BASE!$A$2:$N$890,13,0))/1000</f>
        <v>85391.963040000002</v>
      </c>
      <c r="N94" s="2">
        <f>(VLOOKUP($A94,[4]BASE!$A$2:$N$890,14,0))/1000</f>
        <v>85078.962569999989</v>
      </c>
      <c r="O94" s="2">
        <f>(VLOOKUP($A94,[4]BASE17!$A$1:$N$933,3,0))/1000</f>
        <v>85551.473069999993</v>
      </c>
      <c r="P94" s="2">
        <f>(VLOOKUP($A94,[4]BASE17!$A$1:$N$933,4,0))/1000</f>
        <v>85419.736420000001</v>
      </c>
      <c r="Q94" s="2">
        <f>(VLOOKUP($A94,[4]BASE17!$A$1:$N$933,5,0))/1000</f>
        <v>85476.353650000005</v>
      </c>
      <c r="R94" s="2">
        <f>(VLOOKUP($A94,[4]BASE17!$A$1:$N$933,6,0))/1000</f>
        <v>85940.477579999992</v>
      </c>
      <c r="S94" s="2">
        <f>(VLOOKUP($A94,[4]BASE17!$A$1:$N$933,7,0))/1000</f>
        <v>86373.473280000006</v>
      </c>
      <c r="T94" s="2">
        <f>(VLOOKUP($A94,[4]BASE17!$A$1:$N$933,8,0))/1000</f>
        <v>86606.281310000006</v>
      </c>
      <c r="U94" s="2">
        <f>(VLOOKUP($A94,[4]BASE17!$A$1:$N$933,9,0))/1000</f>
        <v>87135.079750000004</v>
      </c>
      <c r="V94" s="2">
        <f>(VLOOKUP($A94,[4]BASE17!$A$1:$N$933,10,0))/1000</f>
        <v>87315.839309999996</v>
      </c>
      <c r="W94" s="2">
        <f>(VLOOKUP($A94,[4]BASE17!$A$1:$N$933,11,0))/1000</f>
        <v>87310.395700000008</v>
      </c>
      <c r="X94" s="2">
        <f>(VLOOKUP($A94,[4]BASE17!$A$1:$N$933,12,0))/1000</f>
        <v>87021.917010000005</v>
      </c>
      <c r="Y94" s="2">
        <f>(VLOOKUP($A94,[4]BASE17!$A$1:$N$933,13,0))/1000</f>
        <v>87370.285180000006</v>
      </c>
      <c r="Z94" s="2">
        <f>(VLOOKUP($A94,[4]BASE17!$A$1:$N$933,14,0))/1000</f>
        <v>87652.136769999997</v>
      </c>
      <c r="AA94" s="2">
        <f>(VLOOKUP($A94,[4]BASE18!$A$1:$N$933,3,0))/1000</f>
        <v>88735.984479999999</v>
      </c>
      <c r="AB94" s="2">
        <f>(VLOOKUP($A94,[4]BASE18!$A$1:$N$933,4,0))/1000</f>
        <v>88386.03181</v>
      </c>
      <c r="AC94" s="2">
        <f>(VLOOKUP($A94,[4]BASE18!$A$1:$N$933,5,0))/1000</f>
        <v>88639.739430000001</v>
      </c>
      <c r="AD94" s="2">
        <f>(VLOOKUP($A94,[4]BASE18!$A$1:$N$933,6,0))/1000</f>
        <v>88079.956200000001</v>
      </c>
      <c r="AE94" s="2">
        <f>(VLOOKUP($A94,[4]BASE18!$A$1:$N$933,7,0))/1000</f>
        <v>87085.907849999989</v>
      </c>
      <c r="AF94" s="2">
        <f>(VLOOKUP($A94,[4]BASE18!$A$1:$N$933,8,0))/1000</f>
        <v>86749.023530000006</v>
      </c>
      <c r="AG94" s="2">
        <f>(VLOOKUP($A94,[4]BASE18!$A$1:$N$933,9,0))/1000</f>
        <v>86688.084230000008</v>
      </c>
      <c r="AH94" s="2">
        <f>(VLOOKUP($A94,[4]BASE18!$A$1:$N$933,10,0))/1000</f>
        <v>86566.051309999995</v>
      </c>
      <c r="AI94" s="2">
        <f>(VLOOKUP($A94,[4]BASE18!$A$1:$N$933,11,0))/1000</f>
        <v>86180.347250000006</v>
      </c>
      <c r="AJ94" s="2">
        <f>(VLOOKUP($A94,[4]BASE18!$A$1:$N$933,12,0))/1000</f>
        <v>85579.678769999999</v>
      </c>
      <c r="AK94" s="2">
        <f>(VLOOKUP($A94,[4]BASE18!$A$1:$N$933,13,0))/1000</f>
        <v>85963.10067</v>
      </c>
      <c r="AL94" s="2">
        <f>(VLOOKUP($A94,[4]BASE18!$A$1:$N$933,14,0))/1000</f>
        <v>85567.24390999999</v>
      </c>
      <c r="AM94" s="2">
        <f>(VLOOKUP($A94,[4]BASE19!$A$1:$N$933,3,0))/1000</f>
        <v>85918.370299999995</v>
      </c>
      <c r="AN94" s="2">
        <f>(VLOOKUP($A94,[4]BASE19!$A$1:$N$933,4,0))/1000</f>
        <v>85828.803419999997</v>
      </c>
      <c r="AO94" s="2">
        <f>(VLOOKUP($A94,[4]BASE19!$A$1:$N$933,5,0))/1000</f>
        <v>85515.844249999995</v>
      </c>
      <c r="AP94" s="2">
        <f>(VLOOKUP($A94,[4]BASE19!$A$1:$N$933,6,0))/1000</f>
        <v>85428.891040000002</v>
      </c>
      <c r="AQ94" s="2">
        <f>(VLOOKUP($A94,[4]BASE19!$A$1:$N$933,7,0))/1000</f>
        <v>84287.888980000003</v>
      </c>
      <c r="AR94" s="2">
        <f>(VLOOKUP($A94,[4]BASE19!$A$1:$N$933,8,0))/1000</f>
        <v>84697.505090000006</v>
      </c>
      <c r="AS94" s="2">
        <f>(VLOOKUP($A94,[4]BASE19!$A$1:$N$933,9,0))/1000</f>
        <v>83144.085180000009</v>
      </c>
      <c r="AT94" s="2">
        <f>(VLOOKUP($A94,[4]BASE19!$A$1:$N$933,10,0))/1000</f>
        <v>82082.627859999993</v>
      </c>
      <c r="AU94" s="2">
        <f>(VLOOKUP($A94,[4]BASE19!$A$1:$N$933,11,0))/1000</f>
        <v>81912.03499</v>
      </c>
      <c r="AV94" s="2">
        <f>(VLOOKUP($A94,[4]BASE19!$A$1:$N$933,12,0))/1000</f>
        <v>82312.573310000007</v>
      </c>
      <c r="AW94" s="2">
        <f>(VLOOKUP($A94,[4]BASE19!$A$1:$N$933,13,0))/1000</f>
        <v>81122.269010000004</v>
      </c>
      <c r="AX94" s="2">
        <f>(VLOOKUP($A94,[4]BASE19!$A$1:$N$933,14,0))/1000</f>
        <v>81890.169069999989</v>
      </c>
      <c r="AY94" s="2">
        <f>(VLOOKUP($A94,[4]BASE20!$A$1:$N$933,3,0))/1000</f>
        <v>79848.946549999993</v>
      </c>
      <c r="AZ94" s="2">
        <f>(VLOOKUP($A94,[4]BASE20!$A$1:$N$933,4,0))/1000</f>
        <v>79728.097120000006</v>
      </c>
      <c r="BA94" s="2">
        <f>(VLOOKUP($A94,[4]BASE20!$A$1:$N$933,5,0))/1000</f>
        <v>81135.2592</v>
      </c>
      <c r="BB94" s="2">
        <f>(VLOOKUP($A94,[4]BASE20!$A$1:$N$933,6,0))/1000</f>
        <v>81187.945599999992</v>
      </c>
      <c r="BC94" s="2">
        <f>(VLOOKUP($A94,[4]BASE20!$A$1:$N$933,7,0))/1000</f>
        <v>81373.006580000001</v>
      </c>
      <c r="BD94" s="2">
        <f>(VLOOKUP($A94,[4]BASE20!$A$1:$N$933,8,0))/1000</f>
        <v>81496.819620000009</v>
      </c>
      <c r="BE94" s="2">
        <f>(VLOOKUP($A94,[4]BASE20!$A$1:$N$933,9,0))/1000</f>
        <v>82724.742029999994</v>
      </c>
      <c r="BF94" s="2">
        <f>(VLOOKUP($A94,[4]BASE20!$A$1:$N$933,10,0))/1000</f>
        <v>82917.047390000007</v>
      </c>
      <c r="BG94" s="2">
        <f>(VLOOKUP($A94,[4]BASE20!$A$1:$N$933,11,0))/1000</f>
        <v>82543.632530000003</v>
      </c>
      <c r="BH94" s="2">
        <f>(VLOOKUP($A94,[4]BASE20!$A$1:$N$933,12,0))/1000</f>
        <v>82677.653560000006</v>
      </c>
      <c r="BI94" s="2">
        <f>(VLOOKUP($A94,[4]BASE20!$A$1:$N$933,13,0))/1000</f>
        <v>83285.193610000002</v>
      </c>
      <c r="BJ94" s="2">
        <f>(VLOOKUP($A94,[4]BASE20!$A$1:$N$933,14,0))/1000</f>
        <v>83620.410829999993</v>
      </c>
      <c r="BK94" s="2">
        <f>(VLOOKUP($A94,[4]BASE21!$A$1:$N$933,3,0))/1000</f>
        <v>83637.863200000007</v>
      </c>
      <c r="BL94" s="2">
        <f>(VLOOKUP($A94,[4]BASE21!$A$1:$N$933,4,0))/1000</f>
        <v>83587.481830000004</v>
      </c>
      <c r="BM94" s="2">
        <f>(VLOOKUP($A94,[4]BASE21!$A$1:$N$933,5,0))/1000</f>
        <v>82861.068090000001</v>
      </c>
      <c r="BN94" s="2">
        <f>(VLOOKUP($A94,[4]BASE21!$A$1:$N$933,6,0))/1000</f>
        <v>83537.100459999987</v>
      </c>
      <c r="BO94" s="2">
        <f>(VLOOKUP($A94,[4]BASE21!$A$1:$N$933,7,0))/1000</f>
        <v>83724.137180000005</v>
      </c>
      <c r="BP94" s="2">
        <f>(VLOOKUP($A94,[4]BASE21!$A$1:$N$933,8,0))/1000</f>
        <v>83164.34418</v>
      </c>
      <c r="BQ94" s="2">
        <f t="shared" si="7"/>
        <v>1667.5245599999907</v>
      </c>
      <c r="BR94" s="34">
        <f t="shared" si="8"/>
        <v>2.0461222508746379E-2</v>
      </c>
      <c r="BS94" s="34">
        <f t="shared" si="9"/>
        <v>-6.6861602741452586E-3</v>
      </c>
      <c r="BT94" s="5"/>
    </row>
    <row r="95" spans="1:72" x14ac:dyDescent="0.2">
      <c r="A95" s="1">
        <v>263</v>
      </c>
      <c r="B95" s="1" t="s">
        <v>36</v>
      </c>
      <c r="C95" s="2">
        <f>VLOOKUP($A95,[4]BASE!$A$2:$N$890,3,0)</f>
        <v>1</v>
      </c>
      <c r="D95" s="2">
        <f>VLOOKUP($A95,[4]BASE!$A$2:$N$890,3,0)</f>
        <v>1</v>
      </c>
      <c r="E95" s="2">
        <f>VLOOKUP($A95,[4]BASE!$A$2:$N$890,3,0)</f>
        <v>1</v>
      </c>
      <c r="F95" s="2">
        <f>VLOOKUP($A95,[4]BASE!$A$2:$N$890,3,0)</f>
        <v>1</v>
      </c>
      <c r="G95" s="2">
        <f>VLOOKUP($A95,[4]BASE!$A$2:$N$890,3,0)</f>
        <v>1</v>
      </c>
      <c r="H95" s="2">
        <f>VLOOKUP($A95,[4]BASE!$A$2:$N$890,3,0)</f>
        <v>1</v>
      </c>
      <c r="I95" s="2">
        <f>VLOOKUP($A95,[4]BASE!$A$2:$N$890,3,0)</f>
        <v>1</v>
      </c>
      <c r="J95" s="2">
        <f>VLOOKUP($A95,[4]BASE!$A$2:$N$890,3,0)</f>
        <v>1</v>
      </c>
      <c r="K95" s="2">
        <f>(VLOOKUP($A95,[4]BASE!$A$2:$N$890,11,0))/1000</f>
        <v>2011.44254</v>
      </c>
      <c r="L95" s="2">
        <f>(VLOOKUP($A95,[4]BASE!$A$2:$N$890,12,0))/1000</f>
        <v>1577.75478</v>
      </c>
      <c r="M95" s="2">
        <f>(VLOOKUP($A95,[4]BASE!$A$2:$N$890,13,0))/1000</f>
        <v>1397.7010500000001</v>
      </c>
      <c r="N95" s="2">
        <f>(VLOOKUP($A95,[4]BASE!$A$2:$N$890,14,0))/1000</f>
        <v>1197.8448000000001</v>
      </c>
      <c r="O95" s="2">
        <f>(VLOOKUP($A95,[4]BASE17!$A$1:$N$933,3,0))/1000</f>
        <v>1392.4456699999998</v>
      </c>
      <c r="P95" s="2">
        <f>(VLOOKUP($A95,[4]BASE17!$A$1:$N$933,4,0))/1000</f>
        <v>1398.7986799999999</v>
      </c>
      <c r="Q95" s="2">
        <f>(VLOOKUP($A95,[4]BASE17!$A$1:$N$933,5,0))/1000</f>
        <v>2195.6626499999998</v>
      </c>
      <c r="R95" s="2">
        <f>(VLOOKUP($A95,[4]BASE17!$A$1:$N$933,6,0))/1000</f>
        <v>2402.4462200000003</v>
      </c>
      <c r="S95" s="2">
        <f>(VLOOKUP($A95,[4]BASE17!$A$1:$N$933,7,0))/1000</f>
        <v>2422.19614</v>
      </c>
      <c r="T95" s="2">
        <f>(VLOOKUP($A95,[4]BASE17!$A$1:$N$933,8,0))/1000</f>
        <v>2422.19614</v>
      </c>
      <c r="U95" s="2">
        <f>(VLOOKUP($A95,[4]BASE17!$A$1:$N$933,9,0))/1000</f>
        <v>2612.6767100000002</v>
      </c>
      <c r="V95" s="2">
        <f>(VLOOKUP($A95,[4]BASE17!$A$1:$N$933,10,0))/1000</f>
        <v>2618.9800099999998</v>
      </c>
      <c r="W95" s="2">
        <f>(VLOOKUP($A95,[4]BASE17!$A$1:$N$933,11,0))/1000</f>
        <v>3414.0349200000001</v>
      </c>
      <c r="X95" s="2">
        <f>(VLOOKUP($A95,[4]BASE17!$A$1:$N$933,12,0))/1000</f>
        <v>3617.3038700000002</v>
      </c>
      <c r="Y95" s="2">
        <f>(VLOOKUP($A95,[4]BASE17!$A$1:$N$933,13,0))/1000</f>
        <v>3617.43624</v>
      </c>
      <c r="Z95" s="2">
        <f>(VLOOKUP($A95,[4]BASE17!$A$1:$N$933,14,0))/1000</f>
        <v>3632.0445299999997</v>
      </c>
      <c r="AA95" s="2">
        <f>(VLOOKUP($A95,[4]BASE18!$A$1:$N$933,3,0))/1000</f>
        <v>3822.7693399999998</v>
      </c>
      <c r="AB95" s="2">
        <f>(VLOOKUP($A95,[4]BASE18!$A$1:$N$933,4,0))/1000</f>
        <v>3827.3361199999999</v>
      </c>
      <c r="AC95" s="2">
        <f>(VLOOKUP($A95,[4]BASE18!$A$1:$N$933,5,0))/1000</f>
        <v>4614.9217099999996</v>
      </c>
      <c r="AD95" s="2">
        <f>(VLOOKUP($A95,[4]BASE18!$A$1:$N$933,6,0))/1000</f>
        <v>4816.4554900000003</v>
      </c>
      <c r="AE95" s="2">
        <f>(VLOOKUP($A95,[4]BASE18!$A$1:$N$933,7,0))/1000</f>
        <v>4831.87565</v>
      </c>
      <c r="AF95" s="2">
        <f>(VLOOKUP($A95,[4]BASE18!$A$1:$N$933,8,0))/1000</f>
        <v>4832.3668899999993</v>
      </c>
      <c r="AG95" s="2">
        <f>(VLOOKUP($A95,[4]BASE18!$A$1:$N$933,9,0))/1000</f>
        <v>4987.7590099999998</v>
      </c>
      <c r="AH95" s="2">
        <f>(VLOOKUP($A95,[4]BASE18!$A$1:$N$933,10,0))/1000</f>
        <v>4992.9360999999999</v>
      </c>
      <c r="AI95" s="2">
        <f>(VLOOKUP($A95,[4]BASE18!$A$1:$N$933,11,0))/1000</f>
        <v>5778.1108800000002</v>
      </c>
      <c r="AJ95" s="2">
        <f>(VLOOKUP($A95,[4]BASE18!$A$1:$N$933,12,0))/1000</f>
        <v>5978.5149700000002</v>
      </c>
      <c r="AK95" s="2">
        <f>(VLOOKUP($A95,[4]BASE18!$A$1:$N$933,13,0))/1000</f>
        <v>5993.7691799999993</v>
      </c>
      <c r="AL95" s="2">
        <f>(VLOOKUP($A95,[4]BASE18!$A$1:$N$933,14,0))/1000</f>
        <v>5993.7691799999993</v>
      </c>
      <c r="AM95" s="2">
        <f>(VLOOKUP($A95,[4]BASE19!$A$1:$N$933,3,0))/1000</f>
        <v>6147.76908</v>
      </c>
      <c r="AN95" s="2">
        <f>(VLOOKUP($A95,[4]BASE19!$A$1:$N$933,4,0))/1000</f>
        <v>6154.0723499999995</v>
      </c>
      <c r="AO95" s="2">
        <f>(VLOOKUP($A95,[4]BASE19!$A$1:$N$933,5,0))/1000</f>
        <v>6924.9371200000005</v>
      </c>
      <c r="AP95" s="2">
        <f>(VLOOKUP($A95,[4]BASE19!$A$1:$N$933,6,0))/1000</f>
        <v>6723.6124300000001</v>
      </c>
      <c r="AQ95" s="2">
        <f>(VLOOKUP($A95,[4]BASE19!$A$1:$N$933,7,0))/1000</f>
        <v>6723.6124300000001</v>
      </c>
      <c r="AR95" s="2">
        <f>(VLOOKUP($A95,[4]BASE19!$A$1:$N$933,8,0))/1000</f>
        <v>6423.6124300000001</v>
      </c>
      <c r="AS95" s="2">
        <f>(VLOOKUP($A95,[4]BASE19!$A$1:$N$933,9,0))/1000</f>
        <v>1927.8056200000001</v>
      </c>
      <c r="AT95" s="2">
        <f>(VLOOKUP($A95,[4]BASE19!$A$1:$N$933,10,0))/1000</f>
        <v>319.51817999999997</v>
      </c>
      <c r="AU95" s="2">
        <f>(VLOOKUP($A95,[4]BASE19!$A$1:$N$933,11,0))/1000</f>
        <v>928.89735999999994</v>
      </c>
      <c r="AV95" s="2">
        <f>(VLOOKUP($A95,[4]BASE19!$A$1:$N$933,12,0))/1000</f>
        <v>626.41449</v>
      </c>
      <c r="AW95" s="2">
        <f>(VLOOKUP($A95,[4]BASE19!$A$1:$N$933,13,0))/1000</f>
        <v>626.41449</v>
      </c>
      <c r="AX95" s="2">
        <f>(VLOOKUP($A95,[4]BASE19!$A$1:$N$933,14,0))/1000</f>
        <v>169.70099999999999</v>
      </c>
      <c r="AY95" s="2">
        <f>(VLOOKUP($A95,[4]BASE20!$A$1:$N$933,3,0))/1000</f>
        <v>320.89312000000001</v>
      </c>
      <c r="AZ95" s="2">
        <f>(VLOOKUP($A95,[4]BASE20!$A$1:$N$933,4,0))/1000</f>
        <v>320.89312000000001</v>
      </c>
      <c r="BA95" s="2">
        <f>(VLOOKUP($A95,[4]BASE20!$A$1:$N$933,5,0))/1000</f>
        <v>1072.2036000000001</v>
      </c>
      <c r="BB95" s="2">
        <f>(VLOOKUP($A95,[4]BASE20!$A$1:$N$933,6,0))/1000</f>
        <v>1268.2048600000001</v>
      </c>
      <c r="BC95" s="2">
        <f>(VLOOKUP($A95,[4]BASE20!$A$1:$N$933,7,0))/1000</f>
        <v>1268.2048600000001</v>
      </c>
      <c r="BD95" s="2">
        <f>(VLOOKUP($A95,[4]BASE20!$A$1:$N$933,8,0))/1000</f>
        <v>1268.2048600000001</v>
      </c>
      <c r="BE95" s="2">
        <f>(VLOOKUP($A95,[4]BASE20!$A$1:$N$933,9,0))/1000</f>
        <v>1418.00476</v>
      </c>
      <c r="BF95" s="2">
        <f>(VLOOKUP($A95,[4]BASE20!$A$1:$N$933,10,0))/1000</f>
        <v>1418.00476</v>
      </c>
      <c r="BG95" s="2">
        <f>(VLOOKUP($A95,[4]BASE20!$A$1:$N$933,11,0))/1000</f>
        <v>2165.3925399999998</v>
      </c>
      <c r="BH95" s="2">
        <f>(VLOOKUP($A95,[4]BASE20!$A$1:$N$933,12,0))/1000</f>
        <v>2359.9115499999998</v>
      </c>
      <c r="BI95" s="2">
        <f>(VLOOKUP($A95,[4]BASE20!$A$1:$N$933,13,0))/1000</f>
        <v>2359.9115499999998</v>
      </c>
      <c r="BJ95" s="2">
        <f>(VLOOKUP($A95,[4]BASE20!$A$1:$N$933,14,0))/1000</f>
        <v>2359.9115499999998</v>
      </c>
      <c r="BK95" s="2">
        <f>(VLOOKUP($A95,[4]BASE21!$A$1:$N$933,3,0))/1000</f>
        <v>2452.69344</v>
      </c>
      <c r="BL95" s="2">
        <f>(VLOOKUP($A95,[4]BASE21!$A$1:$N$933,4,0))/1000</f>
        <v>2452.69344</v>
      </c>
      <c r="BM95" s="2">
        <f>(VLOOKUP($A95,[4]BASE21!$A$1:$N$933,5,0))/1000</f>
        <v>3191.7584999999999</v>
      </c>
      <c r="BN95" s="2">
        <f>(VLOOKUP($A95,[4]BASE21!$A$1:$N$933,6,0))/1000</f>
        <v>3384.6672200000003</v>
      </c>
      <c r="BO95" s="2">
        <f>(VLOOKUP($A95,[4]BASE21!$A$1:$N$933,7,0))/1000</f>
        <v>3384.6672200000003</v>
      </c>
      <c r="BP95" s="2">
        <f>(VLOOKUP($A95,[4]BASE21!$A$1:$N$933,8,0))/1000</f>
        <v>3384.6672200000003</v>
      </c>
      <c r="BQ95" s="2">
        <f t="shared" si="7"/>
        <v>2116.4623600000004</v>
      </c>
      <c r="BR95" s="34">
        <f t="shared" si="8"/>
        <v>1.6688647289996981</v>
      </c>
      <c r="BS95" s="34">
        <f t="shared" si="9"/>
        <v>0</v>
      </c>
      <c r="BT95" s="5"/>
    </row>
    <row r="96" spans="1:72" x14ac:dyDescent="0.2">
      <c r="A96" s="1">
        <v>2643</v>
      </c>
      <c r="B96" s="1" t="s">
        <v>37</v>
      </c>
      <c r="C96" s="2">
        <f>VLOOKUP($A96,[4]BASE!$A$2:$N$890,3,0)</f>
        <v>1</v>
      </c>
      <c r="D96" s="2">
        <f>VLOOKUP($A96,[4]BASE!$A$2:$N$890,3,0)</f>
        <v>1</v>
      </c>
      <c r="E96" s="2">
        <f>VLOOKUP($A96,[4]BASE!$A$2:$N$890,3,0)</f>
        <v>1</v>
      </c>
      <c r="F96" s="2">
        <f>VLOOKUP($A96,[4]BASE!$A$2:$N$890,3,0)</f>
        <v>1</v>
      </c>
      <c r="G96" s="2">
        <f>VLOOKUP($A96,[4]BASE!$A$2:$N$890,3,0)</f>
        <v>1</v>
      </c>
      <c r="H96" s="2">
        <f>VLOOKUP($A96,[4]BASE!$A$2:$N$890,3,0)</f>
        <v>1</v>
      </c>
      <c r="I96" s="2">
        <f>VLOOKUP($A96,[4]BASE!$A$2:$N$890,3,0)</f>
        <v>1</v>
      </c>
      <c r="J96" s="2">
        <f>VLOOKUP($A96,[4]BASE!$A$2:$N$890,3,0)</f>
        <v>1</v>
      </c>
      <c r="K96" s="2">
        <f>(VLOOKUP($A96,[4]BASE!$A$2:$N$890,11,0))/1000</f>
        <v>0</v>
      </c>
      <c r="L96" s="2">
        <f>(VLOOKUP($A96,[4]BASE!$A$2:$N$890,12,0))/1000</f>
        <v>0</v>
      </c>
      <c r="M96" s="2">
        <f>(VLOOKUP($A96,[4]BASE!$A$2:$N$890,13,0))/1000</f>
        <v>0</v>
      </c>
      <c r="N96" s="2">
        <f>(VLOOKUP($A96,[4]BASE!$A$2:$N$890,14,0))/1000</f>
        <v>0</v>
      </c>
      <c r="O96" s="2">
        <f>(VLOOKUP($A96,[4]BASE17!$A$1:$N$933,3,0))/1000</f>
        <v>0</v>
      </c>
      <c r="P96" s="2">
        <f>(VLOOKUP($A96,[4]BASE17!$A$1:$N$933,4,0))/1000</f>
        <v>0</v>
      </c>
      <c r="Q96" s="2">
        <f>(VLOOKUP($A96,[4]BASE17!$A$1:$N$933,5,0))/1000</f>
        <v>0</v>
      </c>
      <c r="R96" s="2">
        <f>(VLOOKUP($A96,[4]BASE17!$A$1:$N$933,6,0))/1000</f>
        <v>0</v>
      </c>
      <c r="S96" s="2">
        <f>(VLOOKUP($A96,[4]BASE17!$A$1:$N$933,7,0))/1000</f>
        <v>0</v>
      </c>
      <c r="T96" s="2">
        <f>(VLOOKUP($A96,[4]BASE17!$A$1:$N$933,8,0))/1000</f>
        <v>0</v>
      </c>
      <c r="U96" s="2">
        <f>(VLOOKUP($A96,[4]BASE17!$A$1:$N$933,9,0))/1000</f>
        <v>0</v>
      </c>
      <c r="V96" s="2">
        <f>(VLOOKUP($A96,[4]BASE17!$A$1:$N$933,10,0))/1000</f>
        <v>0</v>
      </c>
      <c r="W96" s="2">
        <f>(VLOOKUP($A96,[4]BASE17!$A$1:$N$933,11,0))/1000</f>
        <v>0</v>
      </c>
      <c r="X96" s="2">
        <f>(VLOOKUP($A96,[4]BASE17!$A$1:$N$933,12,0))/1000</f>
        <v>0</v>
      </c>
      <c r="Y96" s="2">
        <f>(VLOOKUP($A96,[4]BASE17!$A$1:$N$933,13,0))/1000</f>
        <v>0</v>
      </c>
      <c r="Z96" s="2">
        <f>(VLOOKUP($A96,[4]BASE17!$A$1:$N$933,14,0))/1000</f>
        <v>0</v>
      </c>
      <c r="AA96" s="2">
        <f>(VLOOKUP($A96,[4]BASE18!$A$1:$N$933,3,0))/1000</f>
        <v>0</v>
      </c>
      <c r="AB96" s="2">
        <f>(VLOOKUP($A96,[4]BASE18!$A$1:$N$933,4,0))/1000</f>
        <v>0</v>
      </c>
      <c r="AC96" s="2">
        <f>(VLOOKUP($A96,[4]BASE18!$A$1:$N$933,5,0))/1000</f>
        <v>0</v>
      </c>
      <c r="AD96" s="2">
        <f>(VLOOKUP($A96,[4]BASE18!$A$1:$N$933,6,0))/1000</f>
        <v>0</v>
      </c>
      <c r="AE96" s="2">
        <f>(VLOOKUP($A96,[4]BASE18!$A$1:$N$933,7,0))/1000</f>
        <v>0</v>
      </c>
      <c r="AF96" s="2">
        <f>(VLOOKUP($A96,[4]BASE18!$A$1:$N$933,8,0))/1000</f>
        <v>0</v>
      </c>
      <c r="AG96" s="2">
        <f>(VLOOKUP($A96,[4]BASE18!$A$1:$N$933,9,0))/1000</f>
        <v>0</v>
      </c>
      <c r="AH96" s="2">
        <f>(VLOOKUP($A96,[4]BASE18!$A$1:$N$933,10,0))/1000</f>
        <v>0</v>
      </c>
      <c r="AI96" s="2">
        <f>(VLOOKUP($A96,[4]BASE18!$A$1:$N$933,11,0))/1000</f>
        <v>0</v>
      </c>
      <c r="AJ96" s="2">
        <f>(VLOOKUP($A96,[4]BASE18!$A$1:$N$933,12,0))/1000</f>
        <v>0</v>
      </c>
      <c r="AK96" s="2">
        <f>(VLOOKUP($A96,[4]BASE18!$A$1:$N$933,13,0))/1000</f>
        <v>0</v>
      </c>
      <c r="AL96" s="2">
        <f>(VLOOKUP($A96,[4]BASE18!$A$1:$N$933,14,0))/1000</f>
        <v>0</v>
      </c>
      <c r="AM96" s="2">
        <f>(VLOOKUP($A96,[4]BASE19!$A$1:$N$933,3,0))/1000</f>
        <v>0</v>
      </c>
      <c r="AN96" s="2">
        <f>(VLOOKUP($A96,[4]BASE19!$A$1:$N$933,4,0))/1000</f>
        <v>0</v>
      </c>
      <c r="AO96" s="2">
        <f>(VLOOKUP($A96,[4]BASE19!$A$1:$N$933,5,0))/1000</f>
        <v>0</v>
      </c>
      <c r="AP96" s="2">
        <f>(VLOOKUP($A96,[4]BASE19!$A$1:$N$933,6,0))/1000</f>
        <v>0</v>
      </c>
      <c r="AQ96" s="2">
        <f>(VLOOKUP($A96,[4]BASE19!$A$1:$N$933,7,0))/1000</f>
        <v>0</v>
      </c>
      <c r="AR96" s="2">
        <f>(VLOOKUP($A96,[4]BASE19!$A$1:$N$933,8,0))/1000</f>
        <v>0</v>
      </c>
      <c r="AS96" s="2">
        <f>(VLOOKUP($A96,[4]BASE19!$A$1:$N$933,9,0))/1000</f>
        <v>0</v>
      </c>
      <c r="AT96" s="2">
        <f>(VLOOKUP($A96,[4]BASE19!$A$1:$N$933,10,0))/1000</f>
        <v>0</v>
      </c>
      <c r="AU96" s="2">
        <f>(VLOOKUP($A96,[4]BASE19!$A$1:$N$933,11,0))/1000</f>
        <v>0</v>
      </c>
      <c r="AV96" s="2">
        <f>(VLOOKUP($A96,[4]BASE19!$A$1:$N$933,12,0))/1000</f>
        <v>0</v>
      </c>
      <c r="AW96" s="2">
        <f>(VLOOKUP($A96,[4]BASE19!$A$1:$N$933,13,0))/1000</f>
        <v>0</v>
      </c>
      <c r="AX96" s="2">
        <f>(VLOOKUP($A96,[4]BASE19!$A$1:$N$933,14,0))/1000</f>
        <v>0</v>
      </c>
      <c r="AY96" s="2">
        <f>(VLOOKUP($A96,[4]BASE20!$A$1:$N$933,3,0))/1000</f>
        <v>0</v>
      </c>
      <c r="AZ96" s="2">
        <f>(VLOOKUP($A96,[4]BASE20!$A$1:$N$933,4,0))/1000</f>
        <v>0</v>
      </c>
      <c r="BA96" s="2">
        <f>(VLOOKUP($A96,[4]BASE20!$A$1:$N$933,5,0))/1000</f>
        <v>0</v>
      </c>
      <c r="BB96" s="2">
        <f>(VLOOKUP($A96,[4]BASE20!$A$1:$N$933,6,0))/1000</f>
        <v>0</v>
      </c>
      <c r="BC96" s="2">
        <f>(VLOOKUP($A96,[4]BASE20!$A$1:$N$933,7,0))/1000</f>
        <v>0</v>
      </c>
      <c r="BD96" s="2">
        <f>(VLOOKUP($A96,[4]BASE20!$A$1:$N$933,8,0))/1000</f>
        <v>0</v>
      </c>
      <c r="BE96" s="2">
        <f>(VLOOKUP($A96,[4]BASE20!$A$1:$N$933,9,0))/1000</f>
        <v>0</v>
      </c>
      <c r="BF96" s="2">
        <f>(VLOOKUP($A96,[4]BASE20!$A$1:$N$933,10,0))/1000</f>
        <v>0</v>
      </c>
      <c r="BG96" s="2">
        <f>(VLOOKUP($A96,[4]BASE20!$A$1:$N$933,11,0))/1000</f>
        <v>0</v>
      </c>
      <c r="BH96" s="2">
        <f>(VLOOKUP($A96,[4]BASE20!$A$1:$N$933,12,0))/1000</f>
        <v>0</v>
      </c>
      <c r="BI96" s="2">
        <f>(VLOOKUP($A96,[4]BASE20!$A$1:$N$933,13,0))/1000</f>
        <v>0</v>
      </c>
      <c r="BJ96" s="2">
        <f>(VLOOKUP($A96,[4]BASE20!$A$1:$N$933,14,0))/1000</f>
        <v>0</v>
      </c>
      <c r="BK96" s="2">
        <f>(VLOOKUP($A96,[4]BASE21!$A$1:$N$933,3,0))/1000</f>
        <v>0</v>
      </c>
      <c r="BL96" s="2">
        <f>(VLOOKUP($A96,[4]BASE21!$A$1:$N$933,4,0))/1000</f>
        <v>0</v>
      </c>
      <c r="BM96" s="2">
        <f>(VLOOKUP($A96,[4]BASE21!$A$1:$N$933,5,0))/1000</f>
        <v>0</v>
      </c>
      <c r="BN96" s="2">
        <f>(VLOOKUP($A96,[4]BASE21!$A$1:$N$933,6,0))/1000</f>
        <v>0</v>
      </c>
      <c r="BO96" s="2">
        <f>(VLOOKUP($A96,[4]BASE21!$A$1:$N$933,7,0))/1000</f>
        <v>0</v>
      </c>
      <c r="BP96" s="2">
        <f>(VLOOKUP($A96,[4]BASE21!$A$1:$N$933,8,0))/1000</f>
        <v>0</v>
      </c>
      <c r="BQ96" s="2">
        <f t="shared" si="7"/>
        <v>0</v>
      </c>
      <c r="BR96" s="34">
        <f t="shared" si="8"/>
        <v>0</v>
      </c>
      <c r="BS96" s="34">
        <f t="shared" si="9"/>
        <v>0</v>
      </c>
      <c r="BT96" s="5"/>
    </row>
    <row r="97" spans="1:72" x14ac:dyDescent="0.2">
      <c r="A97" s="1">
        <v>265</v>
      </c>
      <c r="B97" s="1" t="s">
        <v>38</v>
      </c>
      <c r="C97" s="2">
        <f>VLOOKUP($A97,[4]BASE!$A$2:$N$890,3,0)</f>
        <v>1</v>
      </c>
      <c r="D97" s="2">
        <f>VLOOKUP($A97,[4]BASE!$A$2:$N$890,3,0)</f>
        <v>1</v>
      </c>
      <c r="E97" s="2">
        <f>VLOOKUP($A97,[4]BASE!$A$2:$N$890,3,0)</f>
        <v>1</v>
      </c>
      <c r="F97" s="2">
        <f>VLOOKUP($A97,[4]BASE!$A$2:$N$890,3,0)</f>
        <v>1</v>
      </c>
      <c r="G97" s="2">
        <f>VLOOKUP($A97,[4]BASE!$A$2:$N$890,3,0)</f>
        <v>1</v>
      </c>
      <c r="H97" s="2">
        <f>VLOOKUP($A97,[4]BASE!$A$2:$N$890,3,0)</f>
        <v>1</v>
      </c>
      <c r="I97" s="2">
        <f>VLOOKUP($A97,[4]BASE!$A$2:$N$890,3,0)</f>
        <v>1</v>
      </c>
      <c r="J97" s="2">
        <f>VLOOKUP($A97,[4]BASE!$A$2:$N$890,3,0)</f>
        <v>1</v>
      </c>
      <c r="K97" s="2">
        <f>(VLOOKUP($A97,[4]BASE!$A$2:$N$890,11,0))/1000</f>
        <v>1903.3574799999999</v>
      </c>
      <c r="L97" s="2">
        <f>(VLOOKUP($A97,[4]BASE!$A$2:$N$890,12,0))/1000</f>
        <v>1993.40022</v>
      </c>
      <c r="M97" s="2">
        <f>(VLOOKUP($A97,[4]BASE!$A$2:$N$890,13,0))/1000</f>
        <v>1304.71207</v>
      </c>
      <c r="N97" s="2">
        <f>(VLOOKUP($A97,[4]BASE!$A$2:$N$890,14,0))/1000</f>
        <v>4230.7155899999998</v>
      </c>
      <c r="O97" s="2">
        <f>(VLOOKUP($A97,[4]BASE17!$A$1:$N$933,3,0))/1000</f>
        <v>3468.3352</v>
      </c>
      <c r="P97" s="2">
        <f>(VLOOKUP($A97,[4]BASE17!$A$1:$N$933,4,0))/1000</f>
        <v>3207.8600499999998</v>
      </c>
      <c r="Q97" s="2">
        <f>(VLOOKUP($A97,[4]BASE17!$A$1:$N$933,5,0))/1000</f>
        <v>1688.7585100000001</v>
      </c>
      <c r="R97" s="2">
        <f>(VLOOKUP($A97,[4]BASE17!$A$1:$N$933,6,0))/1000</f>
        <v>1730.3566599999999</v>
      </c>
      <c r="S97" s="2">
        <f>(VLOOKUP($A97,[4]BASE17!$A$1:$N$933,7,0))/1000</f>
        <v>1789.5638300000001</v>
      </c>
      <c r="T97" s="2">
        <f>(VLOOKUP($A97,[4]BASE17!$A$1:$N$933,8,0))/1000</f>
        <v>1843.40398</v>
      </c>
      <c r="U97" s="2">
        <f>(VLOOKUP($A97,[4]BASE17!$A$1:$N$933,9,0))/1000</f>
        <v>1702.6123400000001</v>
      </c>
      <c r="V97" s="2">
        <f>(VLOOKUP($A97,[4]BASE17!$A$1:$N$933,10,0))/1000</f>
        <v>1791.4626799999999</v>
      </c>
      <c r="W97" s="2">
        <f>(VLOOKUP($A97,[4]BASE17!$A$1:$N$933,11,0))/1000</f>
        <v>1856.1636100000001</v>
      </c>
      <c r="X97" s="2">
        <f>(VLOOKUP($A97,[4]BASE17!$A$1:$N$933,12,0))/1000</f>
        <v>1910.07656</v>
      </c>
      <c r="Y97" s="2">
        <f>(VLOOKUP($A97,[4]BASE17!$A$1:$N$933,13,0))/1000</f>
        <v>1248.3418999999999</v>
      </c>
      <c r="Z97" s="2">
        <f>(VLOOKUP($A97,[4]BASE17!$A$1:$N$933,14,0))/1000</f>
        <v>3911.7351899999999</v>
      </c>
      <c r="AA97" s="2">
        <f>(VLOOKUP($A97,[4]BASE18!$A$1:$N$933,3,0))/1000</f>
        <v>2903.47937</v>
      </c>
      <c r="AB97" s="2">
        <f>(VLOOKUP($A97,[4]BASE18!$A$1:$N$933,4,0))/1000</f>
        <v>2786.9581800000001</v>
      </c>
      <c r="AC97" s="2">
        <f>(VLOOKUP($A97,[4]BASE18!$A$1:$N$933,5,0))/1000</f>
        <v>1464.0714599999999</v>
      </c>
      <c r="AD97" s="2">
        <f>(VLOOKUP($A97,[4]BASE18!$A$1:$N$933,6,0))/1000</f>
        <v>1532.7653700000001</v>
      </c>
      <c r="AE97" s="2">
        <f>(VLOOKUP($A97,[4]BASE18!$A$1:$N$933,7,0))/1000</f>
        <v>1588.51126</v>
      </c>
      <c r="AF97" s="2">
        <f>(VLOOKUP($A97,[4]BASE18!$A$1:$N$933,8,0))/1000</f>
        <v>1615.10266</v>
      </c>
      <c r="AG97" s="2">
        <f>(VLOOKUP($A97,[4]BASE18!$A$1:$N$933,9,0))/1000</f>
        <v>1473.78655</v>
      </c>
      <c r="AH97" s="2">
        <f>(VLOOKUP($A97,[4]BASE18!$A$1:$N$933,10,0))/1000</f>
        <v>1538.0028500000001</v>
      </c>
      <c r="AI97" s="2">
        <f>(VLOOKUP($A97,[4]BASE18!$A$1:$N$933,11,0))/1000</f>
        <v>1588.73642</v>
      </c>
      <c r="AJ97" s="2">
        <f>(VLOOKUP($A97,[4]BASE18!$A$1:$N$933,12,0))/1000</f>
        <v>1660.9286399999999</v>
      </c>
      <c r="AK97" s="2">
        <f>(VLOOKUP($A97,[4]BASE18!$A$1:$N$933,13,0))/1000</f>
        <v>999.53084999999999</v>
      </c>
      <c r="AL97" s="2">
        <f>(VLOOKUP($A97,[4]BASE18!$A$1:$N$933,14,0))/1000</f>
        <v>4500.6124600000003</v>
      </c>
      <c r="AM97" s="2">
        <f>(VLOOKUP($A97,[4]BASE19!$A$1:$N$933,3,0))/1000</f>
        <v>3280.8718100000001</v>
      </c>
      <c r="AN97" s="2">
        <f>(VLOOKUP($A97,[4]BASE19!$A$1:$N$933,4,0))/1000</f>
        <v>2084.4991299999997</v>
      </c>
      <c r="AO97" s="2">
        <f>(VLOOKUP($A97,[4]BASE19!$A$1:$N$933,5,0))/1000</f>
        <v>1109.6085800000001</v>
      </c>
      <c r="AP97" s="2">
        <f>(VLOOKUP($A97,[4]BASE19!$A$1:$N$933,6,0))/1000</f>
        <v>1169.5746200000001</v>
      </c>
      <c r="AQ97" s="2">
        <f>(VLOOKUP($A97,[4]BASE19!$A$1:$N$933,7,0))/1000</f>
        <v>1258.5801399999998</v>
      </c>
      <c r="AR97" s="2">
        <f>(VLOOKUP($A97,[4]BASE19!$A$1:$N$933,8,0))/1000</f>
        <v>1348.55555</v>
      </c>
      <c r="AS97" s="2">
        <f>(VLOOKUP($A97,[4]BASE19!$A$1:$N$933,9,0))/1000</f>
        <v>1197.79755</v>
      </c>
      <c r="AT97" s="2">
        <f>(VLOOKUP($A97,[4]BASE19!$A$1:$N$933,10,0))/1000</f>
        <v>1271.97524</v>
      </c>
      <c r="AU97" s="2">
        <f>(VLOOKUP($A97,[4]BASE19!$A$1:$N$933,11,0))/1000</f>
        <v>1336.5356899999999</v>
      </c>
      <c r="AV97" s="2">
        <f>(VLOOKUP($A97,[4]BASE19!$A$1:$N$933,12,0))/1000</f>
        <v>1437.54546</v>
      </c>
      <c r="AW97" s="2">
        <f>(VLOOKUP($A97,[4]BASE19!$A$1:$N$933,13,0))/1000</f>
        <v>787.63092000000006</v>
      </c>
      <c r="AX97" s="2">
        <f>(VLOOKUP($A97,[4]BASE19!$A$1:$N$933,14,0))/1000</f>
        <v>4174.5383199999997</v>
      </c>
      <c r="AY97" s="2">
        <f>(VLOOKUP($A97,[4]BASE20!$A$1:$N$933,3,0))/1000</f>
        <v>3164.9117299999998</v>
      </c>
      <c r="AZ97" s="2">
        <f>(VLOOKUP($A97,[4]BASE20!$A$1:$N$933,4,0))/1000</f>
        <v>2319.0827000000004</v>
      </c>
      <c r="BA97" s="2">
        <f>(VLOOKUP($A97,[4]BASE20!$A$1:$N$933,5,0))/1000</f>
        <v>1037.50441</v>
      </c>
      <c r="BB97" s="2">
        <f>(VLOOKUP($A97,[4]BASE20!$A$1:$N$933,6,0))/1000</f>
        <v>1123.8982599999999</v>
      </c>
      <c r="BC97" s="2">
        <f>(VLOOKUP($A97,[4]BASE20!$A$1:$N$933,7,0))/1000</f>
        <v>1225.5853200000001</v>
      </c>
      <c r="BD97" s="2">
        <f>(VLOOKUP($A97,[4]BASE20!$A$1:$N$933,8,0))/1000</f>
        <v>1304.1153200000001</v>
      </c>
      <c r="BE97" s="2">
        <f>(VLOOKUP($A97,[4]BASE20!$A$1:$N$933,9,0))/1000</f>
        <v>1136.70417</v>
      </c>
      <c r="BF97" s="2">
        <f>(VLOOKUP($A97,[4]BASE20!$A$1:$N$933,10,0))/1000</f>
        <v>1204.7226599999999</v>
      </c>
      <c r="BG97" s="2">
        <f>(VLOOKUP($A97,[4]BASE20!$A$1:$N$933,11,0))/1000</f>
        <v>1278.7516499999999</v>
      </c>
      <c r="BH97" s="2">
        <f>(VLOOKUP($A97,[4]BASE20!$A$1:$N$933,12,0))/1000</f>
        <v>1347.3856000000001</v>
      </c>
      <c r="BI97" s="2">
        <f>(VLOOKUP($A97,[4]BASE20!$A$1:$N$933,13,0))/1000</f>
        <v>678.46076000000005</v>
      </c>
      <c r="BJ97" s="2">
        <f>(VLOOKUP($A97,[4]BASE20!$A$1:$N$933,14,0))/1000</f>
        <v>4082.9748300000001</v>
      </c>
      <c r="BK97" s="2">
        <f>(VLOOKUP($A97,[4]BASE21!$A$1:$N$933,3,0))/1000</f>
        <v>3620.1182599999997</v>
      </c>
      <c r="BL97" s="2">
        <f>(VLOOKUP($A97,[4]BASE21!$A$1:$N$933,4,0))/1000</f>
        <v>2165.9125800000002</v>
      </c>
      <c r="BM97" s="2">
        <f>(VLOOKUP($A97,[4]BASE21!$A$1:$N$933,5,0))/1000</f>
        <v>906.25454000000002</v>
      </c>
      <c r="BN97" s="2">
        <f>(VLOOKUP($A97,[4]BASE21!$A$1:$N$933,6,0))/1000</f>
        <v>1001.4563000000001</v>
      </c>
      <c r="BO97" s="2">
        <f>(VLOOKUP($A97,[4]BASE21!$A$1:$N$933,7,0))/1000</f>
        <v>1088.5807299999999</v>
      </c>
      <c r="BP97" s="2">
        <f>(VLOOKUP($A97,[4]BASE21!$A$1:$N$933,8,0))/1000</f>
        <v>1170.4403600000001</v>
      </c>
      <c r="BQ97" s="2">
        <f t="shared" si="7"/>
        <v>-133.67496000000006</v>
      </c>
      <c r="BR97" s="34">
        <f t="shared" si="8"/>
        <v>-0.10250240753248729</v>
      </c>
      <c r="BS97" s="34">
        <f t="shared" si="9"/>
        <v>7.5198492628103075E-2</v>
      </c>
      <c r="BT97" s="5"/>
    </row>
    <row r="98" spans="1:72" x14ac:dyDescent="0.2">
      <c r="A98" s="1">
        <v>266</v>
      </c>
      <c r="B98" s="1" t="s">
        <v>39</v>
      </c>
      <c r="C98" s="2">
        <f>VLOOKUP($A98,[4]BASE!$A$2:$N$890,3,0)</f>
        <v>1</v>
      </c>
      <c r="D98" s="2">
        <f>VLOOKUP($A98,[4]BASE!$A$2:$N$890,3,0)</f>
        <v>1</v>
      </c>
      <c r="E98" s="2">
        <f>VLOOKUP($A98,[4]BASE!$A$2:$N$890,3,0)</f>
        <v>1</v>
      </c>
      <c r="F98" s="2">
        <f>VLOOKUP($A98,[4]BASE!$A$2:$N$890,3,0)</f>
        <v>1</v>
      </c>
      <c r="G98" s="2">
        <f>VLOOKUP($A98,[4]BASE!$A$2:$N$890,3,0)</f>
        <v>1</v>
      </c>
      <c r="H98" s="2">
        <f>VLOOKUP($A98,[4]BASE!$A$2:$N$890,3,0)</f>
        <v>1</v>
      </c>
      <c r="I98" s="2">
        <f>VLOOKUP($A98,[4]BASE!$A$2:$N$890,3,0)</f>
        <v>1</v>
      </c>
      <c r="J98" s="2">
        <f>VLOOKUP($A98,[4]BASE!$A$2:$N$890,3,0)</f>
        <v>1</v>
      </c>
      <c r="K98" s="2">
        <f>(VLOOKUP($A98,[4]BASE!$A$2:$N$890,11,0))/1000</f>
        <v>5998.63454</v>
      </c>
      <c r="L98" s="2">
        <f>(VLOOKUP($A98,[4]BASE!$A$2:$N$890,12,0))/1000</f>
        <v>6022.57564</v>
      </c>
      <c r="M98" s="2">
        <f>(VLOOKUP($A98,[4]BASE!$A$2:$N$890,13,0))/1000</f>
        <v>6041.8923700000005</v>
      </c>
      <c r="N98" s="2">
        <f>(VLOOKUP($A98,[4]BASE!$A$2:$N$890,14,0))/1000</f>
        <v>5976.7400900000002</v>
      </c>
      <c r="O98" s="2">
        <f>(VLOOKUP($A98,[4]BASE17!$A$1:$N$933,3,0))/1000</f>
        <v>5840.8584700000001</v>
      </c>
      <c r="P98" s="2">
        <f>(VLOOKUP($A98,[4]BASE17!$A$1:$N$933,4,0))/1000</f>
        <v>5684.4391299999997</v>
      </c>
      <c r="Q98" s="2">
        <f>(VLOOKUP($A98,[4]BASE17!$A$1:$N$933,5,0))/1000</f>
        <v>5296.9952699999994</v>
      </c>
      <c r="R98" s="2">
        <f>(VLOOKUP($A98,[4]BASE17!$A$1:$N$933,6,0))/1000</f>
        <v>5414.7523000000001</v>
      </c>
      <c r="S98" s="2">
        <f>(VLOOKUP($A98,[4]BASE17!$A$1:$N$933,7,0))/1000</f>
        <v>5419.3498899999995</v>
      </c>
      <c r="T98" s="2">
        <f>(VLOOKUP($A98,[4]BASE17!$A$1:$N$933,8,0))/1000</f>
        <v>5467.5393899999999</v>
      </c>
      <c r="U98" s="2">
        <f>(VLOOKUP($A98,[4]BASE17!$A$1:$N$933,9,0))/1000</f>
        <v>5540.3106500000004</v>
      </c>
      <c r="V98" s="2">
        <f>(VLOOKUP($A98,[4]BASE17!$A$1:$N$933,10,0))/1000</f>
        <v>5541.0865800000001</v>
      </c>
      <c r="W98" s="2">
        <f>(VLOOKUP($A98,[4]BASE17!$A$1:$N$933,11,0))/1000</f>
        <v>5544.3992400000006</v>
      </c>
      <c r="X98" s="2">
        <f>(VLOOKUP($A98,[4]BASE17!$A$1:$N$933,12,0))/1000</f>
        <v>5541.2319600000001</v>
      </c>
      <c r="Y98" s="2">
        <f>(VLOOKUP($A98,[4]BASE17!$A$1:$N$933,13,0))/1000</f>
        <v>5540.5586399999993</v>
      </c>
      <c r="Z98" s="2">
        <f>(VLOOKUP($A98,[4]BASE17!$A$1:$N$933,14,0))/1000</f>
        <v>5544.2371600000006</v>
      </c>
      <c r="AA98" s="2">
        <f>(VLOOKUP($A98,[4]BASE18!$A$1:$N$933,3,0))/1000</f>
        <v>5390.2165700000005</v>
      </c>
      <c r="AB98" s="2">
        <f>(VLOOKUP($A98,[4]BASE18!$A$1:$N$933,4,0))/1000</f>
        <v>5386.1932999999999</v>
      </c>
      <c r="AC98" s="2">
        <f>(VLOOKUP($A98,[4]BASE18!$A$1:$N$933,5,0))/1000</f>
        <v>5385.4543700000004</v>
      </c>
      <c r="AD98" s="2">
        <f>(VLOOKUP($A98,[4]BASE18!$A$1:$N$933,6,0))/1000</f>
        <v>5374.6935199999998</v>
      </c>
      <c r="AE98" s="2">
        <f>(VLOOKUP($A98,[4]BASE18!$A$1:$N$933,7,0))/1000</f>
        <v>5197.31466</v>
      </c>
      <c r="AF98" s="2">
        <f>(VLOOKUP($A98,[4]BASE18!$A$1:$N$933,8,0))/1000</f>
        <v>5198.42256</v>
      </c>
      <c r="AG98" s="2">
        <f>(VLOOKUP($A98,[4]BASE18!$A$1:$N$933,9,0))/1000</f>
        <v>7519.7793000000001</v>
      </c>
      <c r="AH98" s="2">
        <f>(VLOOKUP($A98,[4]BASE18!$A$1:$N$933,10,0))/1000</f>
        <v>7515.4642199999998</v>
      </c>
      <c r="AI98" s="2">
        <f>(VLOOKUP($A98,[4]BASE18!$A$1:$N$933,11,0))/1000</f>
        <v>7522.7685499999998</v>
      </c>
      <c r="AJ98" s="2">
        <f>(VLOOKUP($A98,[4]BASE18!$A$1:$N$933,12,0))/1000</f>
        <v>4254.1185300000006</v>
      </c>
      <c r="AK98" s="2">
        <f>(VLOOKUP($A98,[4]BASE18!$A$1:$N$933,13,0))/1000</f>
        <v>4256.0149299999994</v>
      </c>
      <c r="AL98" s="2">
        <f>(VLOOKUP($A98,[4]BASE18!$A$1:$N$933,14,0))/1000</f>
        <v>4086.96947</v>
      </c>
      <c r="AM98" s="2">
        <f>(VLOOKUP($A98,[4]BASE19!$A$1:$N$933,3,0))/1000</f>
        <v>4079.6025600000003</v>
      </c>
      <c r="AN98" s="2">
        <f>(VLOOKUP($A98,[4]BASE19!$A$1:$N$933,4,0))/1000</f>
        <v>4075.1302299999998</v>
      </c>
      <c r="AO98" s="2">
        <f>(VLOOKUP($A98,[4]BASE19!$A$1:$N$933,5,0))/1000</f>
        <v>4031.27439</v>
      </c>
      <c r="AP98" s="2">
        <f>(VLOOKUP($A98,[4]BASE19!$A$1:$N$933,6,0))/1000</f>
        <v>3982.2488800000001</v>
      </c>
      <c r="AQ98" s="2">
        <f>(VLOOKUP($A98,[4]BASE19!$A$1:$N$933,7,0))/1000</f>
        <v>3977.5211099999997</v>
      </c>
      <c r="AR98" s="2">
        <f>(VLOOKUP($A98,[4]BASE19!$A$1:$N$933,8,0))/1000</f>
        <v>3971.1812200000004</v>
      </c>
      <c r="AS98" s="2">
        <f>(VLOOKUP($A98,[4]BASE19!$A$1:$N$933,9,0))/1000</f>
        <v>3970.0057099999999</v>
      </c>
      <c r="AT98" s="2">
        <f>(VLOOKUP($A98,[4]BASE19!$A$1:$N$933,10,0))/1000</f>
        <v>3969.1106600000003</v>
      </c>
      <c r="AU98" s="2">
        <f>(VLOOKUP($A98,[4]BASE19!$A$1:$N$933,11,0))/1000</f>
        <v>3968.01964</v>
      </c>
      <c r="AV98" s="2">
        <f>(VLOOKUP($A98,[4]BASE19!$A$1:$N$933,12,0))/1000</f>
        <v>3987.1747700000001</v>
      </c>
      <c r="AW98" s="2">
        <f>(VLOOKUP($A98,[4]BASE19!$A$1:$N$933,13,0))/1000</f>
        <v>3986.1317999999997</v>
      </c>
      <c r="AX98" s="2">
        <f>(VLOOKUP($A98,[4]BASE19!$A$1:$N$933,14,0))/1000</f>
        <v>3982.1039999999998</v>
      </c>
      <c r="AY98" s="2">
        <f>(VLOOKUP($A98,[4]BASE20!$A$1:$N$933,3,0))/1000</f>
        <v>3969.6793499999999</v>
      </c>
      <c r="AZ98" s="2">
        <f>(VLOOKUP($A98,[4]BASE20!$A$1:$N$933,4,0))/1000</f>
        <v>3968.9535699999997</v>
      </c>
      <c r="BA98" s="2">
        <f>(VLOOKUP($A98,[4]BASE20!$A$1:$N$933,5,0))/1000</f>
        <v>4064.1205</v>
      </c>
      <c r="BB98" s="2">
        <f>(VLOOKUP($A98,[4]BASE20!$A$1:$N$933,6,0))/1000</f>
        <v>4068.3320099999996</v>
      </c>
      <c r="BC98" s="2">
        <f>(VLOOKUP($A98,[4]BASE20!$A$1:$N$933,7,0))/1000</f>
        <v>4074.03773</v>
      </c>
      <c r="BD98" s="2">
        <f>(VLOOKUP($A98,[4]BASE20!$A$1:$N$933,8,0))/1000</f>
        <v>4075.1617200000001</v>
      </c>
      <c r="BE98" s="2">
        <f>(VLOOKUP($A98,[4]BASE20!$A$1:$N$933,9,0))/1000</f>
        <v>4072.9427999999998</v>
      </c>
      <c r="BF98" s="2">
        <f>(VLOOKUP($A98,[4]BASE20!$A$1:$N$933,10,0))/1000</f>
        <v>4072.9753500000002</v>
      </c>
      <c r="BG98" s="2">
        <f>(VLOOKUP($A98,[4]BASE20!$A$1:$N$933,11,0))/1000</f>
        <v>234.84792999999999</v>
      </c>
      <c r="BH98" s="2">
        <f>(VLOOKUP($A98,[4]BASE20!$A$1:$N$933,12,0))/1000</f>
        <v>2746.53647</v>
      </c>
      <c r="BI98" s="2">
        <f>(VLOOKUP($A98,[4]BASE20!$A$1:$N$933,13,0))/1000</f>
        <v>2748.19436</v>
      </c>
      <c r="BJ98" s="2">
        <f>(VLOOKUP($A98,[4]BASE20!$A$1:$N$933,14,0))/1000</f>
        <v>4673.9167699999998</v>
      </c>
      <c r="BK98" s="2">
        <f>(VLOOKUP($A98,[4]BASE21!$A$1:$N$933,3,0))/1000</f>
        <v>4682.6649400000006</v>
      </c>
      <c r="BL98" s="2">
        <f>(VLOOKUP($A98,[4]BASE21!$A$1:$N$933,4,0))/1000</f>
        <v>4577.1019900000001</v>
      </c>
      <c r="BM98" s="2">
        <f>(VLOOKUP($A98,[4]BASE21!$A$1:$N$933,5,0))/1000</f>
        <v>4571.4453700000004</v>
      </c>
      <c r="BN98" s="2">
        <f>(VLOOKUP($A98,[4]BASE21!$A$1:$N$933,6,0))/1000</f>
        <v>4476.1647000000003</v>
      </c>
      <c r="BO98" s="2">
        <f>(VLOOKUP($A98,[4]BASE21!$A$1:$N$933,7,0))/1000</f>
        <v>4463.7762499999999</v>
      </c>
      <c r="BP98" s="2">
        <f>(VLOOKUP($A98,[4]BASE21!$A$1:$N$933,8,0))/1000</f>
        <v>4398.3437199999998</v>
      </c>
      <c r="BQ98" s="2">
        <f t="shared" si="7"/>
        <v>323.18199999999979</v>
      </c>
      <c r="BR98" s="34">
        <f t="shared" si="8"/>
        <v>7.9305318955538162E-2</v>
      </c>
      <c r="BS98" s="34">
        <f t="shared" si="9"/>
        <v>-1.465855955481643E-2</v>
      </c>
      <c r="BT98" s="5"/>
    </row>
    <row r="99" spans="1:72" x14ac:dyDescent="0.2">
      <c r="A99" s="1">
        <v>268</v>
      </c>
      <c r="B99" s="1" t="s">
        <v>40</v>
      </c>
      <c r="C99" s="2">
        <f>VLOOKUP($A99,[4]BASE!$A$2:$N$890,3,0)</f>
        <v>1</v>
      </c>
      <c r="D99" s="2">
        <f>VLOOKUP($A99,[4]BASE!$A$2:$N$890,3,0)</f>
        <v>1</v>
      </c>
      <c r="E99" s="2">
        <f>VLOOKUP($A99,[4]BASE!$A$2:$N$890,3,0)</f>
        <v>1</v>
      </c>
      <c r="F99" s="2">
        <f>VLOOKUP($A99,[4]BASE!$A$2:$N$890,3,0)</f>
        <v>1</v>
      </c>
      <c r="G99" s="2">
        <f>VLOOKUP($A99,[4]BASE!$A$2:$N$890,3,0)</f>
        <v>1</v>
      </c>
      <c r="H99" s="2">
        <f>VLOOKUP($A99,[4]BASE!$A$2:$N$890,3,0)</f>
        <v>1</v>
      </c>
      <c r="I99" s="2">
        <f>VLOOKUP($A99,[4]BASE!$A$2:$N$890,3,0)</f>
        <v>1</v>
      </c>
      <c r="J99" s="2">
        <f>VLOOKUP($A99,[4]BASE!$A$2:$N$890,3,0)</f>
        <v>1</v>
      </c>
      <c r="K99" s="2">
        <f>(VLOOKUP($A99,[4]BASE!$A$2:$N$890,11,0))/1000</f>
        <v>65771.021370000002</v>
      </c>
      <c r="L99" s="2">
        <f>(VLOOKUP($A99,[4]BASE!$A$2:$N$890,12,0))/1000</f>
        <v>66478.710059999998</v>
      </c>
      <c r="M99" s="2">
        <f>(VLOOKUP($A99,[4]BASE!$A$2:$N$890,13,0))/1000</f>
        <v>68081.322169999999</v>
      </c>
      <c r="N99" s="2">
        <f>(VLOOKUP($A99,[4]BASE!$A$2:$N$890,14,0))/1000</f>
        <v>65773.79376</v>
      </c>
      <c r="O99" s="2">
        <f>(VLOOKUP($A99,[4]BASE17!$A$1:$N$933,3,0))/1000</f>
        <v>160807.89331000001</v>
      </c>
      <c r="P99" s="2">
        <f>(VLOOKUP($A99,[4]BASE17!$A$1:$N$933,4,0))/1000</f>
        <v>162085.21544999999</v>
      </c>
      <c r="Q99" s="2">
        <f>(VLOOKUP($A99,[4]BASE17!$A$1:$N$933,5,0))/1000</f>
        <v>158904.58066000001</v>
      </c>
      <c r="R99" s="2">
        <f>(VLOOKUP($A99,[4]BASE17!$A$1:$N$933,6,0))/1000</f>
        <v>159249.24108000001</v>
      </c>
      <c r="S99" s="2">
        <f>(VLOOKUP($A99,[4]BASE17!$A$1:$N$933,7,0))/1000</f>
        <v>161627.26024</v>
      </c>
      <c r="T99" s="2">
        <f>(VLOOKUP($A99,[4]BASE17!$A$1:$N$933,8,0))/1000</f>
        <v>162153.10294000001</v>
      </c>
      <c r="U99" s="2">
        <f>(VLOOKUP($A99,[4]BASE17!$A$1:$N$933,9,0))/1000</f>
        <v>71855.677169999995</v>
      </c>
      <c r="V99" s="2">
        <f>(VLOOKUP($A99,[4]BASE17!$A$1:$N$933,10,0))/1000</f>
        <v>71139.851280000003</v>
      </c>
      <c r="W99" s="2">
        <f>(VLOOKUP($A99,[4]BASE17!$A$1:$N$933,11,0))/1000</f>
        <v>70778.749169999996</v>
      </c>
      <c r="X99" s="2">
        <f>(VLOOKUP($A99,[4]BASE17!$A$1:$N$933,12,0))/1000</f>
        <v>70949.625670000009</v>
      </c>
      <c r="Y99" s="2">
        <f>(VLOOKUP($A99,[4]BASE17!$A$1:$N$933,13,0))/1000</f>
        <v>75889.671310000005</v>
      </c>
      <c r="Z99" s="2">
        <f>(VLOOKUP($A99,[4]BASE17!$A$1:$N$933,14,0))/1000</f>
        <v>77291.470760000011</v>
      </c>
      <c r="AA99" s="2">
        <f>(VLOOKUP($A99,[4]BASE18!$A$1:$N$933,3,0))/1000</f>
        <v>76246.386930000008</v>
      </c>
      <c r="AB99" s="2">
        <f>(VLOOKUP($A99,[4]BASE18!$A$1:$N$933,4,0))/1000</f>
        <v>77167.890540000008</v>
      </c>
      <c r="AC99" s="2">
        <f>(VLOOKUP($A99,[4]BASE18!$A$1:$N$933,5,0))/1000</f>
        <v>77575.413480000003</v>
      </c>
      <c r="AD99" s="2">
        <f>(VLOOKUP($A99,[4]BASE18!$A$1:$N$933,6,0))/1000</f>
        <v>79685.777150000009</v>
      </c>
      <c r="AE99" s="2">
        <f>(VLOOKUP($A99,[4]BASE18!$A$1:$N$933,7,0))/1000</f>
        <v>79518.953930000003</v>
      </c>
      <c r="AF99" s="2">
        <f>(VLOOKUP($A99,[4]BASE18!$A$1:$N$933,8,0))/1000</f>
        <v>78771.024550000002</v>
      </c>
      <c r="AG99" s="2">
        <f>(VLOOKUP($A99,[4]BASE18!$A$1:$N$933,9,0))/1000</f>
        <v>77879.850330000001</v>
      </c>
      <c r="AH99" s="2">
        <f>(VLOOKUP($A99,[4]BASE18!$A$1:$N$933,10,0))/1000</f>
        <v>77817.795740000001</v>
      </c>
      <c r="AI99" s="2">
        <f>(VLOOKUP($A99,[4]BASE18!$A$1:$N$933,11,0))/1000</f>
        <v>77587.686680000013</v>
      </c>
      <c r="AJ99" s="2">
        <f>(VLOOKUP($A99,[4]BASE18!$A$1:$N$933,12,0))/1000</f>
        <v>77607.706680000003</v>
      </c>
      <c r="AK99" s="2">
        <f>(VLOOKUP($A99,[4]BASE18!$A$1:$N$933,13,0))/1000</f>
        <v>78328.553610000003</v>
      </c>
      <c r="AL99" s="2">
        <f>(VLOOKUP($A99,[4]BASE18!$A$1:$N$933,14,0))/1000</f>
        <v>82113.136350000001</v>
      </c>
      <c r="AM99" s="2">
        <f>(VLOOKUP($A99,[4]BASE19!$A$1:$N$933,3,0))/1000</f>
        <v>82540.221040000004</v>
      </c>
      <c r="AN99" s="2">
        <f>(VLOOKUP($A99,[4]BASE19!$A$1:$N$933,4,0))/1000</f>
        <v>81874.181450000004</v>
      </c>
      <c r="AO99" s="2">
        <f>(VLOOKUP($A99,[4]BASE19!$A$1:$N$933,5,0))/1000</f>
        <v>82389.062849999988</v>
      </c>
      <c r="AP99" s="2">
        <f>(VLOOKUP($A99,[4]BASE19!$A$1:$N$933,6,0))/1000</f>
        <v>82605.156849999999</v>
      </c>
      <c r="AQ99" s="2">
        <f>(VLOOKUP($A99,[4]BASE19!$A$1:$N$933,7,0))/1000</f>
        <v>114969.29123999999</v>
      </c>
      <c r="AR99" s="2">
        <f>(VLOOKUP($A99,[4]BASE19!$A$1:$N$933,8,0))/1000</f>
        <v>82311.950459999993</v>
      </c>
      <c r="AS99" s="2">
        <f>(VLOOKUP($A99,[4]BASE19!$A$1:$N$933,9,0))/1000</f>
        <v>82774.642699999997</v>
      </c>
      <c r="AT99" s="2">
        <f>(VLOOKUP($A99,[4]BASE19!$A$1:$N$933,10,0))/1000</f>
        <v>82561.345230000006</v>
      </c>
      <c r="AU99" s="2">
        <f>(VLOOKUP($A99,[4]BASE19!$A$1:$N$933,11,0))/1000</f>
        <v>82144.801659999997</v>
      </c>
      <c r="AV99" s="2">
        <f>(VLOOKUP($A99,[4]BASE19!$A$1:$N$933,12,0))/1000</f>
        <v>81735.396699999998</v>
      </c>
      <c r="AW99" s="2">
        <f>(VLOOKUP($A99,[4]BASE19!$A$1:$N$933,13,0))/1000</f>
        <v>81626.981</v>
      </c>
      <c r="AX99" s="2">
        <f>(VLOOKUP($A99,[4]BASE19!$A$1:$N$933,14,0))/1000</f>
        <v>86621.208069999993</v>
      </c>
      <c r="AY99" s="2">
        <f>(VLOOKUP($A99,[4]BASE20!$A$1:$N$933,3,0))/1000</f>
        <v>86174.748510000005</v>
      </c>
      <c r="AZ99" s="2">
        <f>(VLOOKUP($A99,[4]BASE20!$A$1:$N$933,4,0))/1000</f>
        <v>85930.528919999997</v>
      </c>
      <c r="BA99" s="2">
        <f>(VLOOKUP($A99,[4]BASE20!$A$1:$N$933,5,0))/1000</f>
        <v>11053.685170000001</v>
      </c>
      <c r="BB99" s="2">
        <f>(VLOOKUP($A99,[4]BASE20!$A$1:$N$933,6,0))/1000</f>
        <v>10610.812400000001</v>
      </c>
      <c r="BC99" s="2">
        <f>(VLOOKUP($A99,[4]BASE20!$A$1:$N$933,7,0))/1000</f>
        <v>10832.76262</v>
      </c>
      <c r="BD99" s="2">
        <f>(VLOOKUP($A99,[4]BASE20!$A$1:$N$933,8,0))/1000</f>
        <v>10507.630130000001</v>
      </c>
      <c r="BE99" s="2">
        <f>(VLOOKUP($A99,[4]BASE20!$A$1:$N$933,9,0))/1000</f>
        <v>10567.025619999999</v>
      </c>
      <c r="BF99" s="2">
        <f>(VLOOKUP($A99,[4]BASE20!$A$1:$N$933,10,0))/1000</f>
        <v>10504.7546</v>
      </c>
      <c r="BG99" s="2">
        <f>(VLOOKUP($A99,[4]BASE20!$A$1:$N$933,11,0))/1000</f>
        <v>10647.21247</v>
      </c>
      <c r="BH99" s="2">
        <f>(VLOOKUP($A99,[4]BASE20!$A$1:$N$933,12,0))/1000</f>
        <v>10601.49742</v>
      </c>
      <c r="BI99" s="2">
        <f>(VLOOKUP($A99,[4]BASE20!$A$1:$N$933,13,0))/1000</f>
        <v>11486.741980000001</v>
      </c>
      <c r="BJ99" s="2">
        <f>(VLOOKUP($A99,[4]BASE20!$A$1:$N$933,14,0))/1000</f>
        <v>14162.92634</v>
      </c>
      <c r="BK99" s="2">
        <f>(VLOOKUP($A99,[4]BASE21!$A$1:$N$933,3,0))/1000</f>
        <v>14389.286789999998</v>
      </c>
      <c r="BL99" s="2">
        <f>(VLOOKUP($A99,[4]BASE21!$A$1:$N$933,4,0))/1000</f>
        <v>14347.96463</v>
      </c>
      <c r="BM99" s="2">
        <f>(VLOOKUP($A99,[4]BASE21!$A$1:$N$933,5,0))/1000</f>
        <v>14296.909240000001</v>
      </c>
      <c r="BN99" s="2">
        <f>(VLOOKUP($A99,[4]BASE21!$A$1:$N$933,6,0))/1000</f>
        <v>13839.140710000001</v>
      </c>
      <c r="BO99" s="2">
        <f>(VLOOKUP($A99,[4]BASE21!$A$1:$N$933,7,0))/1000</f>
        <v>13222.996580000001</v>
      </c>
      <c r="BP99" s="2">
        <f>(VLOOKUP($A99,[4]BASE21!$A$1:$N$933,8,0))/1000</f>
        <v>11824.059929999999</v>
      </c>
      <c r="BQ99" s="2">
        <f t="shared" si="7"/>
        <v>1316.4297999999981</v>
      </c>
      <c r="BR99" s="34">
        <f t="shared" si="8"/>
        <v>0.12528322597133501</v>
      </c>
      <c r="BS99" s="34">
        <f t="shared" si="9"/>
        <v>-0.10579573559868538</v>
      </c>
      <c r="BT99" s="5"/>
    </row>
    <row r="100" spans="1:72" x14ac:dyDescent="0.2">
      <c r="A100" s="1">
        <v>27</v>
      </c>
      <c r="B100" s="1" t="s">
        <v>41</v>
      </c>
      <c r="C100" s="2">
        <f>VLOOKUP($A100,[4]BASE!$A$2:$N$890,3,0)</f>
        <v>1</v>
      </c>
      <c r="D100" s="2">
        <f>VLOOKUP($A100,[4]BASE!$A$2:$N$890,3,0)</f>
        <v>1</v>
      </c>
      <c r="E100" s="2">
        <f>VLOOKUP($A100,[4]BASE!$A$2:$N$890,3,0)</f>
        <v>1</v>
      </c>
      <c r="F100" s="2">
        <f>VLOOKUP($A100,[4]BASE!$A$2:$N$890,3,0)</f>
        <v>1</v>
      </c>
      <c r="G100" s="2">
        <f>VLOOKUP($A100,[4]BASE!$A$2:$N$890,3,0)</f>
        <v>1</v>
      </c>
      <c r="H100" s="2">
        <f>VLOOKUP($A100,[4]BASE!$A$2:$N$890,3,0)</f>
        <v>1</v>
      </c>
      <c r="I100" s="2">
        <f>VLOOKUP($A100,[4]BASE!$A$2:$N$890,3,0)</f>
        <v>1</v>
      </c>
      <c r="J100" s="2">
        <f>VLOOKUP($A100,[4]BASE!$A$2:$N$890,3,0)</f>
        <v>1</v>
      </c>
      <c r="K100" s="2">
        <f>(VLOOKUP($A100,[4]BASE!$A$2:$N$890,11,0))/1000</f>
        <v>365608.0428</v>
      </c>
      <c r="L100" s="2">
        <f>(VLOOKUP($A100,[4]BASE!$A$2:$N$890,12,0))/1000</f>
        <v>359862.20199000003</v>
      </c>
      <c r="M100" s="2">
        <f>(VLOOKUP($A100,[4]BASE!$A$2:$N$890,13,0))/1000</f>
        <v>354605.54080999998</v>
      </c>
      <c r="N100" s="2">
        <f>(VLOOKUP($A100,[4]BASE!$A$2:$N$890,14,0))/1000</f>
        <v>352138.29794999998</v>
      </c>
      <c r="O100" s="2">
        <f>(VLOOKUP($A100,[4]BASE17!$A$1:$N$933,3,0))/1000</f>
        <v>355932.31460000004</v>
      </c>
      <c r="P100" s="2">
        <f>(VLOOKUP($A100,[4]BASE17!$A$1:$N$933,4,0))/1000</f>
        <v>354924.68401999999</v>
      </c>
      <c r="Q100" s="2">
        <f>(VLOOKUP($A100,[4]BASE17!$A$1:$N$933,5,0))/1000</f>
        <v>355414.11413999996</v>
      </c>
      <c r="R100" s="2">
        <f>(VLOOKUP($A100,[4]BASE17!$A$1:$N$933,6,0))/1000</f>
        <v>359121.70408</v>
      </c>
      <c r="S100" s="2">
        <f>(VLOOKUP($A100,[4]BASE17!$A$1:$N$933,7,0))/1000</f>
        <v>362601.90908999997</v>
      </c>
      <c r="T100" s="2">
        <f>(VLOOKUP($A100,[4]BASE17!$A$1:$N$933,8,0))/1000</f>
        <v>364451.89945999999</v>
      </c>
      <c r="U100" s="2">
        <f>(VLOOKUP($A100,[4]BASE17!$A$1:$N$933,9,0))/1000</f>
        <v>368732.77517000004</v>
      </c>
      <c r="V100" s="2">
        <f>(VLOOKUP($A100,[4]BASE17!$A$1:$N$933,10,0))/1000</f>
        <v>370208.46976999997</v>
      </c>
      <c r="W100" s="2">
        <f>(VLOOKUP($A100,[4]BASE17!$A$1:$N$933,11,0))/1000</f>
        <v>370184.82410000003</v>
      </c>
      <c r="X100" s="2">
        <f>(VLOOKUP($A100,[4]BASE17!$A$1:$N$933,12,0))/1000</f>
        <v>367931.93308999995</v>
      </c>
      <c r="Y100" s="2">
        <f>(VLOOKUP($A100,[4]BASE17!$A$1:$N$933,13,0))/1000</f>
        <v>370739.62952999998</v>
      </c>
      <c r="Z100" s="2">
        <f>(VLOOKUP($A100,[4]BASE17!$A$1:$N$933,14,0))/1000</f>
        <v>373018.57180999999</v>
      </c>
      <c r="AA100" s="2">
        <f>(VLOOKUP($A100,[4]BASE18!$A$1:$N$933,3,0))/1000</f>
        <v>381650.40314000001</v>
      </c>
      <c r="AB100" s="2">
        <f>(VLOOKUP($A100,[4]BASE18!$A$1:$N$933,4,0))/1000</f>
        <v>378711.9632</v>
      </c>
      <c r="AC100" s="2">
        <f>(VLOOKUP($A100,[4]BASE18!$A$1:$N$933,5,0))/1000</f>
        <v>380747.54920000001</v>
      </c>
      <c r="AD100" s="2">
        <f>(VLOOKUP($A100,[4]BASE18!$A$1:$N$933,6,0))/1000</f>
        <v>376595.21179000003</v>
      </c>
      <c r="AE100" s="2">
        <f>(VLOOKUP($A100,[4]BASE18!$A$1:$N$933,7,0))/1000</f>
        <v>371061.10226999997</v>
      </c>
      <c r="AF100" s="2">
        <f>(VLOOKUP($A100,[4]BASE18!$A$1:$N$933,8,0))/1000</f>
        <v>368423.84455000004</v>
      </c>
      <c r="AG100" s="2">
        <f>(VLOOKUP($A100,[4]BASE18!$A$1:$N$933,9,0))/1000</f>
        <v>367979.11454000004</v>
      </c>
      <c r="AH100" s="2">
        <f>(VLOOKUP($A100,[4]BASE18!$A$1:$N$933,10,0))/1000</f>
        <v>367068.49411999999</v>
      </c>
      <c r="AI100" s="2">
        <f>(VLOOKUP($A100,[4]BASE18!$A$1:$N$933,11,0))/1000</f>
        <v>365462.09350999998</v>
      </c>
      <c r="AJ100" s="2">
        <f>(VLOOKUP($A100,[4]BASE18!$A$1:$N$933,12,0))/1000</f>
        <v>362029.07298</v>
      </c>
      <c r="AK100" s="2">
        <f>(VLOOKUP($A100,[4]BASE18!$A$1:$N$933,13,0))/1000</f>
        <v>361911.63819999999</v>
      </c>
      <c r="AL100" s="2">
        <f>(VLOOKUP($A100,[4]BASE18!$A$1:$N$933,14,0))/1000</f>
        <v>663889.75228000002</v>
      </c>
      <c r="AM100" s="2">
        <f>(VLOOKUP($A100,[4]BASE19!$A$1:$N$933,3,0))/1000</f>
        <v>366482.50938</v>
      </c>
      <c r="AN100" s="2">
        <f>(VLOOKUP($A100,[4]BASE19!$A$1:$N$933,4,0))/1000</f>
        <v>365770.78241000004</v>
      </c>
      <c r="AO100" s="2">
        <f>(VLOOKUP($A100,[4]BASE19!$A$1:$N$933,5,0))/1000</f>
        <v>363224.87582999998</v>
      </c>
      <c r="AP100" s="2">
        <f>(VLOOKUP($A100,[4]BASE19!$A$1:$N$933,6,0))/1000</f>
        <v>362573.41713000002</v>
      </c>
      <c r="AQ100" s="2">
        <f>(VLOOKUP($A100,[4]BASE19!$A$1:$N$933,7,0))/1000</f>
        <v>360443.68061000004</v>
      </c>
      <c r="AR100" s="2">
        <f>(VLOOKUP($A100,[4]BASE19!$A$1:$N$933,8,0))/1000</f>
        <v>363737.89910000004</v>
      </c>
      <c r="AS100" s="2">
        <f>(VLOOKUP($A100,[4]BASE19!$A$1:$N$933,9,0))/1000</f>
        <v>359868.02477999998</v>
      </c>
      <c r="AT100" s="2">
        <f>(VLOOKUP($A100,[4]BASE19!$A$1:$N$933,10,0))/1000</f>
        <v>358015.44375999999</v>
      </c>
      <c r="AU100" s="2">
        <f>(VLOOKUP($A100,[4]BASE19!$A$1:$N$933,11,0))/1000</f>
        <v>356699.35908999998</v>
      </c>
      <c r="AV100" s="2">
        <f>(VLOOKUP($A100,[4]BASE19!$A$1:$N$933,12,0))/1000</f>
        <v>360906.71486000001</v>
      </c>
      <c r="AW100" s="2">
        <f>(VLOOKUP($A100,[4]BASE19!$A$1:$N$933,13,0))/1000</f>
        <v>314261.49958</v>
      </c>
      <c r="AX100" s="2">
        <f>(VLOOKUP($A100,[4]BASE19!$A$1:$N$933,14,0))/1000</f>
        <v>316583.09412000002</v>
      </c>
      <c r="AY100" s="2">
        <f>(VLOOKUP($A100,[4]BASE20!$A$1:$N$933,3,0))/1000</f>
        <v>315236.81952999998</v>
      </c>
      <c r="AZ100" s="2">
        <f>(VLOOKUP($A100,[4]BASE20!$A$1:$N$933,4,0))/1000</f>
        <v>269485.13825999998</v>
      </c>
      <c r="BA100" s="2">
        <f>(VLOOKUP($A100,[4]BASE20!$A$1:$N$933,5,0))/1000</f>
        <v>567821.18284000002</v>
      </c>
      <c r="BB100" s="2">
        <f>(VLOOKUP($A100,[4]BASE20!$A$1:$N$933,6,0))/1000</f>
        <v>268135.05382999999</v>
      </c>
      <c r="BC100" s="2">
        <f>(VLOOKUP($A100,[4]BASE20!$A$1:$N$933,7,0))/1000</f>
        <v>224367.82939</v>
      </c>
      <c r="BD100" s="2">
        <f>(VLOOKUP($A100,[4]BASE20!$A$1:$N$933,8,0))/1000</f>
        <v>524982.87164999999</v>
      </c>
      <c r="BE100" s="2">
        <f>(VLOOKUP($A100,[4]BASE20!$A$1:$N$933,9,0))/1000</f>
        <v>531081.33293000003</v>
      </c>
      <c r="BF100" s="2">
        <f>(VLOOKUP($A100,[4]BASE20!$A$1:$N$933,10,0))/1000</f>
        <v>485632.83526999998</v>
      </c>
      <c r="BG100" s="2">
        <f>(VLOOKUP($A100,[4]BASE20!$A$1:$N$933,11,0))/1000</f>
        <v>184149.05919</v>
      </c>
      <c r="BH100" s="2">
        <f>(VLOOKUP($A100,[4]BASE20!$A$1:$N$933,12,0))/1000</f>
        <v>184681.3677</v>
      </c>
      <c r="BI100" s="2">
        <f>(VLOOKUP($A100,[4]BASE20!$A$1:$N$933,13,0))/1000</f>
        <v>140326.06693999999</v>
      </c>
      <c r="BJ100" s="2">
        <f>(VLOOKUP($A100,[4]BASE20!$A$1:$N$933,14,0))/1000</f>
        <v>141325.23416999998</v>
      </c>
      <c r="BK100" s="2">
        <f>(VLOOKUP($A100,[4]BASE21!$A$1:$N$933,3,0))/1000</f>
        <v>141377.10333000001</v>
      </c>
      <c r="BL100" s="2">
        <f>(VLOOKUP($A100,[4]BASE21!$A$1:$N$933,4,0))/1000</f>
        <v>94157.397779999999</v>
      </c>
      <c r="BM100" s="2">
        <f>(VLOOKUP($A100,[4]BASE21!$A$1:$N$933,5,0))/1000</f>
        <v>92713.970180000004</v>
      </c>
      <c r="BN100" s="2">
        <f>(VLOOKUP($A100,[4]BASE21!$A$1:$N$933,6,0))/1000</f>
        <v>94057.384279999998</v>
      </c>
      <c r="BO100" s="2">
        <f>(VLOOKUP($A100,[4]BASE21!$A$1:$N$933,7,0))/1000</f>
        <v>47223.809179999997</v>
      </c>
      <c r="BP100" s="2">
        <f>(VLOOKUP($A100,[4]BASE21!$A$1:$N$933,8,0))/1000</f>
        <v>46667.267789999998</v>
      </c>
      <c r="BQ100" s="2">
        <f t="shared" si="7"/>
        <v>-478315.60385999997</v>
      </c>
      <c r="BR100" s="34">
        <f t="shared" si="8"/>
        <v>-0.9111070659442152</v>
      </c>
      <c r="BS100" s="34">
        <f t="shared" si="9"/>
        <v>-1.1785186321557894E-2</v>
      </c>
      <c r="BT100" s="5"/>
    </row>
    <row r="101" spans="1:72" x14ac:dyDescent="0.2">
      <c r="A101" s="1">
        <v>271</v>
      </c>
      <c r="B101" s="1" t="s">
        <v>42</v>
      </c>
      <c r="C101" s="2">
        <f>VLOOKUP($A101,[4]BASE!$A$2:$N$890,3,0)</f>
        <v>1</v>
      </c>
      <c r="D101" s="2">
        <f>VLOOKUP($A101,[4]BASE!$A$2:$N$890,3,0)</f>
        <v>1</v>
      </c>
      <c r="E101" s="2">
        <f>VLOOKUP($A101,[4]BASE!$A$2:$N$890,3,0)</f>
        <v>1</v>
      </c>
      <c r="F101" s="2">
        <f>VLOOKUP($A101,[4]BASE!$A$2:$N$890,3,0)</f>
        <v>1</v>
      </c>
      <c r="G101" s="2">
        <f>VLOOKUP($A101,[4]BASE!$A$2:$N$890,3,0)</f>
        <v>1</v>
      </c>
      <c r="H101" s="2">
        <f>VLOOKUP($A101,[4]BASE!$A$2:$N$890,3,0)</f>
        <v>1</v>
      </c>
      <c r="I101" s="2">
        <f>VLOOKUP($A101,[4]BASE!$A$2:$N$890,3,0)</f>
        <v>1</v>
      </c>
      <c r="J101" s="2">
        <f>VLOOKUP($A101,[4]BASE!$A$2:$N$890,3,0)</f>
        <v>1</v>
      </c>
      <c r="K101" s="2">
        <f>(VLOOKUP($A101,[4]BASE!$A$2:$N$890,11,0))/1000</f>
        <v>365185.77030000003</v>
      </c>
      <c r="L101" s="2">
        <f>(VLOOKUP($A101,[4]BASE!$A$2:$N$890,12,0))/1000</f>
        <v>359440.37550000002</v>
      </c>
      <c r="M101" s="2">
        <f>(VLOOKUP($A101,[4]BASE!$A$2:$N$890,13,0))/1000</f>
        <v>354184.22880000004</v>
      </c>
      <c r="N101" s="2">
        <f>(VLOOKUP($A101,[4]BASE!$A$2:$N$890,14,0))/1000</f>
        <v>351717.05789999996</v>
      </c>
      <c r="O101" s="2">
        <f>(VLOOKUP($A101,[4]BASE17!$A$1:$N$933,3,0))/1000</f>
        <v>355510.69289999997</v>
      </c>
      <c r="P101" s="2">
        <f>(VLOOKUP($A101,[4]BASE17!$A$1:$N$933,4,0))/1000</f>
        <v>354503.41739999998</v>
      </c>
      <c r="Q101" s="2">
        <f>(VLOOKUP($A101,[4]BASE17!$A$1:$N$933,5,0))/1000</f>
        <v>354992.6655</v>
      </c>
      <c r="R101" s="2">
        <f>(VLOOKUP($A101,[4]BASE17!$A$1:$N$933,6,0))/1000</f>
        <v>358699.96260000003</v>
      </c>
      <c r="S101" s="2">
        <f>(VLOOKUP($A101,[4]BASE17!$A$1:$N$933,7,0))/1000</f>
        <v>362179.64160000003</v>
      </c>
      <c r="T101" s="2">
        <f>(VLOOKUP($A101,[4]BASE17!$A$1:$N$933,8,0))/1000</f>
        <v>364029.36569999997</v>
      </c>
      <c r="U101" s="2">
        <f>(VLOOKUP($A101,[4]BASE17!$A$1:$N$933,9,0))/1000</f>
        <v>368309.63250000001</v>
      </c>
      <c r="V101" s="2">
        <f>(VLOOKUP($A101,[4]BASE17!$A$1:$N$933,10,0))/1000</f>
        <v>369785.22570000001</v>
      </c>
      <c r="W101" s="2">
        <f>(VLOOKUP($A101,[4]BASE17!$A$1:$N$933,11,0))/1000</f>
        <v>369761.679</v>
      </c>
      <c r="X101" s="2">
        <f>(VLOOKUP($A101,[4]BASE17!$A$1:$N$933,12,0))/1000</f>
        <v>367509.04469999997</v>
      </c>
      <c r="Y101" s="2">
        <f>(VLOOKUP($A101,[4]BASE17!$A$1:$N$933,13,0))/1000</f>
        <v>370316.3346</v>
      </c>
      <c r="Z101" s="2">
        <f>(VLOOKUP($A101,[4]BASE17!$A$1:$N$933,14,0))/1000</f>
        <v>372595.13189999998</v>
      </c>
      <c r="AA101" s="2">
        <f>(VLOOKUP($A101,[4]BASE18!$A$1:$N$933,3,0))/1000</f>
        <v>381226.30560000002</v>
      </c>
      <c r="AB101" s="2">
        <f>(VLOOKUP($A101,[4]BASE18!$A$1:$N$933,4,0))/1000</f>
        <v>378288.20069999999</v>
      </c>
      <c r="AC101" s="2">
        <f>(VLOOKUP($A101,[4]BASE18!$A$1:$N$933,5,0))/1000</f>
        <v>380323.68210000003</v>
      </c>
      <c r="AD101" s="2">
        <f>(VLOOKUP($A101,[4]BASE18!$A$1:$N$933,6,0))/1000</f>
        <v>376171.614</v>
      </c>
      <c r="AE101" s="2">
        <f>(VLOOKUP($A101,[4]BASE18!$A$1:$N$933,7,0))/1000</f>
        <v>370638.13949999999</v>
      </c>
      <c r="AF101" s="2">
        <f>(VLOOKUP($A101,[4]BASE18!$A$1:$N$933,8,0))/1000</f>
        <v>368000.90910000005</v>
      </c>
      <c r="AG101" s="2">
        <f>(VLOOKUP($A101,[4]BASE18!$A$1:$N$933,9,0))/1000</f>
        <v>367556.13810000004</v>
      </c>
      <c r="AH101" s="2">
        <f>(VLOOKUP($A101,[4]BASE18!$A$1:$N$933,10,0))/1000</f>
        <v>366645.66570000001</v>
      </c>
      <c r="AI101" s="2">
        <f>(VLOOKUP($A101,[4]BASE18!$A$1:$N$933,11,0))/1000</f>
        <v>365039.25750000001</v>
      </c>
      <c r="AJ101" s="2">
        <f>(VLOOKUP($A101,[4]BASE18!$A$1:$N$933,12,0))/1000</f>
        <v>361606.67189999996</v>
      </c>
      <c r="AK101" s="2">
        <f>(VLOOKUP($A101,[4]BASE18!$A$1:$N$933,13,0))/1000</f>
        <v>361894.46489999996</v>
      </c>
      <c r="AL101" s="2">
        <f>(VLOOKUP($A101,[4]BASE18!$A$1:$N$933,14,0))/1000</f>
        <v>663872.38770000008</v>
      </c>
      <c r="AM101" s="2">
        <f>(VLOOKUP($A101,[4]BASE19!$A$1:$N$933,3,0))/1000</f>
        <v>366465.141</v>
      </c>
      <c r="AN101" s="2">
        <f>(VLOOKUP($A101,[4]BASE19!$A$1:$N$933,4,0))/1000</f>
        <v>365753.5074</v>
      </c>
      <c r="AO101" s="2">
        <f>(VLOOKUP($A101,[4]BASE19!$A$1:$N$933,5,0))/1000</f>
        <v>363207.84749999997</v>
      </c>
      <c r="AP101" s="2">
        <f>(VLOOKUP($A101,[4]BASE19!$A$1:$N$933,6,0))/1000</f>
        <v>362556.38880000002</v>
      </c>
      <c r="AQ101" s="2">
        <f>(VLOOKUP($A101,[4]BASE19!$A$1:$N$933,7,0))/1000</f>
        <v>360426.7206</v>
      </c>
      <c r="AR101" s="2">
        <f>(VLOOKUP($A101,[4]BASE19!$A$1:$N$933,8,0))/1000</f>
        <v>363720.64230000001</v>
      </c>
      <c r="AS101" s="2">
        <f>(VLOOKUP($A101,[4]BASE19!$A$1:$N$933,9,0))/1000</f>
        <v>359851.13460000005</v>
      </c>
      <c r="AT101" s="2">
        <f>(VLOOKUP($A101,[4]BASE19!$A$1:$N$933,10,0))/1000</f>
        <v>357998.7942</v>
      </c>
      <c r="AU101" s="2">
        <f>(VLOOKUP($A101,[4]BASE19!$A$1:$N$933,11,0))/1000</f>
        <v>356682.7953</v>
      </c>
      <c r="AV101" s="2">
        <f>(VLOOKUP($A101,[4]BASE19!$A$1:$N$933,12,0))/1000</f>
        <v>360889.80569999997</v>
      </c>
      <c r="AW101" s="2">
        <f>(VLOOKUP($A101,[4]BASE19!$A$1:$N$933,13,0))/1000</f>
        <v>314244.77411</v>
      </c>
      <c r="AX101" s="2">
        <f>(VLOOKUP($A101,[4]BASE19!$A$1:$N$933,14,0))/1000</f>
        <v>316566.08629000001</v>
      </c>
      <c r="AY101" s="2">
        <f>(VLOOKUP($A101,[4]BASE20!$A$1:$N$933,3,0))/1000</f>
        <v>315219.99994000001</v>
      </c>
      <c r="AZ101" s="2">
        <f>(VLOOKUP($A101,[4]BASE20!$A$1:$N$933,4,0))/1000</f>
        <v>269468.43479999999</v>
      </c>
      <c r="BA101" s="2">
        <f>(VLOOKUP($A101,[4]BASE20!$A$1:$N$933,5,0))/1000</f>
        <v>567804.46799999999</v>
      </c>
      <c r="BB101" s="2">
        <f>(VLOOKUP($A101,[4]BASE20!$A$1:$N$933,6,0))/1000</f>
        <v>268118.424</v>
      </c>
      <c r="BC101" s="2">
        <f>(VLOOKUP($A101,[4]BASE20!$A$1:$N$933,7,0))/1000</f>
        <v>224350.99538000001</v>
      </c>
      <c r="BD101" s="2">
        <f>(VLOOKUP($A101,[4]BASE20!$A$1:$N$933,8,0))/1000</f>
        <v>524965.82587000006</v>
      </c>
      <c r="BE101" s="2">
        <f>(VLOOKUP($A101,[4]BASE20!$A$1:$N$933,9,0))/1000</f>
        <v>531063.44006000005</v>
      </c>
      <c r="BF101" s="2">
        <f>(VLOOKUP($A101,[4]BASE20!$A$1:$N$933,10,0))/1000</f>
        <v>485614.71164999995</v>
      </c>
      <c r="BG101" s="2">
        <f>(VLOOKUP($A101,[4]BASE20!$A$1:$N$933,11,0))/1000</f>
        <v>184131.26955000003</v>
      </c>
      <c r="BH101" s="2">
        <f>(VLOOKUP($A101,[4]BASE20!$A$1:$N$933,12,0))/1000</f>
        <v>184663.68659999999</v>
      </c>
      <c r="BI101" s="2">
        <f>(VLOOKUP($A101,[4]BASE20!$A$1:$N$933,13,0))/1000</f>
        <v>140307.91751</v>
      </c>
      <c r="BJ101" s="2">
        <f>(VLOOKUP($A101,[4]BASE20!$A$1:$N$933,14,0))/1000</f>
        <v>141306.69003999999</v>
      </c>
      <c r="BK101" s="2">
        <f>(VLOOKUP($A101,[4]BASE21!$A$1:$N$933,3,0))/1000</f>
        <v>141358.68900000001</v>
      </c>
      <c r="BL101" s="2">
        <f>(VLOOKUP($A101,[4]BASE21!$A$1:$N$933,4,0))/1000</f>
        <v>94139.052519999997</v>
      </c>
      <c r="BM101" s="2">
        <f>(VLOOKUP($A101,[4]BASE21!$A$1:$N$933,5,0))/1000</f>
        <v>92696.163079999998</v>
      </c>
      <c r="BN101" s="2">
        <f>(VLOOKUP($A101,[4]BASE21!$A$1:$N$933,6,0))/1000</f>
        <v>94038.979049999994</v>
      </c>
      <c r="BO101" s="2">
        <f>(VLOOKUP($A101,[4]BASE21!$A$1:$N$933,7,0))/1000</f>
        <v>47205.246829999996</v>
      </c>
      <c r="BP101" s="2">
        <f>(VLOOKUP($A101,[4]BASE21!$A$1:$N$933,8,0))/1000</f>
        <v>46649.283069999998</v>
      </c>
      <c r="BQ101" s="2">
        <f t="shared" si="7"/>
        <v>-478316.54280000005</v>
      </c>
      <c r="BR101" s="34">
        <f t="shared" si="8"/>
        <v>-0.91113843840655639</v>
      </c>
      <c r="BS101" s="34">
        <f t="shared" si="9"/>
        <v>-1.177758400463802E-2</v>
      </c>
      <c r="BT101" s="5"/>
    </row>
    <row r="102" spans="1:72" x14ac:dyDescent="0.2">
      <c r="A102" s="1">
        <v>2711</v>
      </c>
      <c r="B102" s="1" t="s">
        <v>43</v>
      </c>
      <c r="C102" s="2">
        <f>VLOOKUP($A102,[4]BASE!$A$2:$N$890,3,0)</f>
        <v>1</v>
      </c>
      <c r="D102" s="2">
        <f>VLOOKUP($A102,[4]BASE!$A$2:$N$890,3,0)</f>
        <v>1</v>
      </c>
      <c r="E102" s="2">
        <f>VLOOKUP($A102,[4]BASE!$A$2:$N$890,3,0)</f>
        <v>1</v>
      </c>
      <c r="F102" s="2">
        <f>VLOOKUP($A102,[4]BASE!$A$2:$N$890,3,0)</f>
        <v>1</v>
      </c>
      <c r="G102" s="2">
        <f>VLOOKUP($A102,[4]BASE!$A$2:$N$890,3,0)</f>
        <v>1</v>
      </c>
      <c r="H102" s="2">
        <f>VLOOKUP($A102,[4]BASE!$A$2:$N$890,3,0)</f>
        <v>1</v>
      </c>
      <c r="I102" s="2">
        <f>VLOOKUP($A102,[4]BASE!$A$2:$N$890,3,0)</f>
        <v>1</v>
      </c>
      <c r="J102" s="2">
        <f>VLOOKUP($A102,[4]BASE!$A$2:$N$890,3,0)</f>
        <v>1</v>
      </c>
      <c r="K102" s="2">
        <f>(VLOOKUP($A102,[4]BASE!$A$2:$N$890,11,0))/1000</f>
        <v>365185.77030000003</v>
      </c>
      <c r="L102" s="2">
        <f>(VLOOKUP($A102,[4]BASE!$A$2:$N$890,12,0))/1000</f>
        <v>359440.37550000002</v>
      </c>
      <c r="M102" s="2">
        <f>(VLOOKUP($A102,[4]BASE!$A$2:$N$890,13,0))/1000</f>
        <v>354184.22880000004</v>
      </c>
      <c r="N102" s="2">
        <f>(VLOOKUP($A102,[4]BASE!$A$2:$N$890,14,0))/1000</f>
        <v>351717.05789999996</v>
      </c>
      <c r="O102" s="2">
        <f>(VLOOKUP($A102,[4]BASE17!$A$1:$N$933,3,0))/1000</f>
        <v>355510.69289999997</v>
      </c>
      <c r="P102" s="2">
        <f>(VLOOKUP($A102,[4]BASE17!$A$1:$N$933,4,0))/1000</f>
        <v>0</v>
      </c>
      <c r="Q102" s="2">
        <f>(VLOOKUP($A102,[4]BASE17!$A$1:$N$933,5,0))/1000</f>
        <v>0</v>
      </c>
      <c r="R102" s="2">
        <f>(VLOOKUP($A102,[4]BASE17!$A$1:$N$933,6,0))/1000</f>
        <v>0</v>
      </c>
      <c r="S102" s="2">
        <f>(VLOOKUP($A102,[4]BASE17!$A$1:$N$933,7,0))/1000</f>
        <v>0</v>
      </c>
      <c r="T102" s="2">
        <f>(VLOOKUP($A102,[4]BASE17!$A$1:$N$933,8,0))/1000</f>
        <v>0</v>
      </c>
      <c r="U102" s="2">
        <f>(VLOOKUP($A102,[4]BASE17!$A$1:$N$933,9,0))/1000</f>
        <v>0</v>
      </c>
      <c r="V102" s="2">
        <f>(VLOOKUP($A102,[4]BASE17!$A$1:$N$933,10,0))/1000</f>
        <v>0</v>
      </c>
      <c r="W102" s="2">
        <f>(VLOOKUP($A102,[4]BASE17!$A$1:$N$933,11,0))/1000</f>
        <v>0</v>
      </c>
      <c r="X102" s="2">
        <f>(VLOOKUP($A102,[4]BASE17!$A$1:$N$933,12,0))/1000</f>
        <v>0</v>
      </c>
      <c r="Y102" s="2">
        <f>(VLOOKUP($A102,[4]BASE17!$A$1:$N$933,13,0))/1000</f>
        <v>0</v>
      </c>
      <c r="Z102" s="2">
        <f>(VLOOKUP($A102,[4]BASE17!$A$1:$N$933,14,0))/1000</f>
        <v>0</v>
      </c>
      <c r="AA102" s="2">
        <f>(VLOOKUP($A102,[4]BASE18!$A$1:$N$933,3,0))/1000</f>
        <v>0</v>
      </c>
      <c r="AB102" s="2">
        <f>(VLOOKUP($A102,[4]BASE18!$A$1:$N$933,4,0))/1000</f>
        <v>0</v>
      </c>
      <c r="AC102" s="2">
        <f>(VLOOKUP($A102,[4]BASE18!$A$1:$N$933,5,0))/1000</f>
        <v>0</v>
      </c>
      <c r="AD102" s="2">
        <f>(VLOOKUP($A102,[4]BASE18!$A$1:$N$933,6,0))/1000</f>
        <v>0</v>
      </c>
      <c r="AE102" s="2">
        <f>(VLOOKUP($A102,[4]BASE18!$A$1:$N$933,7,0))/1000</f>
        <v>0</v>
      </c>
      <c r="AF102" s="2">
        <f>(VLOOKUP($A102,[4]BASE18!$A$1:$N$933,8,0))/1000</f>
        <v>0</v>
      </c>
      <c r="AG102" s="2">
        <f>(VLOOKUP($A102,[4]BASE18!$A$1:$N$933,9,0))/1000</f>
        <v>0</v>
      </c>
      <c r="AH102" s="2">
        <f>(VLOOKUP($A102,[4]BASE18!$A$1:$N$933,10,0))/1000</f>
        <v>0</v>
      </c>
      <c r="AI102" s="2">
        <f>(VLOOKUP($A102,[4]BASE18!$A$1:$N$933,11,0))/1000</f>
        <v>0</v>
      </c>
      <c r="AJ102" s="2">
        <f>(VLOOKUP($A102,[4]BASE18!$A$1:$N$933,12,0))/1000</f>
        <v>0</v>
      </c>
      <c r="AK102" s="2">
        <f>(VLOOKUP($A102,[4]BASE18!$A$1:$N$933,13,0))/1000</f>
        <v>0</v>
      </c>
      <c r="AL102" s="2">
        <f>(VLOOKUP($A102,[4]BASE18!$A$1:$N$933,14,0))/1000</f>
        <v>300000</v>
      </c>
      <c r="AM102" s="2">
        <f>(VLOOKUP($A102,[4]BASE19!$A$1:$N$933,3,0))/1000</f>
        <v>0</v>
      </c>
      <c r="AN102" s="2">
        <f>(VLOOKUP($A102,[4]BASE19!$A$1:$N$933,4,0))/1000</f>
        <v>0</v>
      </c>
      <c r="AO102" s="2">
        <f>(VLOOKUP($A102,[4]BASE19!$A$1:$N$933,5,0))/1000</f>
        <v>0</v>
      </c>
      <c r="AP102" s="2">
        <f>(VLOOKUP($A102,[4]BASE19!$A$1:$N$933,6,0))/1000</f>
        <v>0</v>
      </c>
      <c r="AQ102" s="2">
        <f>(VLOOKUP($A102,[4]BASE19!$A$1:$N$933,7,0))/1000</f>
        <v>0</v>
      </c>
      <c r="AR102" s="2">
        <f>(VLOOKUP($A102,[4]BASE19!$A$1:$N$933,8,0))/1000</f>
        <v>0</v>
      </c>
      <c r="AS102" s="2">
        <f>(VLOOKUP($A102,[4]BASE19!$A$1:$N$933,9,0))/1000</f>
        <v>0</v>
      </c>
      <c r="AT102" s="2">
        <f>(VLOOKUP($A102,[4]BASE19!$A$1:$N$933,10,0))/1000</f>
        <v>0</v>
      </c>
      <c r="AU102" s="2">
        <f>(VLOOKUP($A102,[4]BASE19!$A$1:$N$933,11,0))/1000</f>
        <v>0</v>
      </c>
      <c r="AV102" s="2">
        <f>(VLOOKUP($A102,[4]BASE19!$A$1:$N$933,12,0))/1000</f>
        <v>0</v>
      </c>
      <c r="AW102" s="2">
        <f>(VLOOKUP($A102,[4]BASE19!$A$1:$N$933,13,0))/1000</f>
        <v>0</v>
      </c>
      <c r="AX102" s="2">
        <f>(VLOOKUP($A102,[4]BASE19!$A$1:$N$933,14,0))/1000</f>
        <v>0</v>
      </c>
      <c r="AY102" s="2">
        <f>(VLOOKUP($A102,[4]BASE20!$A$1:$N$933,3,0))/1000</f>
        <v>0</v>
      </c>
      <c r="AZ102" s="2">
        <f>(VLOOKUP($A102,[4]BASE20!$A$1:$N$933,4,0))/1000</f>
        <v>0</v>
      </c>
      <c r="BA102" s="2">
        <f>(VLOOKUP($A102,[4]BASE20!$A$1:$N$933,5,0))/1000</f>
        <v>300000</v>
      </c>
      <c r="BB102" s="2">
        <f>(VLOOKUP($A102,[4]BASE20!$A$1:$N$933,6,0))/1000</f>
        <v>0</v>
      </c>
      <c r="BC102" s="2">
        <f>(VLOOKUP($A102,[4]BASE20!$A$1:$N$933,7,0))/1000</f>
        <v>0</v>
      </c>
      <c r="BD102" s="2">
        <f>(VLOOKUP($A102,[4]BASE20!$A$1:$N$933,8,0))/1000</f>
        <v>300000</v>
      </c>
      <c r="BE102" s="2">
        <f>(VLOOKUP($A102,[4]BASE20!$A$1:$N$933,9,0))/1000</f>
        <v>300000</v>
      </c>
      <c r="BF102" s="2">
        <f>(VLOOKUP($A102,[4]BASE20!$A$1:$N$933,10,0))/1000</f>
        <v>300000</v>
      </c>
      <c r="BG102" s="2">
        <f>(VLOOKUP($A102,[4]BASE20!$A$1:$N$933,11,0))/1000</f>
        <v>0</v>
      </c>
      <c r="BH102" s="2">
        <f>(VLOOKUP($A102,[4]BASE20!$A$1:$N$933,12,0))/1000</f>
        <v>0</v>
      </c>
      <c r="BI102" s="2">
        <f>(VLOOKUP($A102,[4]BASE20!$A$1:$N$933,13,0))/1000</f>
        <v>0</v>
      </c>
      <c r="BJ102" s="2">
        <f>(VLOOKUP($A102,[4]BASE20!$A$1:$N$933,14,0))/1000</f>
        <v>0</v>
      </c>
      <c r="BK102" s="2">
        <f>(VLOOKUP($A102,[4]BASE21!$A$1:$N$933,3,0))/1000</f>
        <v>0</v>
      </c>
      <c r="BL102" s="2">
        <f>(VLOOKUP($A102,[4]BASE21!$A$1:$N$933,4,0))/1000</f>
        <v>0</v>
      </c>
      <c r="BM102" s="2">
        <f>(VLOOKUP($A102,[4]BASE21!$A$1:$N$933,5,0))/1000</f>
        <v>0</v>
      </c>
      <c r="BN102" s="2">
        <f>(VLOOKUP($A102,[4]BASE21!$A$1:$N$933,6,0))/1000</f>
        <v>0</v>
      </c>
      <c r="BO102" s="2">
        <f>(VLOOKUP($A102,[4]BASE21!$A$1:$N$933,7,0))/1000</f>
        <v>0</v>
      </c>
      <c r="BP102" s="2">
        <f>(VLOOKUP($A102,[4]BASE21!$A$1:$N$933,8,0))/1000</f>
        <v>0</v>
      </c>
      <c r="BQ102" s="2">
        <f t="shared" si="7"/>
        <v>-300000</v>
      </c>
      <c r="BR102" s="34">
        <f t="shared" si="8"/>
        <v>-1</v>
      </c>
      <c r="BS102" s="34">
        <f t="shared" si="9"/>
        <v>0</v>
      </c>
      <c r="BT102" s="5"/>
    </row>
    <row r="103" spans="1:72" x14ac:dyDescent="0.2">
      <c r="A103" s="1">
        <v>2712</v>
      </c>
      <c r="B103" s="1" t="s">
        <v>44</v>
      </c>
      <c r="C103" s="2"/>
      <c r="D103" s="2"/>
      <c r="E103" s="2"/>
      <c r="F103" s="2"/>
      <c r="G103" s="2"/>
      <c r="H103" s="2"/>
      <c r="I103" s="2"/>
      <c r="J103" s="2"/>
      <c r="K103" s="2" t="e">
        <f>(VLOOKUP($A103,[4]BASE!$A$2:$N$890,11,0))/1000</f>
        <v>#N/A</v>
      </c>
      <c r="L103" s="2" t="e">
        <f>(VLOOKUP($A103,[4]BASE!$A$2:$N$890,12,0))/1000</f>
        <v>#N/A</v>
      </c>
      <c r="M103" s="2" t="e">
        <f>(VLOOKUP($A103,[4]BASE!$A$2:$N$890,13,0))/1000</f>
        <v>#N/A</v>
      </c>
      <c r="N103" s="2" t="e">
        <f>(VLOOKUP($A103,[4]BASE!$A$2:$N$890,14,0))/1000</f>
        <v>#N/A</v>
      </c>
      <c r="O103" s="2" t="e">
        <f>(VLOOKUP($A103,[4]BASE17!$A$1:$N$933,3,0))/1000</f>
        <v>#N/A</v>
      </c>
      <c r="P103" s="2">
        <f>(VLOOKUP($A103,[4]BASE17!$A$1:$N$933,4,0))/1000</f>
        <v>354503.41739999998</v>
      </c>
      <c r="Q103" s="2">
        <f>(VLOOKUP($A103,[4]BASE17!$A$1:$N$933,5,0))/1000</f>
        <v>354992.6655</v>
      </c>
      <c r="R103" s="2">
        <f>(VLOOKUP($A103,[4]BASE17!$A$1:$N$933,6,0))/1000</f>
        <v>358699.96260000003</v>
      </c>
      <c r="S103" s="2">
        <f>(VLOOKUP($A103,[4]BASE17!$A$1:$N$933,7,0))/1000</f>
        <v>362179.64160000003</v>
      </c>
      <c r="T103" s="2">
        <f>(VLOOKUP($A103,[4]BASE17!$A$1:$N$933,8,0))/1000</f>
        <v>364029.36569999997</v>
      </c>
      <c r="U103" s="2">
        <f>(VLOOKUP($A103,[4]BASE17!$A$1:$N$933,9,0))/1000</f>
        <v>368309.63250000001</v>
      </c>
      <c r="V103" s="2">
        <f>(VLOOKUP($A103,[4]BASE17!$A$1:$N$933,10,0))/1000</f>
        <v>369785.22570000001</v>
      </c>
      <c r="W103" s="2">
        <f>(VLOOKUP($A103,[4]BASE17!$A$1:$N$933,11,0))/1000</f>
        <v>369761.679</v>
      </c>
      <c r="X103" s="2">
        <f>(VLOOKUP($A103,[4]BASE17!$A$1:$N$933,12,0))/1000</f>
        <v>367509.04469999997</v>
      </c>
      <c r="Y103" s="2">
        <f>(VLOOKUP($A103,[4]BASE17!$A$1:$N$933,13,0))/1000</f>
        <v>370316.3346</v>
      </c>
      <c r="Z103" s="2">
        <f>(VLOOKUP($A103,[4]BASE17!$A$1:$N$933,14,0))/1000</f>
        <v>372595.13189999998</v>
      </c>
      <c r="AA103" s="2">
        <f>(VLOOKUP($A103,[4]BASE18!$A$1:$N$933,3,0))/1000</f>
        <v>381226.30560000002</v>
      </c>
      <c r="AB103" s="2">
        <f>(VLOOKUP($A103,[4]BASE18!$A$1:$N$933,4,0))/1000</f>
        <v>378288.20069999999</v>
      </c>
      <c r="AC103" s="2">
        <f>(VLOOKUP($A103,[4]BASE18!$A$1:$N$933,5,0))/1000</f>
        <v>380323.68210000003</v>
      </c>
      <c r="AD103" s="2">
        <f>(VLOOKUP($A103,[4]BASE18!$A$1:$N$933,6,0))/1000</f>
        <v>376171.614</v>
      </c>
      <c r="AE103" s="2">
        <f>(VLOOKUP($A103,[4]BASE18!$A$1:$N$933,7,0))/1000</f>
        <v>370638.13949999999</v>
      </c>
      <c r="AF103" s="2">
        <f>(VLOOKUP($A103,[4]BASE18!$A$1:$N$933,8,0))/1000</f>
        <v>368000.90910000005</v>
      </c>
      <c r="AG103" s="2">
        <f>(VLOOKUP($A103,[4]BASE18!$A$1:$N$933,9,0))/1000</f>
        <v>367556.13810000004</v>
      </c>
      <c r="AH103" s="2">
        <f>(VLOOKUP($A103,[4]BASE18!$A$1:$N$933,10,0))/1000</f>
        <v>366645.66570000001</v>
      </c>
      <c r="AI103" s="2">
        <f>(VLOOKUP($A103,[4]BASE18!$A$1:$N$933,11,0))/1000</f>
        <v>365039.25750000001</v>
      </c>
      <c r="AJ103" s="2">
        <f>(VLOOKUP($A103,[4]BASE18!$A$1:$N$933,12,0))/1000</f>
        <v>361606.67189999996</v>
      </c>
      <c r="AK103" s="2">
        <f>(VLOOKUP($A103,[4]BASE18!$A$1:$N$933,13,0))/1000</f>
        <v>361894.46489999996</v>
      </c>
      <c r="AL103" s="2">
        <f>(VLOOKUP($A103,[4]BASE18!$A$1:$N$933,14,0))/1000</f>
        <v>363872.38769999996</v>
      </c>
      <c r="AM103" s="2">
        <f>(VLOOKUP($A103,[4]BASE19!$A$1:$N$933,3,0))/1000</f>
        <v>366465.141</v>
      </c>
      <c r="AN103" s="2">
        <f>(VLOOKUP($A103,[4]BASE19!$A$1:$N$933,4,0))/1000</f>
        <v>365753.5074</v>
      </c>
      <c r="AO103" s="2">
        <f>(VLOOKUP($A103,[4]BASE19!$A$1:$N$933,5,0))/1000</f>
        <v>363207.84749999997</v>
      </c>
      <c r="AP103" s="2">
        <f>(VLOOKUP($A103,[4]BASE19!$A$1:$N$933,6,0))/1000</f>
        <v>362556.38880000002</v>
      </c>
      <c r="AQ103" s="2">
        <f>(VLOOKUP($A103,[4]BASE19!$A$1:$N$933,7,0))/1000</f>
        <v>360426.7206</v>
      </c>
      <c r="AR103" s="2">
        <f>(VLOOKUP($A103,[4]BASE19!$A$1:$N$933,8,0))/1000</f>
        <v>363720.64230000001</v>
      </c>
      <c r="AS103" s="2">
        <f>(VLOOKUP($A103,[4]BASE19!$A$1:$N$933,9,0))/1000</f>
        <v>359851.13460000005</v>
      </c>
      <c r="AT103" s="2">
        <f>(VLOOKUP($A103,[4]BASE19!$A$1:$N$933,10,0))/1000</f>
        <v>357998.7942</v>
      </c>
      <c r="AU103" s="2">
        <f>(VLOOKUP($A103,[4]BASE19!$A$1:$N$933,11,0))/1000</f>
        <v>356682.7953</v>
      </c>
      <c r="AV103" s="2">
        <f>(VLOOKUP($A103,[4]BASE19!$A$1:$N$933,12,0))/1000</f>
        <v>360889.80569999997</v>
      </c>
      <c r="AW103" s="2">
        <f>(VLOOKUP($A103,[4]BASE19!$A$1:$N$933,13,0))/1000</f>
        <v>314244.77411</v>
      </c>
      <c r="AX103" s="2">
        <f>(VLOOKUP($A103,[4]BASE19!$A$1:$N$933,14,0))/1000</f>
        <v>316566.08629000001</v>
      </c>
      <c r="AY103" s="2">
        <f>(VLOOKUP($A103,[4]BASE20!$A$1:$N$933,3,0))/1000</f>
        <v>315219.99994000001</v>
      </c>
      <c r="AZ103" s="2">
        <f>(VLOOKUP($A103,[4]BASE20!$A$1:$N$933,4,0))/1000</f>
        <v>269468.43479999999</v>
      </c>
      <c r="BA103" s="2">
        <f>(VLOOKUP($A103,[4]BASE20!$A$1:$N$933,5,0))/1000</f>
        <v>267804.46799999999</v>
      </c>
      <c r="BB103" s="2">
        <f>(VLOOKUP($A103,[4]BASE20!$A$1:$N$933,6,0))/1000</f>
        <v>268118.424</v>
      </c>
      <c r="BC103" s="2">
        <f>(VLOOKUP($A103,[4]BASE20!$A$1:$N$933,7,0))/1000</f>
        <v>224350.99538000001</v>
      </c>
      <c r="BD103" s="2">
        <f>(VLOOKUP($A103,[4]BASE20!$A$1:$N$933,8,0))/1000</f>
        <v>224965.82587</v>
      </c>
      <c r="BE103" s="2">
        <f>(VLOOKUP($A103,[4]BASE20!$A$1:$N$933,9,0))/1000</f>
        <v>231063.44005999999</v>
      </c>
      <c r="BF103" s="2">
        <f>(VLOOKUP($A103,[4]BASE20!$A$1:$N$933,10,0))/1000</f>
        <v>185614.71165000001</v>
      </c>
      <c r="BG103" s="2">
        <f>(VLOOKUP($A103,[4]BASE20!$A$1:$N$933,11,0))/1000</f>
        <v>184131.26955000003</v>
      </c>
      <c r="BH103" s="2">
        <f>(VLOOKUP($A103,[4]BASE20!$A$1:$N$933,12,0))/1000</f>
        <v>184663.68659999999</v>
      </c>
      <c r="BI103" s="2">
        <f>(VLOOKUP($A103,[4]BASE20!$A$1:$N$933,13,0))/1000</f>
        <v>140307.91751</v>
      </c>
      <c r="BJ103" s="2">
        <f>(VLOOKUP($A103,[4]BASE20!$A$1:$N$933,14,0))/1000</f>
        <v>141306.69003999999</v>
      </c>
      <c r="BK103" s="2">
        <f>(VLOOKUP($A103,[4]BASE21!$A$1:$N$933,3,0))/1000</f>
        <v>141358.68900000001</v>
      </c>
      <c r="BL103" s="2">
        <f>(VLOOKUP($A103,[4]BASE21!$A$1:$N$933,4,0))/1000</f>
        <v>94139.052519999997</v>
      </c>
      <c r="BM103" s="2">
        <f>(VLOOKUP($A103,[4]BASE21!$A$1:$N$933,5,0))/1000</f>
        <v>92696.163079999998</v>
      </c>
      <c r="BN103" s="2">
        <f>(VLOOKUP($A103,[4]BASE21!$A$1:$N$933,6,0))/1000</f>
        <v>94038.979049999994</v>
      </c>
      <c r="BO103" s="2">
        <f>(VLOOKUP($A103,[4]BASE21!$A$1:$N$933,7,0))/1000</f>
        <v>47205.246829999996</v>
      </c>
      <c r="BP103" s="2">
        <f>(VLOOKUP($A103,[4]BASE21!$A$1:$N$933,8,0))/1000</f>
        <v>46649.283069999998</v>
      </c>
      <c r="BQ103" s="2">
        <f t="shared" si="7"/>
        <v>-178316.5428</v>
      </c>
      <c r="BR103" s="34">
        <f t="shared" si="8"/>
        <v>-0.79263835789460302</v>
      </c>
      <c r="BS103" s="34">
        <f t="shared" si="9"/>
        <v>-1.177758400463802E-2</v>
      </c>
      <c r="BT103" s="5"/>
    </row>
    <row r="104" spans="1:72" x14ac:dyDescent="0.2">
      <c r="A104" s="1">
        <v>271205</v>
      </c>
      <c r="B104" s="1" t="s">
        <v>45</v>
      </c>
      <c r="C104" s="2"/>
      <c r="D104" s="2"/>
      <c r="E104" s="2"/>
      <c r="F104" s="2"/>
      <c r="G104" s="2"/>
      <c r="H104" s="2"/>
      <c r="I104" s="2"/>
      <c r="J104" s="2"/>
      <c r="K104" s="2" t="e">
        <f>(VLOOKUP($A104,[4]BASE!$A$2:$N$890,11,0))/1000</f>
        <v>#N/A</v>
      </c>
      <c r="L104" s="2" t="e">
        <f>(VLOOKUP($A104,[4]BASE!$A$2:$N$890,12,0))/1000</f>
        <v>#N/A</v>
      </c>
      <c r="M104" s="2" t="e">
        <f>(VLOOKUP($A104,[4]BASE!$A$2:$N$890,13,0))/1000</f>
        <v>#N/A</v>
      </c>
      <c r="N104" s="2" t="e">
        <f>(VLOOKUP($A104,[4]BASE!$A$2:$N$890,14,0))/1000</f>
        <v>#N/A</v>
      </c>
      <c r="O104" s="2" t="e">
        <f>(VLOOKUP($A104,[4]BASE17!$A$1:$N$933,3,0))/1000</f>
        <v>#N/A</v>
      </c>
      <c r="P104" s="2">
        <f>(VLOOKUP($A104,[4]BASE17!$A$1:$N$933,4,0))/1000</f>
        <v>354503.41739999998</v>
      </c>
      <c r="Q104" s="2">
        <f>(VLOOKUP($A104,[4]BASE17!$A$1:$N$933,5,0))/1000</f>
        <v>354992.6655</v>
      </c>
      <c r="R104" s="2">
        <f>(VLOOKUP($A104,[4]BASE17!$A$1:$N$933,6,0))/1000</f>
        <v>358699.96260000003</v>
      </c>
      <c r="S104" s="2">
        <f>(VLOOKUP($A104,[4]BASE17!$A$1:$N$933,7,0))/1000</f>
        <v>362179.64160000003</v>
      </c>
      <c r="T104" s="2">
        <f>(VLOOKUP($A104,[4]BASE17!$A$1:$N$933,8,0))/1000</f>
        <v>364029.36569999997</v>
      </c>
      <c r="U104" s="2">
        <f>(VLOOKUP($A104,[4]BASE17!$A$1:$N$933,9,0))/1000</f>
        <v>368309.63250000001</v>
      </c>
      <c r="V104" s="2">
        <f>(VLOOKUP($A104,[4]BASE17!$A$1:$N$933,10,0))/1000</f>
        <v>369785.22570000001</v>
      </c>
      <c r="W104" s="2">
        <f>(VLOOKUP($A104,[4]BASE17!$A$1:$N$933,11,0))/1000</f>
        <v>369761.679</v>
      </c>
      <c r="X104" s="2">
        <f>(VLOOKUP($A104,[4]BASE17!$A$1:$N$933,12,0))/1000</f>
        <v>367509.04469999997</v>
      </c>
      <c r="Y104" s="2">
        <f>(VLOOKUP($A104,[4]BASE17!$A$1:$N$933,13,0))/1000</f>
        <v>370316.3346</v>
      </c>
      <c r="Z104" s="2">
        <f>(VLOOKUP($A104,[4]BASE17!$A$1:$N$933,14,0))/1000</f>
        <v>372595.13189999998</v>
      </c>
      <c r="AA104" s="2">
        <f>(VLOOKUP($A104,[4]BASE18!$A$1:$N$933,3,0))/1000</f>
        <v>381226.30560000002</v>
      </c>
      <c r="AB104" s="2">
        <f>(VLOOKUP($A104,[4]BASE18!$A$1:$N$933,4,0))/1000</f>
        <v>378288.20069999999</v>
      </c>
      <c r="AC104" s="2">
        <f>(VLOOKUP($A104,[4]BASE18!$A$1:$N$933,5,0))/1000</f>
        <v>380323.68210000003</v>
      </c>
      <c r="AD104" s="2">
        <f>(VLOOKUP($A104,[4]BASE18!$A$1:$N$933,6,0))/1000</f>
        <v>376171.614</v>
      </c>
      <c r="AE104" s="2">
        <f>(VLOOKUP($A104,[4]BASE18!$A$1:$N$933,7,0))/1000</f>
        <v>370638.13949999999</v>
      </c>
      <c r="AF104" s="2">
        <f>(VLOOKUP($A104,[4]BASE18!$A$1:$N$933,8,0))/1000</f>
        <v>368000.90910000005</v>
      </c>
      <c r="AG104" s="2">
        <f>(VLOOKUP($A104,[4]BASE18!$A$1:$N$933,9,0))/1000</f>
        <v>367556.13810000004</v>
      </c>
      <c r="AH104" s="2">
        <f>(VLOOKUP($A104,[4]BASE18!$A$1:$N$933,10,0))/1000</f>
        <v>366645.66570000001</v>
      </c>
      <c r="AI104" s="2">
        <f>(VLOOKUP($A104,[4]BASE18!$A$1:$N$933,11,0))/1000</f>
        <v>365039.25750000001</v>
      </c>
      <c r="AJ104" s="2">
        <f>(VLOOKUP($A104,[4]BASE18!$A$1:$N$933,12,0))/1000</f>
        <v>361606.67189999996</v>
      </c>
      <c r="AK104" s="2">
        <f>(VLOOKUP($A104,[4]BASE18!$A$1:$N$933,13,0))/1000</f>
        <v>361894.46489999996</v>
      </c>
      <c r="AL104" s="2">
        <f>(VLOOKUP($A104,[4]BASE18!$A$1:$N$933,14,0))/1000</f>
        <v>363872.38769999996</v>
      </c>
      <c r="AM104" s="2">
        <f>(VLOOKUP($A104,[4]BASE19!$A$1:$N$933,3,0))/1000</f>
        <v>366465.141</v>
      </c>
      <c r="AN104" s="2">
        <f>(VLOOKUP($A104,[4]BASE19!$A$1:$N$933,4,0))/1000</f>
        <v>365753.5074</v>
      </c>
      <c r="AO104" s="2">
        <f>(VLOOKUP($A104,[4]BASE19!$A$1:$N$933,5,0))/1000</f>
        <v>363207.84749999997</v>
      </c>
      <c r="AP104" s="2">
        <f>(VLOOKUP($A104,[4]BASE19!$A$1:$N$933,6,0))/1000</f>
        <v>362556.38880000002</v>
      </c>
      <c r="AQ104" s="2">
        <f>(VLOOKUP($A104,[4]BASE19!$A$1:$N$933,7,0))/1000</f>
        <v>360426.7206</v>
      </c>
      <c r="AR104" s="2">
        <f>(VLOOKUP($A104,[4]BASE19!$A$1:$N$933,8,0))/1000</f>
        <v>363720.64230000001</v>
      </c>
      <c r="AS104" s="2">
        <f>(VLOOKUP($A104,[4]BASE19!$A$1:$N$933,9,0))/1000</f>
        <v>359851.13460000005</v>
      </c>
      <c r="AT104" s="2">
        <f>(VLOOKUP($A104,[4]BASE19!$A$1:$N$933,10,0))/1000</f>
        <v>357998.7942</v>
      </c>
      <c r="AU104" s="2">
        <f>(VLOOKUP($A104,[4]BASE19!$A$1:$N$933,11,0))/1000</f>
        <v>356682.7953</v>
      </c>
      <c r="AV104" s="2">
        <f>(VLOOKUP($A104,[4]BASE19!$A$1:$N$933,12,0))/1000</f>
        <v>360889.80569999997</v>
      </c>
      <c r="AW104" s="2">
        <f>(VLOOKUP($A104,[4]BASE19!$A$1:$N$933,13,0))/1000</f>
        <v>314244.77411</v>
      </c>
      <c r="AX104" s="2">
        <f>(VLOOKUP($A104,[4]BASE19!$A$1:$N$933,14,0))/1000</f>
        <v>316566.08629000001</v>
      </c>
      <c r="AY104" s="2">
        <f>(VLOOKUP($A104,[4]BASE20!$A$1:$N$933,3,0))/1000</f>
        <v>315219.99994000001</v>
      </c>
      <c r="AZ104" s="2">
        <f>(VLOOKUP($A104,[4]BASE20!$A$1:$N$933,4,0))/1000</f>
        <v>269468.43479999999</v>
      </c>
      <c r="BA104" s="2">
        <f>(VLOOKUP($A104,[4]BASE20!$A$1:$N$933,5,0))/1000</f>
        <v>267804.46799999999</v>
      </c>
      <c r="BB104" s="2">
        <f>(VLOOKUP($A104,[4]BASE20!$A$1:$N$933,6,0))/1000</f>
        <v>268118.424</v>
      </c>
      <c r="BC104" s="2">
        <f>(VLOOKUP($A104,[4]BASE20!$A$1:$N$933,7,0))/1000</f>
        <v>224350.99538000001</v>
      </c>
      <c r="BD104" s="2">
        <f>(VLOOKUP($A104,[4]BASE20!$A$1:$N$933,8,0))/1000</f>
        <v>224965.82587</v>
      </c>
      <c r="BE104" s="2">
        <f>(VLOOKUP($A104,[4]BASE20!$A$1:$N$933,9,0))/1000</f>
        <v>231063.44005999999</v>
      </c>
      <c r="BF104" s="2">
        <f>(VLOOKUP($A104,[4]BASE20!$A$1:$N$933,10,0))/1000</f>
        <v>185614.71165000001</v>
      </c>
      <c r="BG104" s="2">
        <f>(VLOOKUP($A104,[4]BASE20!$A$1:$N$933,11,0))/1000</f>
        <v>184131.26955000003</v>
      </c>
      <c r="BH104" s="2">
        <f>(VLOOKUP($A104,[4]BASE20!$A$1:$N$933,12,0))/1000</f>
        <v>184663.68659999999</v>
      </c>
      <c r="BI104" s="2">
        <f>(VLOOKUP($A104,[4]BASE20!$A$1:$N$933,13,0))/1000</f>
        <v>140307.91751</v>
      </c>
      <c r="BJ104" s="2">
        <f>(VLOOKUP($A104,[4]BASE20!$A$1:$N$933,14,0))/1000</f>
        <v>141306.69003999999</v>
      </c>
      <c r="BK104" s="2">
        <f>(VLOOKUP($A104,[4]BASE21!$A$1:$N$933,3,0))/1000</f>
        <v>141358.68900000001</v>
      </c>
      <c r="BL104" s="2">
        <f>(VLOOKUP($A104,[4]BASE21!$A$1:$N$933,4,0))/1000</f>
        <v>94139.052519999997</v>
      </c>
      <c r="BM104" s="2">
        <f>(VLOOKUP($A104,[4]BASE21!$A$1:$N$933,5,0))/1000</f>
        <v>92696.163079999998</v>
      </c>
      <c r="BN104" s="2">
        <f>(VLOOKUP($A104,[4]BASE21!$A$1:$N$933,6,0))/1000</f>
        <v>94038.979049999994</v>
      </c>
      <c r="BO104" s="2">
        <f>(VLOOKUP($A104,[4]BASE21!$A$1:$N$933,7,0))/1000</f>
        <v>47205.246829999996</v>
      </c>
      <c r="BP104" s="2">
        <f>(VLOOKUP($A104,[4]BASE21!$A$1:$N$933,8,0))/1000</f>
        <v>46649.283069999998</v>
      </c>
      <c r="BQ104" s="2">
        <f t="shared" si="7"/>
        <v>-178316.5428</v>
      </c>
      <c r="BR104" s="34">
        <f t="shared" si="8"/>
        <v>-0.79263835789460302</v>
      </c>
      <c r="BS104" s="34">
        <f t="shared" si="9"/>
        <v>-1.177758400463802E-2</v>
      </c>
      <c r="BT104" s="5"/>
    </row>
    <row r="105" spans="1:72" x14ac:dyDescent="0.2">
      <c r="A105" s="1">
        <v>272</v>
      </c>
      <c r="B105" s="1" t="s">
        <v>46</v>
      </c>
      <c r="C105" s="2">
        <f>VLOOKUP($A105,[4]BASE!$A$2:$N$890,3,0)</f>
        <v>1</v>
      </c>
      <c r="D105" s="2">
        <f>VLOOKUP($A105,[4]BASE!$A$2:$N$890,3,0)</f>
        <v>1</v>
      </c>
      <c r="E105" s="2">
        <f>VLOOKUP($A105,[4]BASE!$A$2:$N$890,3,0)</f>
        <v>1</v>
      </c>
      <c r="F105" s="2">
        <f>VLOOKUP($A105,[4]BASE!$A$2:$N$890,3,0)</f>
        <v>1</v>
      </c>
      <c r="G105" s="2">
        <f>VLOOKUP($A105,[4]BASE!$A$2:$N$890,3,0)</f>
        <v>1</v>
      </c>
      <c r="H105" s="2">
        <f>VLOOKUP($A105,[4]BASE!$A$2:$N$890,3,0)</f>
        <v>1</v>
      </c>
      <c r="I105" s="2">
        <f>VLOOKUP($A105,[4]BASE!$A$2:$N$890,3,0)</f>
        <v>1</v>
      </c>
      <c r="J105" s="2">
        <f>VLOOKUP($A105,[4]BASE!$A$2:$N$890,3,0)</f>
        <v>1</v>
      </c>
      <c r="K105" s="2">
        <f>(VLOOKUP($A105,[4]BASE!$A$2:$N$890,11,0))/1000</f>
        <v>422.27249999999998</v>
      </c>
      <c r="L105" s="2">
        <f>(VLOOKUP($A105,[4]BASE!$A$2:$N$890,12,0))/1000</f>
        <v>421.82648999999998</v>
      </c>
      <c r="M105" s="2">
        <f>(VLOOKUP($A105,[4]BASE!$A$2:$N$890,13,0))/1000</f>
        <v>421.31200999999999</v>
      </c>
      <c r="N105" s="2">
        <f>(VLOOKUP($A105,[4]BASE!$A$2:$N$890,14,0))/1000</f>
        <v>421.24005</v>
      </c>
      <c r="O105" s="2">
        <f>(VLOOKUP($A105,[4]BASE17!$A$1:$N$933,3,0))/1000</f>
        <v>421.62170000000003</v>
      </c>
      <c r="P105" s="2">
        <f>(VLOOKUP($A105,[4]BASE17!$A$1:$N$933,4,0))/1000</f>
        <v>421.26661999999999</v>
      </c>
      <c r="Q105" s="2">
        <f>(VLOOKUP($A105,[4]BASE17!$A$1:$N$933,5,0))/1000</f>
        <v>421.44864000000001</v>
      </c>
      <c r="R105" s="2">
        <f>(VLOOKUP($A105,[4]BASE17!$A$1:$N$933,6,0))/1000</f>
        <v>421.74147999999997</v>
      </c>
      <c r="S105" s="2">
        <f>(VLOOKUP($A105,[4]BASE17!$A$1:$N$933,7,0))/1000</f>
        <v>422.26749000000001</v>
      </c>
      <c r="T105" s="2">
        <f>(VLOOKUP($A105,[4]BASE17!$A$1:$N$933,8,0))/1000</f>
        <v>422.53376000000003</v>
      </c>
      <c r="U105" s="2">
        <f>(VLOOKUP($A105,[4]BASE17!$A$1:$N$933,9,0))/1000</f>
        <v>423.14267000000001</v>
      </c>
      <c r="V105" s="2">
        <f>(VLOOKUP($A105,[4]BASE17!$A$1:$N$933,10,0))/1000</f>
        <v>423.24407000000002</v>
      </c>
      <c r="W105" s="2">
        <f>(VLOOKUP($A105,[4]BASE17!$A$1:$N$933,11,0))/1000</f>
        <v>423.14509999999996</v>
      </c>
      <c r="X105" s="2">
        <f>(VLOOKUP($A105,[4]BASE17!$A$1:$N$933,12,0))/1000</f>
        <v>422.88839000000002</v>
      </c>
      <c r="Y105" s="2">
        <f>(VLOOKUP($A105,[4]BASE17!$A$1:$N$933,13,0))/1000</f>
        <v>423.29492999999997</v>
      </c>
      <c r="Z105" s="2">
        <f>(VLOOKUP($A105,[4]BASE17!$A$1:$N$933,14,0))/1000</f>
        <v>423.43991</v>
      </c>
      <c r="AA105" s="2">
        <f>(VLOOKUP($A105,[4]BASE18!$A$1:$N$933,3,0))/1000</f>
        <v>424.09753999999998</v>
      </c>
      <c r="AB105" s="2">
        <f>(VLOOKUP($A105,[4]BASE18!$A$1:$N$933,4,0))/1000</f>
        <v>423.76249999999999</v>
      </c>
      <c r="AC105" s="2">
        <f>(VLOOKUP($A105,[4]BASE18!$A$1:$N$933,5,0))/1000</f>
        <v>423.86709999999999</v>
      </c>
      <c r="AD105" s="2">
        <f>(VLOOKUP($A105,[4]BASE18!$A$1:$N$933,6,0))/1000</f>
        <v>423.59778999999997</v>
      </c>
      <c r="AE105" s="2">
        <f>(VLOOKUP($A105,[4]BASE18!$A$1:$N$933,7,0))/1000</f>
        <v>422.96277000000003</v>
      </c>
      <c r="AF105" s="2">
        <f>(VLOOKUP($A105,[4]BASE18!$A$1:$N$933,8,0))/1000</f>
        <v>422.93545</v>
      </c>
      <c r="AG105" s="2">
        <f>(VLOOKUP($A105,[4]BASE18!$A$1:$N$933,9,0))/1000</f>
        <v>422.97644000000003</v>
      </c>
      <c r="AH105" s="2">
        <f>(VLOOKUP($A105,[4]BASE18!$A$1:$N$933,10,0))/1000</f>
        <v>422.82841999999999</v>
      </c>
      <c r="AI105" s="2">
        <f>(VLOOKUP($A105,[4]BASE18!$A$1:$N$933,11,0))/1000</f>
        <v>422.83600999999999</v>
      </c>
      <c r="AJ105" s="2">
        <f>(VLOOKUP($A105,[4]BASE18!$A$1:$N$933,12,0))/1000</f>
        <v>422.40108000000004</v>
      </c>
      <c r="AK105" s="2">
        <f>(VLOOKUP($A105,[4]BASE18!$A$1:$N$933,13,0))/1000</f>
        <v>17.173299999999998</v>
      </c>
      <c r="AL105" s="2">
        <f>(VLOOKUP($A105,[4]BASE18!$A$1:$N$933,14,0))/1000</f>
        <v>17.36458</v>
      </c>
      <c r="AM105" s="2">
        <f>(VLOOKUP($A105,[4]BASE19!$A$1:$N$933,3,0))/1000</f>
        <v>17.368380000000002</v>
      </c>
      <c r="AN105" s="2">
        <f>(VLOOKUP($A105,[4]BASE19!$A$1:$N$933,4,0))/1000</f>
        <v>17.275009999999998</v>
      </c>
      <c r="AO105" s="2">
        <f>(VLOOKUP($A105,[4]BASE19!$A$1:$N$933,5,0))/1000</f>
        <v>17.02833</v>
      </c>
      <c r="AP105" s="2">
        <f>(VLOOKUP($A105,[4]BASE19!$A$1:$N$933,6,0))/1000</f>
        <v>17.02833</v>
      </c>
      <c r="AQ105" s="2">
        <f>(VLOOKUP($A105,[4]BASE19!$A$1:$N$933,7,0))/1000</f>
        <v>16.960009999999997</v>
      </c>
      <c r="AR105" s="2">
        <f>(VLOOKUP($A105,[4]BASE19!$A$1:$N$933,8,0))/1000</f>
        <v>17.256799999999998</v>
      </c>
      <c r="AS105" s="2">
        <f>(VLOOKUP($A105,[4]BASE19!$A$1:$N$933,9,0))/1000</f>
        <v>16.890180000000001</v>
      </c>
      <c r="AT105" s="2">
        <f>(VLOOKUP($A105,[4]BASE19!$A$1:$N$933,10,0))/1000</f>
        <v>16.649560000000001</v>
      </c>
      <c r="AU105" s="2">
        <f>(VLOOKUP($A105,[4]BASE19!$A$1:$N$933,11,0))/1000</f>
        <v>16.563790000000001</v>
      </c>
      <c r="AV105" s="2">
        <f>(VLOOKUP($A105,[4]BASE19!$A$1:$N$933,12,0))/1000</f>
        <v>16.90916</v>
      </c>
      <c r="AW105" s="2">
        <f>(VLOOKUP($A105,[4]BASE19!$A$1:$N$933,13,0))/1000</f>
        <v>16.725470000000001</v>
      </c>
      <c r="AX105" s="2">
        <f>(VLOOKUP($A105,[4]BASE19!$A$1:$N$933,14,0))/1000</f>
        <v>17.007830000000002</v>
      </c>
      <c r="AY105" s="2">
        <f>(VLOOKUP($A105,[4]BASE20!$A$1:$N$933,3,0))/1000</f>
        <v>16.819590000000002</v>
      </c>
      <c r="AZ105" s="2">
        <f>(VLOOKUP($A105,[4]BASE20!$A$1:$N$933,4,0))/1000</f>
        <v>16.70346</v>
      </c>
      <c r="BA105" s="2">
        <f>(VLOOKUP($A105,[4]BASE20!$A$1:$N$933,5,0))/1000</f>
        <v>16.714839999999999</v>
      </c>
      <c r="BB105" s="2">
        <f>(VLOOKUP($A105,[4]BASE20!$A$1:$N$933,6,0))/1000</f>
        <v>16.629830000000002</v>
      </c>
      <c r="BC105" s="2">
        <f>(VLOOKUP($A105,[4]BASE20!$A$1:$N$933,7,0))/1000</f>
        <v>16.834009999999999</v>
      </c>
      <c r="BD105" s="2">
        <f>(VLOOKUP($A105,[4]BASE20!$A$1:$N$933,8,0))/1000</f>
        <v>17.045780000000001</v>
      </c>
      <c r="BE105" s="2">
        <f>(VLOOKUP($A105,[4]BASE20!$A$1:$N$933,9,0))/1000</f>
        <v>17.892869999999998</v>
      </c>
      <c r="BF105" s="2">
        <f>(VLOOKUP($A105,[4]BASE20!$A$1:$N$933,10,0))/1000</f>
        <v>18.123619999999999</v>
      </c>
      <c r="BG105" s="2">
        <f>(VLOOKUP($A105,[4]BASE20!$A$1:$N$933,11,0))/1000</f>
        <v>17.789639999999999</v>
      </c>
      <c r="BH105" s="2">
        <f>(VLOOKUP($A105,[4]BASE20!$A$1:$N$933,12,0))/1000</f>
        <v>17.681099999999997</v>
      </c>
      <c r="BI105" s="2">
        <f>(VLOOKUP($A105,[4]BASE20!$A$1:$N$933,13,0))/1000</f>
        <v>18.149429999999999</v>
      </c>
      <c r="BJ105" s="2">
        <f>(VLOOKUP($A105,[4]BASE20!$A$1:$N$933,14,0))/1000</f>
        <v>18.544130000000003</v>
      </c>
      <c r="BK105" s="2">
        <f>(VLOOKUP($A105,[4]BASE21!$A$1:$N$933,3,0))/1000</f>
        <v>18.414330000000003</v>
      </c>
      <c r="BL105" s="2">
        <f>(VLOOKUP($A105,[4]BASE21!$A$1:$N$933,4,0))/1000</f>
        <v>18.34526</v>
      </c>
      <c r="BM105" s="2">
        <f>(VLOOKUP($A105,[4]BASE21!$A$1:$N$933,5,0))/1000</f>
        <v>17.807099999999998</v>
      </c>
      <c r="BN105" s="2">
        <f>(VLOOKUP($A105,[4]BASE21!$A$1:$N$933,6,0))/1000</f>
        <v>18.40523</v>
      </c>
      <c r="BO105" s="2">
        <f>(VLOOKUP($A105,[4]BASE21!$A$1:$N$933,7,0))/1000</f>
        <v>18.562349999999999</v>
      </c>
      <c r="BP105" s="2">
        <f>(VLOOKUP($A105,[4]BASE21!$A$1:$N$933,8,0))/1000</f>
        <v>17.984720000000003</v>
      </c>
      <c r="BQ105" s="2">
        <f t="shared" si="7"/>
        <v>0.93894000000000233</v>
      </c>
      <c r="BR105" s="34">
        <f t="shared" si="8"/>
        <v>5.5083428273742907E-2</v>
      </c>
      <c r="BS105" s="34">
        <f t="shared" si="9"/>
        <v>-3.1118365939657222E-2</v>
      </c>
      <c r="BT105" s="5"/>
    </row>
    <row r="106" spans="1:72" s="40" customFormat="1" hidden="1" x14ac:dyDescent="0.2">
      <c r="A106" s="40">
        <v>28</v>
      </c>
      <c r="B106" s="40" t="s">
        <v>47</v>
      </c>
      <c r="C106" s="41" t="e">
        <f>VLOOKUP($A106,[4]BASE!$A$2:$N$890,3,0)</f>
        <v>#N/A</v>
      </c>
      <c r="D106" s="41" t="e">
        <f>VLOOKUP($A106,[4]BASE!$A$2:$N$890,3,0)</f>
        <v>#N/A</v>
      </c>
      <c r="E106" s="41" t="e">
        <f>VLOOKUP($A106,[4]BASE!$A$2:$N$890,3,0)</f>
        <v>#N/A</v>
      </c>
      <c r="F106" s="41" t="e">
        <f>VLOOKUP($A106,[4]BASE!$A$2:$N$890,3,0)</f>
        <v>#N/A</v>
      </c>
      <c r="G106" s="41" t="e">
        <f>VLOOKUP($A106,[4]BASE!$A$2:$N$890,3,0)</f>
        <v>#N/A</v>
      </c>
      <c r="H106" s="41" t="e">
        <f>VLOOKUP($A106,[4]BASE!$A$2:$N$890,3,0)</f>
        <v>#N/A</v>
      </c>
      <c r="I106" s="41" t="e">
        <f>VLOOKUP($A106,[4]BASE!$A$2:$N$890,3,0)</f>
        <v>#N/A</v>
      </c>
      <c r="J106" s="41" t="e">
        <f>VLOOKUP($A106,[4]BASE!$A$2:$N$890,3,0)</f>
        <v>#N/A</v>
      </c>
      <c r="K106" s="2" t="e">
        <f>(VLOOKUP($A106,[4]BASE!$A$2:$N$890,11,0))/1000</f>
        <v>#N/A</v>
      </c>
      <c r="L106" s="2" t="e">
        <f>(VLOOKUP($A106,[4]BASE!$A$2:$N$890,12,0))/1000</f>
        <v>#N/A</v>
      </c>
      <c r="M106" s="2" t="e">
        <f>(VLOOKUP($A106,[4]BASE!$A$2:$N$890,13,0))/1000</f>
        <v>#N/A</v>
      </c>
      <c r="N106" s="2" t="e">
        <f>(VLOOKUP($A106,[4]BASE!$A$2:$N$890,14,0))/1000</f>
        <v>#N/A</v>
      </c>
      <c r="O106" s="2" t="e">
        <f>(VLOOKUP($A106,[4]BASE17!$A$1:$N$933,3,0))/1000</f>
        <v>#N/A</v>
      </c>
      <c r="P106" s="2" t="e">
        <f>(VLOOKUP($A106,[4]BASE17!$A$1:$N$933,4,0))/1000</f>
        <v>#N/A</v>
      </c>
      <c r="Q106" s="2" t="e">
        <f>(VLOOKUP($A106,[4]BASE17!$A$1:$N$933,5,0))/1000</f>
        <v>#N/A</v>
      </c>
      <c r="R106" s="2" t="e">
        <f>(VLOOKUP($A106,[4]BASE17!$A$1:$N$933,6,0))/1000</f>
        <v>#N/A</v>
      </c>
      <c r="S106" s="2" t="e">
        <f>(VLOOKUP($A106,[4]BASE17!$A$1:$N$933,7,0))/1000</f>
        <v>#N/A</v>
      </c>
      <c r="T106" s="2" t="e">
        <f>(VLOOKUP($A106,[4]BASE17!$A$1:$N$933,8,0))/1000</f>
        <v>#N/A</v>
      </c>
      <c r="U106" s="2" t="e">
        <f>(VLOOKUP($A106,[4]BASE17!$A$1:$N$933,9,0))/1000</f>
        <v>#N/A</v>
      </c>
      <c r="V106" s="2" t="e">
        <f>(VLOOKUP($A106,[4]BASE17!$A$1:$N$933,10,0))/1000</f>
        <v>#N/A</v>
      </c>
      <c r="W106" s="2" t="e">
        <f>(VLOOKUP($A106,[4]BASE17!$A$1:$N$933,11,0))/1000</f>
        <v>#N/A</v>
      </c>
      <c r="X106" s="2" t="e">
        <f>(VLOOKUP($A106,[4]BASE17!$A$1:$N$933,12,0))/1000</f>
        <v>#N/A</v>
      </c>
      <c r="Y106" s="2" t="e">
        <f>(VLOOKUP($A106,[4]BASE17!$A$1:$N$933,13,0))/1000</f>
        <v>#N/A</v>
      </c>
      <c r="Z106" s="2" t="e">
        <f>(VLOOKUP($A106,[4]BASE17!$A$1:$N$933,14,0))/1000</f>
        <v>#N/A</v>
      </c>
      <c r="AA106" s="2" t="e">
        <f>(VLOOKUP($A106,[4]BASE18!$A$1:$N$933,3,0))/1000</f>
        <v>#N/A</v>
      </c>
      <c r="AB106" s="2" t="e">
        <f>(VLOOKUP($A106,[4]BASE18!$A$1:$N$933,4,0))/1000</f>
        <v>#N/A</v>
      </c>
      <c r="AC106" s="2" t="e">
        <f>(VLOOKUP($A106,[4]BASE18!$A$1:$N$933,5,0))/1000</f>
        <v>#N/A</v>
      </c>
      <c r="AD106" s="2" t="e">
        <f>(VLOOKUP($A106,[4]BASE18!$A$1:$N$933,6,0))/1000</f>
        <v>#N/A</v>
      </c>
      <c r="AE106" s="2" t="e">
        <f>(VLOOKUP($A106,[4]BASE18!$A$1:$N$933,7,0))/1000</f>
        <v>#N/A</v>
      </c>
      <c r="AF106" s="2" t="e">
        <f>(VLOOKUP($A106,[4]BASE18!$A$1:$N$933,8,0))/1000</f>
        <v>#N/A</v>
      </c>
      <c r="AG106" s="2" t="e">
        <f>(VLOOKUP($A106,[4]BASE18!$A$1:$N$933,9,0))/1000</f>
        <v>#N/A</v>
      </c>
      <c r="AH106" s="2" t="e">
        <f>(VLOOKUP($A106,[4]BASE18!$A$1:$N$933,10,0))/1000</f>
        <v>#N/A</v>
      </c>
      <c r="AI106" s="2" t="e">
        <f>(VLOOKUP($A106,[4]BASE18!$A$1:$N$933,11,0))/1000</f>
        <v>#N/A</v>
      </c>
      <c r="AJ106" s="2" t="e">
        <f>(VLOOKUP($A106,[4]BASE18!$A$1:$N$933,12,0))/1000</f>
        <v>#N/A</v>
      </c>
      <c r="AK106" s="2" t="e">
        <f>(VLOOKUP($A106,[4]BASE18!$A$1:$N$933,13,0))/1000</f>
        <v>#N/A</v>
      </c>
      <c r="AL106" s="2" t="e">
        <f>(VLOOKUP($A106,[4]BASE18!$A$1:$N$933,14,0))/1000</f>
        <v>#N/A</v>
      </c>
      <c r="AM106" s="2" t="e">
        <f>(VLOOKUP($A106,[4]BASE19!$A$1:$N$933,3,0))/1000</f>
        <v>#N/A</v>
      </c>
      <c r="AN106" s="2" t="e">
        <f>(VLOOKUP($A106,[4]BASE19!$A$1:$N$933,4,0))/1000</f>
        <v>#N/A</v>
      </c>
      <c r="AO106" s="2" t="e">
        <f>(VLOOKUP($A106,[4]BASE19!$A$1:$N$933,5,0))/1000</f>
        <v>#N/A</v>
      </c>
      <c r="AP106" s="2" t="e">
        <f>(VLOOKUP($A106,[4]BASE19!$A$1:$N$933,6,0))/1000</f>
        <v>#N/A</v>
      </c>
      <c r="AQ106" s="2" t="e">
        <f>(VLOOKUP($A106,[4]BASE19!$A$1:$N$933,7,0))/1000</f>
        <v>#N/A</v>
      </c>
      <c r="AR106" s="2" t="e">
        <f>(VLOOKUP($A106,[4]BASE19!$A$1:$N$933,8,0))/1000</f>
        <v>#N/A</v>
      </c>
      <c r="AS106" s="2" t="e">
        <f>(VLOOKUP($A106,[4]BASE19!$A$1:$N$933,9,0))/1000</f>
        <v>#N/A</v>
      </c>
      <c r="AT106" s="2" t="e">
        <f>(VLOOKUP($A106,[4]BASE19!$A$1:$N$933,10,0))/1000</f>
        <v>#N/A</v>
      </c>
      <c r="AU106" s="2" t="e">
        <f>(VLOOKUP($A106,[4]BASE19!$A$1:$N$933,11,0))/1000</f>
        <v>#N/A</v>
      </c>
      <c r="AV106" s="2" t="e">
        <f>(VLOOKUP($A106,[4]BASE19!$A$1:$N$933,12,0))/1000</f>
        <v>#N/A</v>
      </c>
      <c r="AW106" s="2" t="e">
        <f>(VLOOKUP($A106,[4]BASE19!$A$1:$N$933,13,0))/1000</f>
        <v>#N/A</v>
      </c>
      <c r="AX106" s="2" t="e">
        <f>(VLOOKUP($A106,[4]BASE19!$A$1:$N$933,14,0))/1000</f>
        <v>#N/A</v>
      </c>
      <c r="AY106" s="2" t="e">
        <f>(VLOOKUP($A106,[4]BASE20!$A$1:$N$933,3,0))/1000</f>
        <v>#N/A</v>
      </c>
      <c r="AZ106" s="2" t="e">
        <f>(VLOOKUP($A106,[4]BASE20!$A$1:$N$933,4,0))/1000</f>
        <v>#N/A</v>
      </c>
      <c r="BA106" s="2" t="e">
        <f>(VLOOKUP($A106,[4]BASE20!$A$1:$N$933,5,0))/1000</f>
        <v>#N/A</v>
      </c>
      <c r="BB106" s="2" t="e">
        <f>(VLOOKUP($A106,[4]BASE20!$A$1:$N$933,6,0))/1000</f>
        <v>#N/A</v>
      </c>
      <c r="BC106" s="2" t="e">
        <f>(VLOOKUP($A106,[4]BASE20!$A$1:$N$933,7,0))/1000</f>
        <v>#N/A</v>
      </c>
      <c r="BD106" s="2" t="e">
        <f>(VLOOKUP($A106,[4]BASE20!$A$1:$N$933,8,0))/1000</f>
        <v>#N/A</v>
      </c>
      <c r="BE106" s="2" t="e">
        <f>(VLOOKUP($A106,[4]BASE20!$A$1:$N$933,9,0))/1000</f>
        <v>#N/A</v>
      </c>
      <c r="BF106" s="2" t="e">
        <f>(VLOOKUP($A106,[4]BASE20!$A$1:$N$933,10,0))/1000</f>
        <v>#N/A</v>
      </c>
      <c r="BG106" s="2" t="e">
        <f>(VLOOKUP($A106,[4]BASE20!$A$1:$N$933,11,0))/1000</f>
        <v>#N/A</v>
      </c>
      <c r="BH106" s="2" t="e">
        <f>(VLOOKUP($A106,[4]BASE20!$A$1:$N$933,12,0))/1000</f>
        <v>#N/A</v>
      </c>
      <c r="BI106" s="2" t="e">
        <f>(VLOOKUP($A106,[4]BASE20!$A$1:$N$933,13,0))/1000</f>
        <v>#N/A</v>
      </c>
      <c r="BJ106" s="2" t="e">
        <f>(VLOOKUP($A106,[4]BASE20!$A$1:$N$933,14,0))/1000</f>
        <v>#N/A</v>
      </c>
      <c r="BK106" s="2" t="e">
        <f>(VLOOKUP($A106,[4]BASE21!$A$1:$N$933,3,0))/1000</f>
        <v>#N/A</v>
      </c>
      <c r="BL106" s="2" t="e">
        <f>(VLOOKUP($A106,[4]BASE21!$A$1:$N$933,4,0))/1000</f>
        <v>#N/A</v>
      </c>
      <c r="BM106" s="2" t="e">
        <f>(VLOOKUP($A106,[4]BASE21!$A$1:$N$933,5,0))/1000</f>
        <v>#N/A</v>
      </c>
      <c r="BN106" s="2" t="e">
        <f>(VLOOKUP($A106,[4]BASE21!$A$1:$N$933,6,0))/1000</f>
        <v>#N/A</v>
      </c>
      <c r="BO106" s="2" t="e">
        <f>(VLOOKUP($A106,[4]BASE21!$A$1:$N$933,7,0))/1000</f>
        <v>#N/A</v>
      </c>
      <c r="BP106" s="2" t="e">
        <f>(VLOOKUP($A106,[4]BASE21!$A$1:$N$933,8,0))/1000</f>
        <v>#N/A</v>
      </c>
      <c r="BQ106" s="2" t="e">
        <f t="shared" si="7"/>
        <v>#N/A</v>
      </c>
      <c r="BR106" s="34" t="e">
        <f t="shared" si="8"/>
        <v>#N/A</v>
      </c>
      <c r="BS106" s="34" t="e">
        <f t="shared" si="9"/>
        <v>#N/A</v>
      </c>
      <c r="BT106" s="5"/>
    </row>
    <row r="107" spans="1:72" x14ac:dyDescent="0.2">
      <c r="A107" s="1">
        <v>251205</v>
      </c>
      <c r="B107" s="1" t="s">
        <v>48</v>
      </c>
      <c r="C107" s="2">
        <f>VLOOKUP($A107,[4]BASE!$A$2:$N$890,3,0)</f>
        <v>1</v>
      </c>
      <c r="D107" s="2">
        <f>VLOOKUP($A107,[4]BASE!$A$2:$N$890,3,0)</f>
        <v>1</v>
      </c>
      <c r="E107" s="2">
        <f>VLOOKUP($A107,[4]BASE!$A$2:$N$890,3,0)</f>
        <v>1</v>
      </c>
      <c r="F107" s="2">
        <f>VLOOKUP($A107,[4]BASE!$A$2:$N$890,3,0)</f>
        <v>1</v>
      </c>
      <c r="G107" s="2">
        <f>VLOOKUP($A107,[4]BASE!$A$2:$N$890,3,0)</f>
        <v>1</v>
      </c>
      <c r="H107" s="2">
        <f>VLOOKUP($A107,[4]BASE!$A$2:$N$890,3,0)</f>
        <v>1</v>
      </c>
      <c r="I107" s="2">
        <f>VLOOKUP($A107,[4]BASE!$A$2:$N$890,3,0)</f>
        <v>1</v>
      </c>
      <c r="J107" s="2">
        <f>VLOOKUP($A107,[4]BASE!$A$2:$N$890,3,0)</f>
        <v>1</v>
      </c>
      <c r="K107" s="2">
        <f>(VLOOKUP($A107,[4]BASE!$A$2:$N$890,11,0))/1000</f>
        <v>0</v>
      </c>
      <c r="L107" s="2">
        <f>(VLOOKUP($A107,[4]BASE!$A$2:$N$890,12,0))/1000</f>
        <v>0</v>
      </c>
      <c r="M107" s="2">
        <f>(VLOOKUP($A107,[4]BASE!$A$2:$N$890,13,0))/1000</f>
        <v>0</v>
      </c>
      <c r="N107" s="2">
        <f>(VLOOKUP($A107,[4]BASE!$A$2:$N$890,14,0))/1000</f>
        <v>0</v>
      </c>
      <c r="O107" s="2">
        <f>(VLOOKUP($A107,[4]BASE17!$A$1:$N$933,3,0))/1000</f>
        <v>0</v>
      </c>
      <c r="P107" s="2">
        <f>(VLOOKUP($A107,[4]BASE17!$A$1:$N$933,4,0))/1000</f>
        <v>0</v>
      </c>
      <c r="Q107" s="2">
        <f>(VLOOKUP($A107,[4]BASE17!$A$1:$N$933,5,0))/1000</f>
        <v>0</v>
      </c>
      <c r="R107" s="2">
        <f>(VLOOKUP($A107,[4]BASE17!$A$1:$N$933,6,0))/1000</f>
        <v>0</v>
      </c>
      <c r="S107" s="2">
        <f>(VLOOKUP($A107,[4]BASE17!$A$1:$N$933,7,0))/1000</f>
        <v>0</v>
      </c>
      <c r="T107" s="2">
        <f>(VLOOKUP($A107,[4]BASE17!$A$1:$N$933,8,0))/1000</f>
        <v>0</v>
      </c>
      <c r="U107" s="2">
        <f>(VLOOKUP($A107,[4]BASE17!$A$1:$N$933,9,0))/1000</f>
        <v>0</v>
      </c>
      <c r="V107" s="2">
        <f>(VLOOKUP($A107,[4]BASE17!$A$1:$N$933,10,0))/1000</f>
        <v>0</v>
      </c>
      <c r="W107" s="2">
        <f>(VLOOKUP($A107,[4]BASE17!$A$1:$N$933,11,0))/1000</f>
        <v>0</v>
      </c>
      <c r="X107" s="2">
        <f>(VLOOKUP($A107,[4]BASE17!$A$1:$N$933,12,0))/1000</f>
        <v>0</v>
      </c>
      <c r="Y107" s="2">
        <f>(VLOOKUP($A107,[4]BASE17!$A$1:$N$933,13,0))/1000</f>
        <v>0</v>
      </c>
      <c r="Z107" s="2">
        <f>(VLOOKUP($A107,[4]BASE17!$A$1:$N$933,14,0))/1000</f>
        <v>0</v>
      </c>
      <c r="AA107" s="2">
        <f>(VLOOKUP($A107,[4]BASE18!$A$1:$N$933,3,0))/1000</f>
        <v>0</v>
      </c>
      <c r="AB107" s="2">
        <f>(VLOOKUP($A107,[4]BASE18!$A$1:$N$933,4,0))/1000</f>
        <v>0</v>
      </c>
      <c r="AC107" s="2">
        <f>(VLOOKUP($A107,[4]BASE18!$A$1:$N$933,5,0))/1000</f>
        <v>0</v>
      </c>
      <c r="AD107" s="2">
        <f>(VLOOKUP($A107,[4]BASE18!$A$1:$N$933,6,0))/1000</f>
        <v>0</v>
      </c>
      <c r="AE107" s="2">
        <f>(VLOOKUP($A107,[4]BASE18!$A$1:$N$933,7,0))/1000</f>
        <v>0</v>
      </c>
      <c r="AF107" s="2">
        <f>(VLOOKUP($A107,[4]BASE18!$A$1:$N$933,8,0))/1000</f>
        <v>0</v>
      </c>
      <c r="AG107" s="2">
        <f>(VLOOKUP($A107,[4]BASE18!$A$1:$N$933,9,0))/1000</f>
        <v>0</v>
      </c>
      <c r="AH107" s="2">
        <f>(VLOOKUP($A107,[4]BASE18!$A$1:$N$933,10,0))/1000</f>
        <v>0</v>
      </c>
      <c r="AI107" s="2">
        <f>(VLOOKUP($A107,[4]BASE18!$A$1:$N$933,11,0))/1000</f>
        <v>0</v>
      </c>
      <c r="AJ107" s="2">
        <f>(VLOOKUP($A107,[4]BASE18!$A$1:$N$933,12,0))/1000</f>
        <v>0</v>
      </c>
      <c r="AK107" s="2">
        <f>(VLOOKUP($A107,[4]BASE18!$A$1:$N$933,13,0))/1000</f>
        <v>0</v>
      </c>
      <c r="AL107" s="2">
        <f>(VLOOKUP($A107,[4]BASE18!$A$1:$N$933,14,0))/1000</f>
        <v>0</v>
      </c>
      <c r="AM107" s="2">
        <f>(VLOOKUP($A107,[4]BASE19!$A$1:$N$933,3,0))/1000</f>
        <v>0</v>
      </c>
      <c r="AN107" s="2">
        <f>(VLOOKUP($A107,[4]BASE19!$A$1:$N$933,4,0))/1000</f>
        <v>0</v>
      </c>
      <c r="AO107" s="2">
        <f>(VLOOKUP($A107,[4]BASE19!$A$1:$N$933,5,0))/1000</f>
        <v>0</v>
      </c>
      <c r="AP107" s="2">
        <f>(VLOOKUP($A107,[4]BASE19!$A$1:$N$933,6,0))/1000</f>
        <v>0</v>
      </c>
      <c r="AQ107" s="2">
        <f>(VLOOKUP($A107,[4]BASE19!$A$1:$N$933,7,0))/1000</f>
        <v>0</v>
      </c>
      <c r="AR107" s="2">
        <f>(VLOOKUP($A107,[4]BASE19!$A$1:$N$933,8,0))/1000</f>
        <v>0</v>
      </c>
      <c r="AS107" s="2">
        <f>(VLOOKUP($A107,[4]BASE19!$A$1:$N$933,9,0))/1000</f>
        <v>0</v>
      </c>
      <c r="AT107" s="2">
        <f>(VLOOKUP($A107,[4]BASE19!$A$1:$N$933,10,0))/1000</f>
        <v>0</v>
      </c>
      <c r="AU107" s="2">
        <f>(VLOOKUP($A107,[4]BASE19!$A$1:$N$933,11,0))/1000</f>
        <v>0</v>
      </c>
      <c r="AV107" s="2">
        <f>(VLOOKUP($A107,[4]BASE19!$A$1:$N$933,12,0))/1000</f>
        <v>0</v>
      </c>
      <c r="AW107" s="2">
        <f>(VLOOKUP($A107,[4]BASE19!$A$1:$N$933,13,0))/1000</f>
        <v>0</v>
      </c>
      <c r="AX107" s="2">
        <f>(VLOOKUP($A107,[4]BASE19!$A$1:$N$933,14,0))/1000</f>
        <v>0</v>
      </c>
      <c r="AY107" s="2">
        <f>(VLOOKUP($A107,[4]BASE20!$A$1:$N$933,3,0))/1000</f>
        <v>0</v>
      </c>
      <c r="AZ107" s="2">
        <f>(VLOOKUP($A107,[4]BASE20!$A$1:$N$933,4,0))/1000</f>
        <v>0</v>
      </c>
      <c r="BA107" s="2">
        <f>(VLOOKUP($A107,[4]BASE20!$A$1:$N$933,5,0))/1000</f>
        <v>0</v>
      </c>
      <c r="BB107" s="2">
        <f>(VLOOKUP($A107,[4]BASE20!$A$1:$N$933,6,0))/1000</f>
        <v>0</v>
      </c>
      <c r="BC107" s="2">
        <f>(VLOOKUP($A107,[4]BASE20!$A$1:$N$933,7,0))/1000</f>
        <v>0</v>
      </c>
      <c r="BD107" s="2">
        <f>(VLOOKUP($A107,[4]BASE20!$A$1:$N$933,8,0))/1000</f>
        <v>0</v>
      </c>
      <c r="BE107" s="2">
        <f>(VLOOKUP($A107,[4]BASE20!$A$1:$N$933,9,0))/1000</f>
        <v>0</v>
      </c>
      <c r="BF107" s="2">
        <f>(VLOOKUP($A107,[4]BASE20!$A$1:$N$933,10,0))/1000</f>
        <v>0</v>
      </c>
      <c r="BG107" s="2">
        <f>(VLOOKUP($A107,[4]BASE20!$A$1:$N$933,11,0))/1000</f>
        <v>0</v>
      </c>
      <c r="BH107" s="2">
        <f>(VLOOKUP($A107,[4]BASE20!$A$1:$N$933,12,0))/1000</f>
        <v>0</v>
      </c>
      <c r="BI107" s="2">
        <f>(VLOOKUP($A107,[4]BASE20!$A$1:$N$933,13,0))/1000</f>
        <v>0</v>
      </c>
      <c r="BJ107" s="2">
        <f>(VLOOKUP($A107,[4]BASE20!$A$1:$N$933,14,0))/1000</f>
        <v>0</v>
      </c>
      <c r="BK107" s="2">
        <f>(VLOOKUP($A107,[4]BASE21!$A$1:$N$933,3,0))/1000</f>
        <v>0</v>
      </c>
      <c r="BL107" s="2">
        <f>(VLOOKUP($A107,[4]BASE21!$A$1:$N$933,4,0))/1000</f>
        <v>0</v>
      </c>
      <c r="BM107" s="2">
        <f>(VLOOKUP($A107,[4]BASE21!$A$1:$N$933,5,0))/1000</f>
        <v>0</v>
      </c>
      <c r="BN107" s="2">
        <f>(VLOOKUP($A107,[4]BASE21!$A$1:$N$933,6,0))/1000</f>
        <v>0</v>
      </c>
      <c r="BO107" s="2">
        <f>(VLOOKUP($A107,[4]BASE21!$A$1:$N$933,7,0))/1000</f>
        <v>0</v>
      </c>
      <c r="BP107" s="2">
        <f>(VLOOKUP($A107,[4]BASE21!$A$1:$N$933,8,0))/1000</f>
        <v>0</v>
      </c>
      <c r="BQ107" s="2">
        <f t="shared" si="7"/>
        <v>0</v>
      </c>
      <c r="BR107" s="34">
        <f t="shared" si="8"/>
        <v>0</v>
      </c>
      <c r="BS107" s="34">
        <f t="shared" si="9"/>
        <v>0</v>
      </c>
      <c r="BT107" s="5"/>
    </row>
    <row r="108" spans="1:72" x14ac:dyDescent="0.2">
      <c r="A108" s="1">
        <v>272110</v>
      </c>
      <c r="B108" s="1" t="s">
        <v>49</v>
      </c>
      <c r="C108" s="2">
        <f>VLOOKUP($A108,[4]BASE!$A$2:$N$890,3,0)</f>
        <v>1</v>
      </c>
      <c r="D108" s="2">
        <f>VLOOKUP($A108,[4]BASE!$A$2:$N$890,3,0)</f>
        <v>1</v>
      </c>
      <c r="E108" s="2">
        <f>VLOOKUP($A108,[4]BASE!$A$2:$N$890,3,0)</f>
        <v>1</v>
      </c>
      <c r="F108" s="2">
        <f>VLOOKUP($A108,[4]BASE!$A$2:$N$890,3,0)</f>
        <v>1</v>
      </c>
      <c r="G108" s="2">
        <f>VLOOKUP($A108,[4]BASE!$A$2:$N$890,3,0)</f>
        <v>1</v>
      </c>
      <c r="H108" s="2">
        <f>VLOOKUP($A108,[4]BASE!$A$2:$N$890,3,0)</f>
        <v>1</v>
      </c>
      <c r="I108" s="2">
        <f>VLOOKUP($A108,[4]BASE!$A$2:$N$890,3,0)</f>
        <v>1</v>
      </c>
      <c r="J108" s="2">
        <f>VLOOKUP($A108,[4]BASE!$A$2:$N$890,3,0)</f>
        <v>1</v>
      </c>
      <c r="K108" s="2">
        <f>(VLOOKUP($A108,[4]BASE!$A$2:$N$890,11,0))/1000</f>
        <v>0</v>
      </c>
      <c r="L108" s="2">
        <f>(VLOOKUP($A108,[4]BASE!$A$2:$N$890,12,0))/1000</f>
        <v>0</v>
      </c>
      <c r="M108" s="2">
        <f>(VLOOKUP($A108,[4]BASE!$A$2:$N$890,13,0))/1000</f>
        <v>0</v>
      </c>
      <c r="N108" s="2">
        <f>(VLOOKUP($A108,[4]BASE!$A$2:$N$890,14,0))/1000</f>
        <v>0</v>
      </c>
      <c r="O108" s="2">
        <f>(VLOOKUP($A108,[4]BASE17!$A$1:$N$933,3,0))/1000</f>
        <v>0</v>
      </c>
      <c r="P108" s="2">
        <f>(VLOOKUP($A108,[4]BASE17!$A$1:$N$933,4,0))/1000</f>
        <v>0</v>
      </c>
      <c r="Q108" s="2">
        <f>(VLOOKUP($A108,[4]BASE17!$A$1:$N$933,5,0))/1000</f>
        <v>0</v>
      </c>
      <c r="R108" s="2">
        <f>(VLOOKUP($A108,[4]BASE17!$A$1:$N$933,6,0))/1000</f>
        <v>0</v>
      </c>
      <c r="S108" s="2">
        <f>(VLOOKUP($A108,[4]BASE17!$A$1:$N$933,7,0))/1000</f>
        <v>0</v>
      </c>
      <c r="T108" s="2">
        <f>(VLOOKUP($A108,[4]BASE17!$A$1:$N$933,8,0))/1000</f>
        <v>0</v>
      </c>
      <c r="U108" s="2">
        <f>(VLOOKUP($A108,[4]BASE17!$A$1:$N$933,9,0))/1000</f>
        <v>0</v>
      </c>
      <c r="V108" s="2">
        <f>(VLOOKUP($A108,[4]BASE17!$A$1:$N$933,10,0))/1000</f>
        <v>0</v>
      </c>
      <c r="W108" s="2">
        <f>(VLOOKUP($A108,[4]BASE17!$A$1:$N$933,11,0))/1000</f>
        <v>0</v>
      </c>
      <c r="X108" s="2">
        <f>(VLOOKUP($A108,[4]BASE17!$A$1:$N$933,12,0))/1000</f>
        <v>0</v>
      </c>
      <c r="Y108" s="2">
        <f>(VLOOKUP($A108,[4]BASE17!$A$1:$N$933,13,0))/1000</f>
        <v>0</v>
      </c>
      <c r="Z108" s="2">
        <f>(VLOOKUP($A108,[4]BASE17!$A$1:$N$933,14,0))/1000</f>
        <v>0</v>
      </c>
      <c r="AA108" s="2">
        <f>(VLOOKUP($A108,[4]BASE18!$A$1:$N$933,3,0))/1000</f>
        <v>0</v>
      </c>
      <c r="AB108" s="2">
        <f>(VLOOKUP($A108,[4]BASE18!$A$1:$N$933,4,0))/1000</f>
        <v>0</v>
      </c>
      <c r="AC108" s="2">
        <f>(VLOOKUP($A108,[4]BASE18!$A$1:$N$933,5,0))/1000</f>
        <v>0</v>
      </c>
      <c r="AD108" s="2">
        <f>(VLOOKUP($A108,[4]BASE18!$A$1:$N$933,6,0))/1000</f>
        <v>0</v>
      </c>
      <c r="AE108" s="2">
        <f>(VLOOKUP($A108,[4]BASE18!$A$1:$N$933,7,0))/1000</f>
        <v>0</v>
      </c>
      <c r="AF108" s="2">
        <f>(VLOOKUP($A108,[4]BASE18!$A$1:$N$933,8,0))/1000</f>
        <v>0</v>
      </c>
      <c r="AG108" s="2">
        <f>(VLOOKUP($A108,[4]BASE18!$A$1:$N$933,9,0))/1000</f>
        <v>0</v>
      </c>
      <c r="AH108" s="2">
        <f>(VLOOKUP($A108,[4]BASE18!$A$1:$N$933,10,0))/1000</f>
        <v>0</v>
      </c>
      <c r="AI108" s="2">
        <f>(VLOOKUP($A108,[4]BASE18!$A$1:$N$933,11,0))/1000</f>
        <v>0</v>
      </c>
      <c r="AJ108" s="2">
        <f>(VLOOKUP($A108,[4]BASE18!$A$1:$N$933,12,0))/1000</f>
        <v>0</v>
      </c>
      <c r="AK108" s="2">
        <f>(VLOOKUP($A108,[4]BASE18!$A$1:$N$933,13,0))/1000</f>
        <v>0</v>
      </c>
      <c r="AL108" s="2">
        <f>(VLOOKUP($A108,[4]BASE18!$A$1:$N$933,14,0))/1000</f>
        <v>0</v>
      </c>
      <c r="AM108" s="2">
        <f>(VLOOKUP($A108,[4]BASE19!$A$1:$N$933,3,0))/1000</f>
        <v>0</v>
      </c>
      <c r="AN108" s="2">
        <f>(VLOOKUP($A108,[4]BASE19!$A$1:$N$933,4,0))/1000</f>
        <v>0</v>
      </c>
      <c r="AO108" s="2">
        <f>(VLOOKUP($A108,[4]BASE19!$A$1:$N$933,5,0))/1000</f>
        <v>0</v>
      </c>
      <c r="AP108" s="2">
        <f>(VLOOKUP($A108,[4]BASE19!$A$1:$N$933,6,0))/1000</f>
        <v>0</v>
      </c>
      <c r="AQ108" s="2">
        <f>(VLOOKUP($A108,[4]BASE19!$A$1:$N$933,7,0))/1000</f>
        <v>0</v>
      </c>
      <c r="AR108" s="2">
        <f>(VLOOKUP($A108,[4]BASE19!$A$1:$N$933,8,0))/1000</f>
        <v>0</v>
      </c>
      <c r="AS108" s="2">
        <f>(VLOOKUP($A108,[4]BASE19!$A$1:$N$933,9,0))/1000</f>
        <v>0</v>
      </c>
      <c r="AT108" s="2">
        <f>(VLOOKUP($A108,[4]BASE19!$A$1:$N$933,10,0))/1000</f>
        <v>0</v>
      </c>
      <c r="AU108" s="2">
        <f>(VLOOKUP($A108,[4]BASE19!$A$1:$N$933,11,0))/1000</f>
        <v>0</v>
      </c>
      <c r="AV108" s="2">
        <f>(VLOOKUP($A108,[4]BASE19!$A$1:$N$933,12,0))/1000</f>
        <v>0</v>
      </c>
      <c r="AW108" s="2">
        <f>(VLOOKUP($A108,[4]BASE19!$A$1:$N$933,13,0))/1000</f>
        <v>0</v>
      </c>
      <c r="AX108" s="2">
        <f>(VLOOKUP($A108,[4]BASE19!$A$1:$N$933,14,0))/1000</f>
        <v>0</v>
      </c>
      <c r="AY108" s="2">
        <f>(VLOOKUP($A108,[4]BASE20!$A$1:$N$933,3,0))/1000</f>
        <v>0</v>
      </c>
      <c r="AZ108" s="2">
        <f>(VLOOKUP($A108,[4]BASE20!$A$1:$N$933,4,0))/1000</f>
        <v>0</v>
      </c>
      <c r="BA108" s="2">
        <f>(VLOOKUP($A108,[4]BASE20!$A$1:$N$933,5,0))/1000</f>
        <v>0</v>
      </c>
      <c r="BB108" s="2">
        <f>(VLOOKUP($A108,[4]BASE20!$A$1:$N$933,6,0))/1000</f>
        <v>0</v>
      </c>
      <c r="BC108" s="2">
        <f>(VLOOKUP($A108,[4]BASE20!$A$1:$N$933,7,0))/1000</f>
        <v>0</v>
      </c>
      <c r="BD108" s="2">
        <f>(VLOOKUP($A108,[4]BASE20!$A$1:$N$933,8,0))/1000</f>
        <v>0</v>
      </c>
      <c r="BE108" s="2">
        <f>(VLOOKUP($A108,[4]BASE20!$A$1:$N$933,9,0))/1000</f>
        <v>0</v>
      </c>
      <c r="BF108" s="2">
        <f>(VLOOKUP($A108,[4]BASE20!$A$1:$N$933,10,0))/1000</f>
        <v>0</v>
      </c>
      <c r="BG108" s="2">
        <f>(VLOOKUP($A108,[4]BASE20!$A$1:$N$933,11,0))/1000</f>
        <v>0</v>
      </c>
      <c r="BH108" s="2">
        <f>(VLOOKUP($A108,[4]BASE20!$A$1:$N$933,12,0))/1000</f>
        <v>0</v>
      </c>
      <c r="BI108" s="2">
        <f>(VLOOKUP($A108,[4]BASE20!$A$1:$N$933,13,0))/1000</f>
        <v>0</v>
      </c>
      <c r="BJ108" s="2">
        <f>(VLOOKUP($A108,[4]BASE20!$A$1:$N$933,14,0))/1000</f>
        <v>0</v>
      </c>
      <c r="BK108" s="2">
        <f>(VLOOKUP($A108,[4]BASE21!$A$1:$N$933,3,0))/1000</f>
        <v>0</v>
      </c>
      <c r="BL108" s="2">
        <f>(VLOOKUP($A108,[4]BASE21!$A$1:$N$933,4,0))/1000</f>
        <v>0</v>
      </c>
      <c r="BM108" s="2">
        <f>(VLOOKUP($A108,[4]BASE21!$A$1:$N$933,5,0))/1000</f>
        <v>0</v>
      </c>
      <c r="BN108" s="2">
        <f>(VLOOKUP($A108,[4]BASE21!$A$1:$N$933,6,0))/1000</f>
        <v>0</v>
      </c>
      <c r="BO108" s="2">
        <f>(VLOOKUP($A108,[4]BASE21!$A$1:$N$933,7,0))/1000</f>
        <v>0</v>
      </c>
      <c r="BP108" s="2">
        <f>(VLOOKUP($A108,[4]BASE21!$A$1:$N$933,8,0))/1000</f>
        <v>0</v>
      </c>
      <c r="BQ108" s="2">
        <f t="shared" si="7"/>
        <v>0</v>
      </c>
      <c r="BR108" s="34">
        <f t="shared" si="8"/>
        <v>0</v>
      </c>
      <c r="BS108" s="34">
        <f t="shared" si="9"/>
        <v>0</v>
      </c>
      <c r="BT108" s="5"/>
    </row>
    <row r="109" spans="1:72" x14ac:dyDescent="0.2">
      <c r="A109" s="1">
        <v>272115</v>
      </c>
      <c r="B109" s="1" t="s">
        <v>50</v>
      </c>
      <c r="C109" s="2">
        <f>VLOOKUP($A109,[4]BASE!$A$2:$N$890,3,0)</f>
        <v>1</v>
      </c>
      <c r="D109" s="2">
        <f>VLOOKUP($A109,[4]BASE!$A$2:$N$890,3,0)</f>
        <v>1</v>
      </c>
      <c r="E109" s="2">
        <f>VLOOKUP($A109,[4]BASE!$A$2:$N$890,3,0)</f>
        <v>1</v>
      </c>
      <c r="F109" s="2">
        <f>VLOOKUP($A109,[4]BASE!$A$2:$N$890,3,0)</f>
        <v>1</v>
      </c>
      <c r="G109" s="2">
        <f>VLOOKUP($A109,[4]BASE!$A$2:$N$890,3,0)</f>
        <v>1</v>
      </c>
      <c r="H109" s="2">
        <f>VLOOKUP($A109,[4]BASE!$A$2:$N$890,3,0)</f>
        <v>1</v>
      </c>
      <c r="I109" s="2">
        <f>VLOOKUP($A109,[4]BASE!$A$2:$N$890,3,0)</f>
        <v>1</v>
      </c>
      <c r="J109" s="2">
        <f>VLOOKUP($A109,[4]BASE!$A$2:$N$890,3,0)</f>
        <v>1</v>
      </c>
      <c r="K109" s="2">
        <f>(VLOOKUP($A109,[4]BASE!$A$2:$N$890,11,0))/1000</f>
        <v>0</v>
      </c>
      <c r="L109" s="2">
        <f>(VLOOKUP($A109,[4]BASE!$A$2:$N$890,12,0))/1000</f>
        <v>0</v>
      </c>
      <c r="M109" s="2">
        <f>(VLOOKUP($A109,[4]BASE!$A$2:$N$890,13,0))/1000</f>
        <v>0</v>
      </c>
      <c r="N109" s="2">
        <f>(VLOOKUP($A109,[4]BASE!$A$2:$N$890,14,0))/1000</f>
        <v>0</v>
      </c>
      <c r="O109" s="2">
        <f>(VLOOKUP($A109,[4]BASE17!$A$1:$N$933,3,0))/1000</f>
        <v>0</v>
      </c>
      <c r="P109" s="2">
        <f>(VLOOKUP($A109,[4]BASE17!$A$1:$N$933,4,0))/1000</f>
        <v>0</v>
      </c>
      <c r="Q109" s="2">
        <f>(VLOOKUP($A109,[4]BASE17!$A$1:$N$933,5,0))/1000</f>
        <v>0</v>
      </c>
      <c r="R109" s="2">
        <f>(VLOOKUP($A109,[4]BASE17!$A$1:$N$933,6,0))/1000</f>
        <v>0</v>
      </c>
      <c r="S109" s="2">
        <f>(VLOOKUP($A109,[4]BASE17!$A$1:$N$933,7,0))/1000</f>
        <v>0</v>
      </c>
      <c r="T109" s="2">
        <f>(VLOOKUP($A109,[4]BASE17!$A$1:$N$933,8,0))/1000</f>
        <v>0</v>
      </c>
      <c r="U109" s="2">
        <f>(VLOOKUP($A109,[4]BASE17!$A$1:$N$933,9,0))/1000</f>
        <v>0</v>
      </c>
      <c r="V109" s="2">
        <f>(VLOOKUP($A109,[4]BASE17!$A$1:$N$933,10,0))/1000</f>
        <v>0</v>
      </c>
      <c r="W109" s="2">
        <f>(VLOOKUP($A109,[4]BASE17!$A$1:$N$933,11,0))/1000</f>
        <v>0</v>
      </c>
      <c r="X109" s="2">
        <f>(VLOOKUP($A109,[4]BASE17!$A$1:$N$933,12,0))/1000</f>
        <v>0</v>
      </c>
      <c r="Y109" s="2">
        <f>(VLOOKUP($A109,[4]BASE17!$A$1:$N$933,13,0))/1000</f>
        <v>0</v>
      </c>
      <c r="Z109" s="2">
        <f>(VLOOKUP($A109,[4]BASE17!$A$1:$N$933,14,0))/1000</f>
        <v>0</v>
      </c>
      <c r="AA109" s="2">
        <f>(VLOOKUP($A109,[4]BASE18!$A$1:$N$933,3,0))/1000</f>
        <v>0</v>
      </c>
      <c r="AB109" s="2">
        <f>(VLOOKUP($A109,[4]BASE18!$A$1:$N$933,4,0))/1000</f>
        <v>0</v>
      </c>
      <c r="AC109" s="2">
        <f>(VLOOKUP($A109,[4]BASE18!$A$1:$N$933,5,0))/1000</f>
        <v>0</v>
      </c>
      <c r="AD109" s="2">
        <f>(VLOOKUP($A109,[4]BASE18!$A$1:$N$933,6,0))/1000</f>
        <v>0</v>
      </c>
      <c r="AE109" s="2">
        <f>(VLOOKUP($A109,[4]BASE18!$A$1:$N$933,7,0))/1000</f>
        <v>0</v>
      </c>
      <c r="AF109" s="2">
        <f>(VLOOKUP($A109,[4]BASE18!$A$1:$N$933,8,0))/1000</f>
        <v>0</v>
      </c>
      <c r="AG109" s="2">
        <f>(VLOOKUP($A109,[4]BASE18!$A$1:$N$933,9,0))/1000</f>
        <v>0</v>
      </c>
      <c r="AH109" s="2">
        <f>(VLOOKUP($A109,[4]BASE18!$A$1:$N$933,10,0))/1000</f>
        <v>0</v>
      </c>
      <c r="AI109" s="2">
        <f>(VLOOKUP($A109,[4]BASE18!$A$1:$N$933,11,0))/1000</f>
        <v>0</v>
      </c>
      <c r="AJ109" s="2">
        <f>(VLOOKUP($A109,[4]BASE18!$A$1:$N$933,12,0))/1000</f>
        <v>0</v>
      </c>
      <c r="AK109" s="2">
        <f>(VLOOKUP($A109,[4]BASE18!$A$1:$N$933,13,0))/1000</f>
        <v>0</v>
      </c>
      <c r="AL109" s="2">
        <f>(VLOOKUP($A109,[4]BASE18!$A$1:$N$933,14,0))/1000</f>
        <v>0</v>
      </c>
      <c r="AM109" s="2">
        <f>(VLOOKUP($A109,[4]BASE19!$A$1:$N$933,3,0))/1000</f>
        <v>0</v>
      </c>
      <c r="AN109" s="2">
        <f>(VLOOKUP($A109,[4]BASE19!$A$1:$N$933,4,0))/1000</f>
        <v>0</v>
      </c>
      <c r="AO109" s="2">
        <f>(VLOOKUP($A109,[4]BASE19!$A$1:$N$933,5,0))/1000</f>
        <v>0</v>
      </c>
      <c r="AP109" s="2">
        <f>(VLOOKUP($A109,[4]BASE19!$A$1:$N$933,6,0))/1000</f>
        <v>0</v>
      </c>
      <c r="AQ109" s="2">
        <f>(VLOOKUP($A109,[4]BASE19!$A$1:$N$933,7,0))/1000</f>
        <v>0</v>
      </c>
      <c r="AR109" s="2">
        <f>(VLOOKUP($A109,[4]BASE19!$A$1:$N$933,8,0))/1000</f>
        <v>0</v>
      </c>
      <c r="AS109" s="2">
        <f>(VLOOKUP($A109,[4]BASE19!$A$1:$N$933,9,0))/1000</f>
        <v>0</v>
      </c>
      <c r="AT109" s="2">
        <f>(VLOOKUP($A109,[4]BASE19!$A$1:$N$933,10,0))/1000</f>
        <v>0</v>
      </c>
      <c r="AU109" s="2">
        <f>(VLOOKUP($A109,[4]BASE19!$A$1:$N$933,11,0))/1000</f>
        <v>0</v>
      </c>
      <c r="AV109" s="2">
        <f>(VLOOKUP($A109,[4]BASE19!$A$1:$N$933,12,0))/1000</f>
        <v>0</v>
      </c>
      <c r="AW109" s="2">
        <f>(VLOOKUP($A109,[4]BASE19!$A$1:$N$933,13,0))/1000</f>
        <v>0</v>
      </c>
      <c r="AX109" s="2">
        <f>(VLOOKUP($A109,[4]BASE19!$A$1:$N$933,14,0))/1000</f>
        <v>0</v>
      </c>
      <c r="AY109" s="2">
        <f>(VLOOKUP($A109,[4]BASE20!$A$1:$N$933,3,0))/1000</f>
        <v>0</v>
      </c>
      <c r="AZ109" s="2">
        <f>(VLOOKUP($A109,[4]BASE20!$A$1:$N$933,4,0))/1000</f>
        <v>0</v>
      </c>
      <c r="BA109" s="2">
        <f>(VLOOKUP($A109,[4]BASE20!$A$1:$N$933,5,0))/1000</f>
        <v>0</v>
      </c>
      <c r="BB109" s="2">
        <f>(VLOOKUP($A109,[4]BASE20!$A$1:$N$933,6,0))/1000</f>
        <v>0</v>
      </c>
      <c r="BC109" s="2">
        <f>(VLOOKUP($A109,[4]BASE20!$A$1:$N$933,7,0))/1000</f>
        <v>0</v>
      </c>
      <c r="BD109" s="2">
        <f>(VLOOKUP($A109,[4]BASE20!$A$1:$N$933,8,0))/1000</f>
        <v>0</v>
      </c>
      <c r="BE109" s="2">
        <f>(VLOOKUP($A109,[4]BASE20!$A$1:$N$933,9,0))/1000</f>
        <v>0</v>
      </c>
      <c r="BF109" s="2">
        <f>(VLOOKUP($A109,[4]BASE20!$A$1:$N$933,10,0))/1000</f>
        <v>0</v>
      </c>
      <c r="BG109" s="2">
        <f>(VLOOKUP($A109,[4]BASE20!$A$1:$N$933,11,0))/1000</f>
        <v>0</v>
      </c>
      <c r="BH109" s="2">
        <f>(VLOOKUP($A109,[4]BASE20!$A$1:$N$933,12,0))/1000</f>
        <v>0</v>
      </c>
      <c r="BI109" s="2">
        <f>(VLOOKUP($A109,[4]BASE20!$A$1:$N$933,13,0))/1000</f>
        <v>0</v>
      </c>
      <c r="BJ109" s="2">
        <f>(VLOOKUP($A109,[4]BASE20!$A$1:$N$933,14,0))/1000</f>
        <v>0</v>
      </c>
      <c r="BK109" s="2">
        <f>(VLOOKUP($A109,[4]BASE21!$A$1:$N$933,3,0))/1000</f>
        <v>0</v>
      </c>
      <c r="BL109" s="2">
        <f>(VLOOKUP($A109,[4]BASE21!$A$1:$N$933,4,0))/1000</f>
        <v>0</v>
      </c>
      <c r="BM109" s="2">
        <f>(VLOOKUP($A109,[4]BASE21!$A$1:$N$933,5,0))/1000</f>
        <v>0</v>
      </c>
      <c r="BN109" s="2">
        <f>(VLOOKUP($A109,[4]BASE21!$A$1:$N$933,6,0))/1000</f>
        <v>0</v>
      </c>
      <c r="BO109" s="2">
        <f>(VLOOKUP($A109,[4]BASE21!$A$1:$N$933,7,0))/1000</f>
        <v>0</v>
      </c>
      <c r="BP109" s="2">
        <f>(VLOOKUP($A109,[4]BASE21!$A$1:$N$933,8,0))/1000</f>
        <v>0</v>
      </c>
      <c r="BQ109" s="2">
        <f t="shared" si="7"/>
        <v>0</v>
      </c>
      <c r="BR109" s="34">
        <f t="shared" si="8"/>
        <v>0</v>
      </c>
      <c r="BS109" s="34">
        <f t="shared" si="9"/>
        <v>0</v>
      </c>
      <c r="BT109" s="5"/>
    </row>
    <row r="110" spans="1:72" x14ac:dyDescent="0.2">
      <c r="A110" s="1">
        <v>2722</v>
      </c>
      <c r="B110" s="1" t="s">
        <v>44</v>
      </c>
      <c r="C110" s="2">
        <f>VLOOKUP($A110,[4]BASE!$A$2:$N$890,3,0)</f>
        <v>1</v>
      </c>
      <c r="D110" s="2">
        <f>VLOOKUP($A110,[4]BASE!$A$2:$N$890,3,0)</f>
        <v>1</v>
      </c>
      <c r="E110" s="2">
        <f>VLOOKUP($A110,[4]BASE!$A$2:$N$890,3,0)</f>
        <v>1</v>
      </c>
      <c r="F110" s="2">
        <f>VLOOKUP($A110,[4]BASE!$A$2:$N$890,3,0)</f>
        <v>1</v>
      </c>
      <c r="G110" s="2">
        <f>VLOOKUP($A110,[4]BASE!$A$2:$N$890,3,0)</f>
        <v>1</v>
      </c>
      <c r="H110" s="2">
        <f>VLOOKUP($A110,[4]BASE!$A$2:$N$890,3,0)</f>
        <v>1</v>
      </c>
      <c r="I110" s="2">
        <f>VLOOKUP($A110,[4]BASE!$A$2:$N$890,3,0)</f>
        <v>1</v>
      </c>
      <c r="J110" s="2">
        <f>VLOOKUP($A110,[4]BASE!$A$2:$N$890,3,0)</f>
        <v>1</v>
      </c>
      <c r="K110" s="2">
        <f>(VLOOKUP($A110,[4]BASE!$A$2:$N$890,11,0))/1000</f>
        <v>422.27249999999998</v>
      </c>
      <c r="L110" s="2">
        <f>(VLOOKUP($A110,[4]BASE!$A$2:$N$890,12,0))/1000</f>
        <v>421.82648999999998</v>
      </c>
      <c r="M110" s="2">
        <f>(VLOOKUP($A110,[4]BASE!$A$2:$N$890,13,0))/1000</f>
        <v>421.31200999999999</v>
      </c>
      <c r="N110" s="2">
        <f>(VLOOKUP($A110,[4]BASE!$A$2:$N$890,14,0))/1000</f>
        <v>421.24005</v>
      </c>
      <c r="O110" s="2">
        <f>(VLOOKUP($A110,[4]BASE17!$A$1:$N$933,3,0))/1000</f>
        <v>421.62170000000003</v>
      </c>
      <c r="P110" s="2">
        <f>(VLOOKUP($A110,[4]BASE17!$A$1:$N$933,4,0))/1000</f>
        <v>421.26661999999999</v>
      </c>
      <c r="Q110" s="2">
        <f>(VLOOKUP($A110,[4]BASE17!$A$1:$N$933,5,0))/1000</f>
        <v>421.44864000000001</v>
      </c>
      <c r="R110" s="2">
        <f>(VLOOKUP($A110,[4]BASE17!$A$1:$N$933,6,0))/1000</f>
        <v>421.74147999999997</v>
      </c>
      <c r="S110" s="2">
        <f>(VLOOKUP($A110,[4]BASE17!$A$1:$N$933,7,0))/1000</f>
        <v>422.26749000000001</v>
      </c>
      <c r="T110" s="2">
        <f>(VLOOKUP($A110,[4]BASE17!$A$1:$N$933,8,0))/1000</f>
        <v>422.53376000000003</v>
      </c>
      <c r="U110" s="2">
        <f>(VLOOKUP($A110,[4]BASE17!$A$1:$N$933,9,0))/1000</f>
        <v>423.14267000000001</v>
      </c>
      <c r="V110" s="2">
        <f>(VLOOKUP($A110,[4]BASE17!$A$1:$N$933,10,0))/1000</f>
        <v>423.24407000000002</v>
      </c>
      <c r="W110" s="2">
        <f>(VLOOKUP($A110,[4]BASE17!$A$1:$N$933,11,0))/1000</f>
        <v>423.14509999999996</v>
      </c>
      <c r="X110" s="2">
        <f>(VLOOKUP($A110,[4]BASE17!$A$1:$N$933,12,0))/1000</f>
        <v>422.88839000000002</v>
      </c>
      <c r="Y110" s="2">
        <f>(VLOOKUP($A110,[4]BASE17!$A$1:$N$933,13,0))/1000</f>
        <v>423.29492999999997</v>
      </c>
      <c r="Z110" s="2">
        <f>(VLOOKUP($A110,[4]BASE17!$A$1:$N$933,14,0))/1000</f>
        <v>423.43991</v>
      </c>
      <c r="AA110" s="2">
        <f>(VLOOKUP($A110,[4]BASE18!$A$1:$N$933,3,0))/1000</f>
        <v>424.09753999999998</v>
      </c>
      <c r="AB110" s="2">
        <f>(VLOOKUP($A110,[4]BASE18!$A$1:$N$933,4,0))/1000</f>
        <v>423.76249999999999</v>
      </c>
      <c r="AC110" s="2">
        <f>(VLOOKUP($A110,[4]BASE18!$A$1:$N$933,5,0))/1000</f>
        <v>423.86709999999999</v>
      </c>
      <c r="AD110" s="2">
        <f>(VLOOKUP($A110,[4]BASE18!$A$1:$N$933,6,0))/1000</f>
        <v>423.59778999999997</v>
      </c>
      <c r="AE110" s="2">
        <f>(VLOOKUP($A110,[4]BASE18!$A$1:$N$933,7,0))/1000</f>
        <v>422.96277000000003</v>
      </c>
      <c r="AF110" s="2">
        <f>(VLOOKUP($A110,[4]BASE18!$A$1:$N$933,8,0))/1000</f>
        <v>422.93545</v>
      </c>
      <c r="AG110" s="2">
        <f>(VLOOKUP($A110,[4]BASE18!$A$1:$N$933,9,0))/1000</f>
        <v>422.97644000000003</v>
      </c>
      <c r="AH110" s="2">
        <f>(VLOOKUP($A110,[4]BASE18!$A$1:$N$933,10,0))/1000</f>
        <v>422.82841999999999</v>
      </c>
      <c r="AI110" s="2">
        <f>(VLOOKUP($A110,[4]BASE18!$A$1:$N$933,11,0))/1000</f>
        <v>422.83600999999999</v>
      </c>
      <c r="AJ110" s="2">
        <f>(VLOOKUP($A110,[4]BASE18!$A$1:$N$933,12,0))/1000</f>
        <v>422.40108000000004</v>
      </c>
      <c r="AK110" s="2">
        <f>(VLOOKUP($A110,[4]BASE18!$A$1:$N$933,13,0))/1000</f>
        <v>17.173299999999998</v>
      </c>
      <c r="AL110" s="2">
        <f>(VLOOKUP($A110,[4]BASE18!$A$1:$N$933,14,0))/1000</f>
        <v>17.36458</v>
      </c>
      <c r="AM110" s="2">
        <f>(VLOOKUP($A110,[4]BASE19!$A$1:$N$933,3,0))/1000</f>
        <v>17.368380000000002</v>
      </c>
      <c r="AN110" s="2">
        <f>(VLOOKUP($A110,[4]BASE19!$A$1:$N$933,4,0))/1000</f>
        <v>17.275009999999998</v>
      </c>
      <c r="AO110" s="2">
        <f>(VLOOKUP($A110,[4]BASE19!$A$1:$N$933,5,0))/1000</f>
        <v>17.02833</v>
      </c>
      <c r="AP110" s="2">
        <f>(VLOOKUP($A110,[4]BASE19!$A$1:$N$933,6,0))/1000</f>
        <v>17.02833</v>
      </c>
      <c r="AQ110" s="2">
        <f>(VLOOKUP($A110,[4]BASE19!$A$1:$N$933,7,0))/1000</f>
        <v>16.960009999999997</v>
      </c>
      <c r="AR110" s="2">
        <f>(VLOOKUP($A110,[4]BASE19!$A$1:$N$933,8,0))/1000</f>
        <v>17.256799999999998</v>
      </c>
      <c r="AS110" s="2">
        <f>(VLOOKUP($A110,[4]BASE19!$A$1:$N$933,9,0))/1000</f>
        <v>16.890180000000001</v>
      </c>
      <c r="AT110" s="2">
        <f>(VLOOKUP($A110,[4]BASE19!$A$1:$N$933,10,0))/1000</f>
        <v>16.649560000000001</v>
      </c>
      <c r="AU110" s="2">
        <f>(VLOOKUP($A110,[4]BASE19!$A$1:$N$933,11,0))/1000</f>
        <v>16.563790000000001</v>
      </c>
      <c r="AV110" s="2">
        <f>(VLOOKUP($A110,[4]BASE19!$A$1:$N$933,12,0))/1000</f>
        <v>16.90916</v>
      </c>
      <c r="AW110" s="2">
        <f>(VLOOKUP($A110,[4]BASE19!$A$1:$N$933,13,0))/1000</f>
        <v>16.725470000000001</v>
      </c>
      <c r="AX110" s="2">
        <f>(VLOOKUP($A110,[4]BASE19!$A$1:$N$933,14,0))/1000</f>
        <v>17.007830000000002</v>
      </c>
      <c r="AY110" s="2">
        <f>(VLOOKUP($A110,[4]BASE20!$A$1:$N$933,3,0))/1000</f>
        <v>16.819590000000002</v>
      </c>
      <c r="AZ110" s="2">
        <f>(VLOOKUP($A110,[4]BASE20!$A$1:$N$933,4,0))/1000</f>
        <v>16.70346</v>
      </c>
      <c r="BA110" s="2">
        <f>(VLOOKUP($A110,[4]BASE20!$A$1:$N$933,5,0))/1000</f>
        <v>16.714839999999999</v>
      </c>
      <c r="BB110" s="2">
        <f>(VLOOKUP($A110,[4]BASE20!$A$1:$N$933,6,0))/1000</f>
        <v>16.629830000000002</v>
      </c>
      <c r="BC110" s="2">
        <f>(VLOOKUP($A110,[4]BASE20!$A$1:$N$933,7,0))/1000</f>
        <v>16.834009999999999</v>
      </c>
      <c r="BD110" s="2">
        <f>(VLOOKUP($A110,[4]BASE20!$A$1:$N$933,8,0))/1000</f>
        <v>17.045780000000001</v>
      </c>
      <c r="BE110" s="2">
        <f>(VLOOKUP($A110,[4]BASE20!$A$1:$N$933,9,0))/1000</f>
        <v>17.892869999999998</v>
      </c>
      <c r="BF110" s="2">
        <f>(VLOOKUP($A110,[4]BASE20!$A$1:$N$933,10,0))/1000</f>
        <v>18.123619999999999</v>
      </c>
      <c r="BG110" s="2">
        <f>(VLOOKUP($A110,[4]BASE20!$A$1:$N$933,11,0))/1000</f>
        <v>17.789639999999999</v>
      </c>
      <c r="BH110" s="2">
        <f>(VLOOKUP($A110,[4]BASE20!$A$1:$N$933,12,0))/1000</f>
        <v>17.681099999999997</v>
      </c>
      <c r="BI110" s="2">
        <f>(VLOOKUP($A110,[4]BASE20!$A$1:$N$933,13,0))/1000</f>
        <v>18.149429999999999</v>
      </c>
      <c r="BJ110" s="2">
        <f>(VLOOKUP($A110,[4]BASE20!$A$1:$N$933,14,0))/1000</f>
        <v>18.544130000000003</v>
      </c>
      <c r="BK110" s="2">
        <f>(VLOOKUP($A110,[4]BASE21!$A$1:$N$933,3,0))/1000</f>
        <v>18.414330000000003</v>
      </c>
      <c r="BL110" s="2">
        <f>(VLOOKUP($A110,[4]BASE21!$A$1:$N$933,4,0))/1000</f>
        <v>18.34526</v>
      </c>
      <c r="BM110" s="2">
        <f>(VLOOKUP($A110,[4]BASE21!$A$1:$N$933,5,0))/1000</f>
        <v>17.807099999999998</v>
      </c>
      <c r="BN110" s="2">
        <f>(VLOOKUP($A110,[4]BASE21!$A$1:$N$933,6,0))/1000</f>
        <v>18.40523</v>
      </c>
      <c r="BO110" s="2">
        <f>(VLOOKUP($A110,[4]BASE21!$A$1:$N$933,7,0))/1000</f>
        <v>18.562349999999999</v>
      </c>
      <c r="BP110" s="2">
        <f>(VLOOKUP($A110,[4]BASE21!$A$1:$N$933,8,0))/1000</f>
        <v>17.984720000000003</v>
      </c>
      <c r="BQ110" s="2">
        <f t="shared" si="7"/>
        <v>0.93894000000000233</v>
      </c>
      <c r="BR110" s="34">
        <f t="shared" si="8"/>
        <v>5.5083428273742907E-2</v>
      </c>
      <c r="BS110" s="34">
        <f t="shared" si="9"/>
        <v>-3.1118365939657222E-2</v>
      </c>
      <c r="BT110" s="5"/>
    </row>
    <row r="111" spans="1:72" x14ac:dyDescent="0.2">
      <c r="A111" s="1">
        <v>234189</v>
      </c>
      <c r="B111" s="1" t="s">
        <v>51</v>
      </c>
      <c r="C111" s="2">
        <f>VLOOKUP($A111,[4]BASE!$A$2:$N$890,3,0)</f>
        <v>1</v>
      </c>
      <c r="D111" s="2">
        <f>VLOOKUP($A111,[4]BASE!$A$2:$N$890,3,0)</f>
        <v>1</v>
      </c>
      <c r="E111" s="2">
        <f>VLOOKUP($A111,[4]BASE!$A$2:$N$890,3,0)</f>
        <v>1</v>
      </c>
      <c r="F111" s="2">
        <f>VLOOKUP($A111,[4]BASE!$A$2:$N$890,3,0)</f>
        <v>1</v>
      </c>
      <c r="G111" s="2">
        <f>VLOOKUP($A111,[4]BASE!$A$2:$N$890,3,0)</f>
        <v>1</v>
      </c>
      <c r="H111" s="2">
        <f>VLOOKUP($A111,[4]BASE!$A$2:$N$890,3,0)</f>
        <v>1</v>
      </c>
      <c r="I111" s="2">
        <f>VLOOKUP($A111,[4]BASE!$A$2:$N$890,3,0)</f>
        <v>1</v>
      </c>
      <c r="J111" s="2">
        <f>VLOOKUP($A111,[4]BASE!$A$2:$N$890,3,0)</f>
        <v>1</v>
      </c>
      <c r="K111" s="2">
        <f>(VLOOKUP($A111,[4]BASE!$A$2:$N$890,11,0))/1000</f>
        <v>10971.146339999999</v>
      </c>
      <c r="L111" s="2">
        <f>(VLOOKUP($A111,[4]BASE!$A$2:$N$890,12,0))/1000</f>
        <v>11855.472830000001</v>
      </c>
      <c r="M111" s="2">
        <f>(VLOOKUP($A111,[4]BASE!$A$2:$N$890,13,0))/1000</f>
        <v>94533.962489999991</v>
      </c>
      <c r="N111" s="2">
        <f>(VLOOKUP($A111,[4]BASE!$A$2:$N$890,14,0))/1000</f>
        <v>23093.674199999998</v>
      </c>
      <c r="O111" s="2">
        <f>(VLOOKUP($A111,[4]BASE17!$A$1:$N$933,3,0))/1000</f>
        <v>13996.84737</v>
      </c>
      <c r="P111" s="2">
        <f>(VLOOKUP($A111,[4]BASE17!$A$1:$N$933,4,0))/1000</f>
        <v>22346.918129999998</v>
      </c>
      <c r="Q111" s="2">
        <f>(VLOOKUP($A111,[4]BASE17!$A$1:$N$933,5,0))/1000</f>
        <v>62156.868860000002</v>
      </c>
      <c r="R111" s="2">
        <f>(VLOOKUP($A111,[4]BASE17!$A$1:$N$933,6,0))/1000</f>
        <v>15087.206609999999</v>
      </c>
      <c r="S111" s="2">
        <f>(VLOOKUP($A111,[4]BASE17!$A$1:$N$933,7,0))/1000</f>
        <v>15815.404779999999</v>
      </c>
      <c r="T111" s="2">
        <f>(VLOOKUP($A111,[4]BASE17!$A$1:$N$933,8,0))/1000</f>
        <v>20941.563570000002</v>
      </c>
      <c r="U111" s="2">
        <f>(VLOOKUP($A111,[4]BASE17!$A$1:$N$933,9,0))/1000</f>
        <v>31159.173480000001</v>
      </c>
      <c r="V111" s="2">
        <f>(VLOOKUP($A111,[4]BASE17!$A$1:$N$933,10,0))/1000</f>
        <v>98344.262090000004</v>
      </c>
      <c r="W111" s="2">
        <f>(VLOOKUP($A111,[4]BASE17!$A$1:$N$933,11,0))/1000</f>
        <v>13347.753439999999</v>
      </c>
      <c r="X111" s="2">
        <f>(VLOOKUP($A111,[4]BASE17!$A$1:$N$933,12,0))/1000</f>
        <v>44978.057659999999</v>
      </c>
      <c r="Y111" s="2">
        <f>(VLOOKUP($A111,[4]BASE17!$A$1:$N$933,13,0))/1000</f>
        <v>12718.21767</v>
      </c>
      <c r="Z111" s="2">
        <f>(VLOOKUP($A111,[4]BASE17!$A$1:$N$933,14,0))/1000</f>
        <v>33780.447990000001</v>
      </c>
      <c r="AA111" s="2">
        <f>(VLOOKUP($A111,[4]BASE18!$A$1:$N$933,3,0))/1000</f>
        <v>442305.14775999996</v>
      </c>
      <c r="AB111" s="2">
        <f>(VLOOKUP($A111,[4]BASE18!$A$1:$N$933,4,0))/1000</f>
        <v>454602.02867000003</v>
      </c>
      <c r="AC111" s="2">
        <f>(VLOOKUP($A111,[4]BASE18!$A$1:$N$933,5,0))/1000</f>
        <v>470699.96220999997</v>
      </c>
      <c r="AD111" s="2">
        <f>(VLOOKUP($A111,[4]BASE18!$A$1:$N$933,6,0))/1000</f>
        <v>59122.253450000004</v>
      </c>
      <c r="AE111" s="2">
        <f>(VLOOKUP($A111,[4]BASE18!$A$1:$N$933,7,0))/1000</f>
        <v>37546.016240000004</v>
      </c>
      <c r="AF111" s="2">
        <f>(VLOOKUP($A111,[4]BASE18!$A$1:$N$933,8,0))/1000</f>
        <v>111436.73726000001</v>
      </c>
      <c r="AG111" s="2">
        <f>(VLOOKUP($A111,[4]BASE18!$A$1:$N$933,9,0))/1000</f>
        <v>78125.77423000001</v>
      </c>
      <c r="AH111" s="2">
        <f>(VLOOKUP($A111,[4]BASE18!$A$1:$N$933,10,0))/1000</f>
        <v>40940.02895</v>
      </c>
      <c r="AI111" s="2">
        <f>(VLOOKUP($A111,[4]BASE18!$A$1:$N$933,11,0))/1000</f>
        <v>336378.34418999997</v>
      </c>
      <c r="AJ111" s="2">
        <f>(VLOOKUP($A111,[4]BASE18!$A$1:$N$933,12,0))/1000</f>
        <v>358274.38698000001</v>
      </c>
      <c r="AK111" s="2">
        <f>(VLOOKUP($A111,[4]BASE18!$A$1:$N$933,13,0))/1000</f>
        <v>54262.221859999998</v>
      </c>
      <c r="AL111" s="2">
        <f>(VLOOKUP($A111,[4]BASE18!$A$1:$N$933,14,0))/1000</f>
        <v>38572.906719999999</v>
      </c>
      <c r="AM111" s="2">
        <f>(VLOOKUP($A111,[4]BASE19!$A$1:$N$933,3,0))/1000</f>
        <v>41089.786770000006</v>
      </c>
      <c r="AN111" s="2">
        <f>(VLOOKUP($A111,[4]BASE19!$A$1:$N$933,4,0))/1000</f>
        <v>83868.240349999993</v>
      </c>
      <c r="AO111" s="2">
        <f>(VLOOKUP($A111,[4]BASE19!$A$1:$N$933,5,0))/1000</f>
        <v>171780.21078999998</v>
      </c>
      <c r="AP111" s="2">
        <f>(VLOOKUP($A111,[4]BASE19!$A$1:$N$933,6,0))/1000</f>
        <v>54217.454680000003</v>
      </c>
      <c r="AQ111" s="2">
        <f>(VLOOKUP($A111,[4]BASE19!$A$1:$N$933,7,0))/1000</f>
        <v>145255.43382000001</v>
      </c>
      <c r="AR111" s="2">
        <f>(VLOOKUP($A111,[4]BASE19!$A$1:$N$933,8,0))/1000</f>
        <v>44609.595509999999</v>
      </c>
      <c r="AS111" s="2">
        <f>(VLOOKUP($A111,[4]BASE19!$A$1:$N$933,9,0))/1000</f>
        <v>79682.349260000003</v>
      </c>
      <c r="AT111" s="2">
        <f>(VLOOKUP($A111,[4]BASE19!$A$1:$N$933,10,0))/1000</f>
        <v>38802.936320000001</v>
      </c>
      <c r="AU111" s="2">
        <f>(VLOOKUP($A111,[4]BASE19!$A$1:$N$933,11,0))/1000</f>
        <v>2031945.3206099998</v>
      </c>
      <c r="AV111" s="2">
        <f>(VLOOKUP($A111,[4]BASE19!$A$1:$N$933,12,0))/1000</f>
        <v>1056948.80403</v>
      </c>
      <c r="AW111" s="2">
        <f>(VLOOKUP($A111,[4]BASE19!$A$1:$N$933,13,0))/1000</f>
        <v>160513.36483999999</v>
      </c>
      <c r="AX111" s="2">
        <f>(VLOOKUP($A111,[4]BASE19!$A$1:$N$933,14,0))/1000</f>
        <v>203954.61035</v>
      </c>
      <c r="AY111" s="2">
        <f>(VLOOKUP($A111,[4]BASE20!$A$1:$N$933,3,0))/1000</f>
        <v>182040.96931000001</v>
      </c>
      <c r="AZ111" s="2">
        <f>(VLOOKUP($A111,[4]BASE20!$A$1:$N$933,4,0))/1000</f>
        <v>42446.812680000003</v>
      </c>
      <c r="BA111" s="2">
        <f>(VLOOKUP($A111,[4]BASE20!$A$1:$N$933,5,0))/1000</f>
        <v>47018.542249999999</v>
      </c>
      <c r="BB111" s="2">
        <f>(VLOOKUP($A111,[4]BASE20!$A$1:$N$933,6,0))/1000</f>
        <v>42333.276720000002</v>
      </c>
      <c r="BC111" s="2">
        <f>(VLOOKUP($A111,[4]BASE20!$A$1:$N$933,7,0))/1000</f>
        <v>42230.966059999999</v>
      </c>
      <c r="BD111" s="2">
        <f>(VLOOKUP($A111,[4]BASE20!$A$1:$N$933,8,0))/1000</f>
        <v>33445.695030000003</v>
      </c>
      <c r="BE111" s="2">
        <f>(VLOOKUP($A111,[4]BASE20!$A$1:$N$933,9,0))/1000</f>
        <v>44241.622640000001</v>
      </c>
      <c r="BF111" s="2">
        <f>(VLOOKUP($A111,[4]BASE20!$A$1:$N$933,10,0))/1000</f>
        <v>37556.679170000003</v>
      </c>
      <c r="BG111" s="2">
        <f>(VLOOKUP($A111,[4]BASE20!$A$1:$N$933,11,0))/1000</f>
        <v>36275.340969999997</v>
      </c>
      <c r="BH111" s="2">
        <f>(VLOOKUP($A111,[4]BASE20!$A$1:$N$933,12,0))/1000</f>
        <v>28357.658510000001</v>
      </c>
      <c r="BI111" s="2">
        <f>(VLOOKUP($A111,[4]BASE20!$A$1:$N$933,13,0))/1000</f>
        <v>29358.98575</v>
      </c>
      <c r="BJ111" s="2">
        <f>(VLOOKUP($A111,[4]BASE20!$A$1:$N$933,14,0))/1000</f>
        <v>27394.65581</v>
      </c>
      <c r="BK111" s="2">
        <f>(VLOOKUP($A111,[4]BASE21!$A$1:$N$933,3,0))/1000</f>
        <v>8932.0102699999989</v>
      </c>
      <c r="BL111" s="2">
        <f>(VLOOKUP($A111,[4]BASE21!$A$1:$N$933,4,0))/1000</f>
        <v>22155.065160000002</v>
      </c>
      <c r="BM111" s="2">
        <f>(VLOOKUP($A111,[4]BASE21!$A$1:$N$933,5,0))/1000</f>
        <v>22125.80963</v>
      </c>
      <c r="BN111" s="2">
        <f>(VLOOKUP($A111,[4]BASE21!$A$1:$N$933,6,0))/1000</f>
        <v>22578.962359999998</v>
      </c>
      <c r="BO111" s="2">
        <f>(VLOOKUP($A111,[4]BASE21!$A$1:$N$933,7,0))/1000</f>
        <v>22028.006530000002</v>
      </c>
      <c r="BP111" s="2">
        <f>(VLOOKUP($A111,[4]BASE21!$A$1:$N$933,8,0))/1000</f>
        <v>26746.18057</v>
      </c>
      <c r="BQ111" s="2">
        <f t="shared" si="7"/>
        <v>-6699.5144600000021</v>
      </c>
      <c r="BR111" s="34">
        <f t="shared" si="8"/>
        <v>-0.20031021792163972</v>
      </c>
      <c r="BS111" s="34">
        <f t="shared" si="9"/>
        <v>0.21418978760398977</v>
      </c>
      <c r="BT111" s="5"/>
    </row>
    <row r="112" spans="1:72" x14ac:dyDescent="0.2">
      <c r="A112" s="1">
        <v>2342</v>
      </c>
      <c r="B112" s="1" t="s">
        <v>52</v>
      </c>
      <c r="C112" s="2">
        <f>VLOOKUP($A112,[4]BASE!$A$2:$N$890,3,0)</f>
        <v>1</v>
      </c>
      <c r="D112" s="2">
        <f>VLOOKUP($A112,[4]BASE!$A$2:$N$890,3,0)</f>
        <v>1</v>
      </c>
      <c r="E112" s="2">
        <f>VLOOKUP($A112,[4]BASE!$A$2:$N$890,3,0)</f>
        <v>1</v>
      </c>
      <c r="F112" s="2">
        <f>VLOOKUP($A112,[4]BASE!$A$2:$N$890,3,0)</f>
        <v>1</v>
      </c>
      <c r="G112" s="2">
        <f>VLOOKUP($A112,[4]BASE!$A$2:$N$890,3,0)</f>
        <v>1</v>
      </c>
      <c r="H112" s="2">
        <f>VLOOKUP($A112,[4]BASE!$A$2:$N$890,3,0)</f>
        <v>1</v>
      </c>
      <c r="I112" s="2">
        <f>VLOOKUP($A112,[4]BASE!$A$2:$N$890,3,0)</f>
        <v>1</v>
      </c>
      <c r="J112" s="2">
        <f>VLOOKUP($A112,[4]BASE!$A$2:$N$890,3,0)</f>
        <v>1</v>
      </c>
      <c r="K112" s="2">
        <f>(VLOOKUP($A112,[4]BASE!$A$2:$N$890,11,0))/1000</f>
        <v>5271.2977199999996</v>
      </c>
      <c r="L112" s="2">
        <f>(VLOOKUP($A112,[4]BASE!$A$2:$N$890,12,0))/1000</f>
        <v>17958.363249999999</v>
      </c>
      <c r="M112" s="2">
        <f>(VLOOKUP($A112,[4]BASE!$A$2:$N$890,13,0))/1000</f>
        <v>14536.401900000001</v>
      </c>
      <c r="N112" s="2">
        <f>(VLOOKUP($A112,[4]BASE!$A$2:$N$890,14,0))/1000</f>
        <v>8956.45435</v>
      </c>
      <c r="O112" s="2">
        <f>(VLOOKUP($A112,[4]BASE17!$A$1:$N$933,3,0))/1000</f>
        <v>5013.1754099999998</v>
      </c>
      <c r="P112" s="2">
        <f>(VLOOKUP($A112,[4]BASE17!$A$1:$N$933,4,0))/1000</f>
        <v>4971.0718200000001</v>
      </c>
      <c r="Q112" s="2">
        <f>(VLOOKUP($A112,[4]BASE17!$A$1:$N$933,5,0))/1000</f>
        <v>6081.3255399999998</v>
      </c>
      <c r="R112" s="2">
        <f>(VLOOKUP($A112,[4]BASE17!$A$1:$N$933,6,0))/1000</f>
        <v>15985.338669999999</v>
      </c>
      <c r="S112" s="2">
        <f>(VLOOKUP($A112,[4]BASE17!$A$1:$N$933,7,0))/1000</f>
        <v>10807.957259999999</v>
      </c>
      <c r="T112" s="2">
        <f>(VLOOKUP($A112,[4]BASE17!$A$1:$N$933,8,0))/1000</f>
        <v>3726.3612400000002</v>
      </c>
      <c r="U112" s="2">
        <f>(VLOOKUP($A112,[4]BASE17!$A$1:$N$933,9,0))/1000</f>
        <v>5221.5922899999996</v>
      </c>
      <c r="V112" s="2">
        <f>(VLOOKUP($A112,[4]BASE17!$A$1:$N$933,10,0))/1000</f>
        <v>3109.4425499999998</v>
      </c>
      <c r="W112" s="2">
        <f>(VLOOKUP($A112,[4]BASE17!$A$1:$N$933,11,0))/1000</f>
        <v>12226.350199999999</v>
      </c>
      <c r="X112" s="2">
        <f>(VLOOKUP($A112,[4]BASE17!$A$1:$N$933,12,0))/1000</f>
        <v>7428.2810099999997</v>
      </c>
      <c r="Y112" s="2">
        <f>(VLOOKUP($A112,[4]BASE17!$A$1:$N$933,13,0))/1000</f>
        <v>11133.12047</v>
      </c>
      <c r="Z112" s="2">
        <f>(VLOOKUP($A112,[4]BASE17!$A$1:$N$933,14,0))/1000</f>
        <v>8232.6177000000007</v>
      </c>
      <c r="AA112" s="2">
        <f>(VLOOKUP($A112,[4]BASE18!$A$1:$N$933,3,0))/1000</f>
        <v>6585.5747899999997</v>
      </c>
      <c r="AB112" s="2">
        <f>(VLOOKUP($A112,[4]BASE18!$A$1:$N$933,4,0))/1000</f>
        <v>6029.6460299999999</v>
      </c>
      <c r="AC112" s="2">
        <f>(VLOOKUP($A112,[4]BASE18!$A$1:$N$933,5,0))/1000</f>
        <v>8882.2736999999997</v>
      </c>
      <c r="AD112" s="2">
        <f>(VLOOKUP($A112,[4]BASE18!$A$1:$N$933,6,0))/1000</f>
        <v>12335.83828</v>
      </c>
      <c r="AE112" s="2">
        <f>(VLOOKUP($A112,[4]BASE18!$A$1:$N$933,7,0))/1000</f>
        <v>24346.059519999999</v>
      </c>
      <c r="AF112" s="2">
        <f>(VLOOKUP($A112,[4]BASE18!$A$1:$N$933,8,0))/1000</f>
        <v>14539.10168</v>
      </c>
      <c r="AG112" s="2">
        <f>(VLOOKUP($A112,[4]BASE18!$A$1:$N$933,9,0))/1000</f>
        <v>9295.2731600000006</v>
      </c>
      <c r="AH112" s="2">
        <f>(VLOOKUP($A112,[4]BASE18!$A$1:$N$933,10,0))/1000</f>
        <v>9453.2820600000014</v>
      </c>
      <c r="AI112" s="2">
        <f>(VLOOKUP($A112,[4]BASE18!$A$1:$N$933,11,0))/1000</f>
        <v>9360.0451999999987</v>
      </c>
      <c r="AJ112" s="2">
        <f>(VLOOKUP($A112,[4]BASE18!$A$1:$N$933,12,0))/1000</f>
        <v>11291.97041</v>
      </c>
      <c r="AK112" s="2">
        <f>(VLOOKUP($A112,[4]BASE18!$A$1:$N$933,13,0))/1000</f>
        <v>25307.458589999998</v>
      </c>
      <c r="AL112" s="2">
        <f>(VLOOKUP($A112,[4]BASE18!$A$1:$N$933,14,0))/1000</f>
        <v>21075.970519999999</v>
      </c>
      <c r="AM112" s="2">
        <f>(VLOOKUP($A112,[4]BASE19!$A$1:$N$933,3,0))/1000</f>
        <v>17029.44902</v>
      </c>
      <c r="AN112" s="2">
        <f>(VLOOKUP($A112,[4]BASE19!$A$1:$N$933,4,0))/1000</f>
        <v>18056.729309999999</v>
      </c>
      <c r="AO112" s="2">
        <f>(VLOOKUP($A112,[4]BASE19!$A$1:$N$933,5,0))/1000</f>
        <v>19596.15121</v>
      </c>
      <c r="AP112" s="2">
        <f>(VLOOKUP($A112,[4]BASE19!$A$1:$N$933,6,0))/1000</f>
        <v>22816.82921</v>
      </c>
      <c r="AQ112" s="2">
        <f>(VLOOKUP($A112,[4]BASE19!$A$1:$N$933,7,0))/1000</f>
        <v>27514.454389999999</v>
      </c>
      <c r="AR112" s="2">
        <f>(VLOOKUP($A112,[4]BASE19!$A$1:$N$933,8,0))/1000</f>
        <v>17386.87211</v>
      </c>
      <c r="AS112" s="2">
        <f>(VLOOKUP($A112,[4]BASE19!$A$1:$N$933,9,0))/1000</f>
        <v>13955.197050000001</v>
      </c>
      <c r="AT112" s="2">
        <f>(VLOOKUP($A112,[4]BASE19!$A$1:$N$933,10,0))/1000</f>
        <v>10298.75599</v>
      </c>
      <c r="AU112" s="2">
        <f>(VLOOKUP($A112,[4]BASE19!$A$1:$N$933,11,0))/1000</f>
        <v>11686.16058</v>
      </c>
      <c r="AV112" s="2">
        <f>(VLOOKUP($A112,[4]BASE19!$A$1:$N$933,12,0))/1000</f>
        <v>13644.505080000001</v>
      </c>
      <c r="AW112" s="2">
        <f>(VLOOKUP($A112,[4]BASE19!$A$1:$N$933,13,0))/1000</f>
        <v>15884.11951</v>
      </c>
      <c r="AX112" s="2">
        <f>(VLOOKUP($A112,[4]BASE19!$A$1:$N$933,14,0))/1000</f>
        <v>13332.944150000001</v>
      </c>
      <c r="AY112" s="2">
        <f>(VLOOKUP($A112,[4]BASE20!$A$1:$N$933,3,0))/1000</f>
        <v>9817.7449399999987</v>
      </c>
      <c r="AZ112" s="2">
        <f>(VLOOKUP($A112,[4]BASE20!$A$1:$N$933,4,0))/1000</f>
        <v>8582.5952899999993</v>
      </c>
      <c r="BA112" s="2">
        <f>(VLOOKUP($A112,[4]BASE20!$A$1:$N$933,5,0))/1000</f>
        <v>13036.477339999999</v>
      </c>
      <c r="BB112" s="2">
        <f>(VLOOKUP($A112,[4]BASE20!$A$1:$N$933,6,0))/1000</f>
        <v>16146.2348</v>
      </c>
      <c r="BC112" s="2">
        <f>(VLOOKUP($A112,[4]BASE20!$A$1:$N$933,7,0))/1000</f>
        <v>25517.720920000003</v>
      </c>
      <c r="BD112" s="2">
        <f>(VLOOKUP($A112,[4]BASE20!$A$1:$N$933,8,0))/1000</f>
        <v>22990.221799999999</v>
      </c>
      <c r="BE112" s="2">
        <f>(VLOOKUP($A112,[4]BASE20!$A$1:$N$933,9,0))/1000</f>
        <v>19437.13393</v>
      </c>
      <c r="BF112" s="2">
        <f>(VLOOKUP($A112,[4]BASE20!$A$1:$N$933,10,0))/1000</f>
        <v>13191.571179999999</v>
      </c>
      <c r="BG112" s="2">
        <f>(VLOOKUP($A112,[4]BASE20!$A$1:$N$933,11,0))/1000</f>
        <v>13149.128849999999</v>
      </c>
      <c r="BH112" s="2">
        <f>(VLOOKUP($A112,[4]BASE20!$A$1:$N$933,12,0))/1000</f>
        <v>15406.74778</v>
      </c>
      <c r="BI112" s="2">
        <f>(VLOOKUP($A112,[4]BASE20!$A$1:$N$933,13,0))/1000</f>
        <v>19245.8537</v>
      </c>
      <c r="BJ112" s="2">
        <f>(VLOOKUP($A112,[4]BASE20!$A$1:$N$933,14,0))/1000</f>
        <v>14608.207400000001</v>
      </c>
      <c r="BK112" s="2">
        <f>(VLOOKUP($A112,[4]BASE21!$A$1:$N$933,3,0))/1000</f>
        <v>12936.457400000001</v>
      </c>
      <c r="BL112" s="2">
        <f>(VLOOKUP($A112,[4]BASE21!$A$1:$N$933,4,0))/1000</f>
        <v>11566.251420000001</v>
      </c>
      <c r="BM112" s="2">
        <f>(VLOOKUP($A112,[4]BASE21!$A$1:$N$933,5,0))/1000</f>
        <v>10551.443499999999</v>
      </c>
      <c r="BN112" s="2">
        <f>(VLOOKUP($A112,[4]BASE21!$A$1:$N$933,6,0))/1000</f>
        <v>11272.40265</v>
      </c>
      <c r="BO112" s="2">
        <f>(VLOOKUP($A112,[4]BASE21!$A$1:$N$933,7,0))/1000</f>
        <v>10288.906080000001</v>
      </c>
      <c r="BP112" s="2">
        <f>(VLOOKUP($A112,[4]BASE21!$A$1:$N$933,8,0))/1000</f>
        <v>7755.0891700000002</v>
      </c>
      <c r="BQ112" s="2">
        <f t="shared" si="7"/>
        <v>-15235.13263</v>
      </c>
      <c r="BR112" s="34">
        <f t="shared" si="8"/>
        <v>-0.66267880155901748</v>
      </c>
      <c r="BS112" s="34">
        <f t="shared" si="9"/>
        <v>-0.24626689079467234</v>
      </c>
      <c r="BT112" s="5"/>
    </row>
    <row r="113" spans="1:72" x14ac:dyDescent="0.2">
      <c r="A113" s="1">
        <v>234205</v>
      </c>
      <c r="B113" s="1" t="s">
        <v>53</v>
      </c>
      <c r="C113" s="2">
        <f>VLOOKUP($A113,[4]BASE!$A$2:$N$890,3,0)</f>
        <v>1</v>
      </c>
      <c r="D113" s="2">
        <f>VLOOKUP($A113,[4]BASE!$A$2:$N$890,3,0)</f>
        <v>1</v>
      </c>
      <c r="E113" s="2">
        <f>VLOOKUP($A113,[4]BASE!$A$2:$N$890,3,0)</f>
        <v>1</v>
      </c>
      <c r="F113" s="2">
        <f>VLOOKUP($A113,[4]BASE!$A$2:$N$890,3,0)</f>
        <v>1</v>
      </c>
      <c r="G113" s="2">
        <f>VLOOKUP($A113,[4]BASE!$A$2:$N$890,3,0)</f>
        <v>1</v>
      </c>
      <c r="H113" s="2">
        <f>VLOOKUP($A113,[4]BASE!$A$2:$N$890,3,0)</f>
        <v>1</v>
      </c>
      <c r="I113" s="2">
        <f>VLOOKUP($A113,[4]BASE!$A$2:$N$890,3,0)</f>
        <v>1</v>
      </c>
      <c r="J113" s="2">
        <f>VLOOKUP($A113,[4]BASE!$A$2:$N$890,3,0)</f>
        <v>1</v>
      </c>
      <c r="K113" s="2">
        <f>(VLOOKUP($A113,[4]BASE!$A$2:$N$890,11,0))/1000</f>
        <v>3850.4064100000001</v>
      </c>
      <c r="L113" s="2">
        <f>(VLOOKUP($A113,[4]BASE!$A$2:$N$890,12,0))/1000</f>
        <v>5625.09962</v>
      </c>
      <c r="M113" s="2">
        <f>(VLOOKUP($A113,[4]BASE!$A$2:$N$890,13,0))/1000</f>
        <v>10363.580840000001</v>
      </c>
      <c r="N113" s="2">
        <f>(VLOOKUP($A113,[4]BASE!$A$2:$N$890,14,0))/1000</f>
        <v>7354.3040199999996</v>
      </c>
      <c r="O113" s="2">
        <f>(VLOOKUP($A113,[4]BASE17!$A$1:$N$933,3,0))/1000</f>
        <v>3408.1779700000002</v>
      </c>
      <c r="P113" s="2">
        <f>(VLOOKUP($A113,[4]BASE17!$A$1:$N$933,4,0))/1000</f>
        <v>3672.3509700000004</v>
      </c>
      <c r="Q113" s="2">
        <f>(VLOOKUP($A113,[4]BASE17!$A$1:$N$933,5,0))/1000</f>
        <v>4596.90434</v>
      </c>
      <c r="R113" s="2">
        <f>(VLOOKUP($A113,[4]BASE17!$A$1:$N$933,6,0))/1000</f>
        <v>6607.8475799999997</v>
      </c>
      <c r="S113" s="2">
        <f>(VLOOKUP($A113,[4]BASE17!$A$1:$N$933,7,0))/1000</f>
        <v>9661.4046600000001</v>
      </c>
      <c r="T113" s="2">
        <f>(VLOOKUP($A113,[4]BASE17!$A$1:$N$933,8,0))/1000</f>
        <v>2364.4929300000003</v>
      </c>
      <c r="U113" s="2">
        <f>(VLOOKUP($A113,[4]BASE17!$A$1:$N$933,9,0))/1000</f>
        <v>3856.05782</v>
      </c>
      <c r="V113" s="2">
        <f>(VLOOKUP($A113,[4]BASE17!$A$1:$N$933,10,0))/1000</f>
        <v>2184.1797200000001</v>
      </c>
      <c r="W113" s="2">
        <f>(VLOOKUP($A113,[4]BASE17!$A$1:$N$933,11,0))/1000</f>
        <v>4196.92976</v>
      </c>
      <c r="X113" s="2">
        <f>(VLOOKUP($A113,[4]BASE17!$A$1:$N$933,12,0))/1000</f>
        <v>6157.3737199999996</v>
      </c>
      <c r="Y113" s="2">
        <f>(VLOOKUP($A113,[4]BASE17!$A$1:$N$933,13,0))/1000</f>
        <v>9897.5328399999999</v>
      </c>
      <c r="Z113" s="2">
        <f>(VLOOKUP($A113,[4]BASE17!$A$1:$N$933,14,0))/1000</f>
        <v>7143.2718499999992</v>
      </c>
      <c r="AA113" s="2">
        <f>(VLOOKUP($A113,[4]BASE18!$A$1:$N$933,3,0))/1000</f>
        <v>3104.1986099999999</v>
      </c>
      <c r="AB113" s="2">
        <f>(VLOOKUP($A113,[4]BASE18!$A$1:$N$933,4,0))/1000</f>
        <v>2548.3360600000001</v>
      </c>
      <c r="AC113" s="2">
        <f>(VLOOKUP($A113,[4]BASE18!$A$1:$N$933,5,0))/1000</f>
        <v>4426.9078600000003</v>
      </c>
      <c r="AD113" s="2">
        <f>(VLOOKUP($A113,[4]BASE18!$A$1:$N$933,6,0))/1000</f>
        <v>6247.8439100000005</v>
      </c>
      <c r="AE113" s="2">
        <f>(VLOOKUP($A113,[4]BASE18!$A$1:$N$933,7,0))/1000</f>
        <v>9989.7500799999998</v>
      </c>
      <c r="AF113" s="2">
        <f>(VLOOKUP($A113,[4]BASE18!$A$1:$N$933,8,0))/1000</f>
        <v>7150.9072400000005</v>
      </c>
      <c r="AG113" s="2">
        <f>(VLOOKUP($A113,[4]BASE18!$A$1:$N$933,9,0))/1000</f>
        <v>3133.9892200000004</v>
      </c>
      <c r="AH113" s="2">
        <f>(VLOOKUP($A113,[4]BASE18!$A$1:$N$933,10,0))/1000</f>
        <v>2541.21542</v>
      </c>
      <c r="AI113" s="2">
        <f>(VLOOKUP($A113,[4]BASE18!$A$1:$N$933,11,0))/1000</f>
        <v>3046.60313</v>
      </c>
      <c r="AJ113" s="2">
        <f>(VLOOKUP($A113,[4]BASE18!$A$1:$N$933,12,0))/1000</f>
        <v>5840.8762800000004</v>
      </c>
      <c r="AK113" s="2">
        <f>(VLOOKUP($A113,[4]BASE18!$A$1:$N$933,13,0))/1000</f>
        <v>12515.46847</v>
      </c>
      <c r="AL113" s="2">
        <f>(VLOOKUP($A113,[4]BASE18!$A$1:$N$933,14,0))/1000</f>
        <v>7166.5078700000004</v>
      </c>
      <c r="AM113" s="2">
        <f>(VLOOKUP($A113,[4]BASE19!$A$1:$N$933,3,0))/1000</f>
        <v>3567.2581700000001</v>
      </c>
      <c r="AN113" s="2">
        <f>(VLOOKUP($A113,[4]BASE19!$A$1:$N$933,4,0))/1000</f>
        <v>4248.6273099999999</v>
      </c>
      <c r="AO113" s="2">
        <f>(VLOOKUP($A113,[4]BASE19!$A$1:$N$933,5,0))/1000</f>
        <v>4908.3765899999999</v>
      </c>
      <c r="AP113" s="2">
        <f>(VLOOKUP($A113,[4]BASE19!$A$1:$N$933,6,0))/1000</f>
        <v>7134.7824299999993</v>
      </c>
      <c r="AQ113" s="2">
        <f>(VLOOKUP($A113,[4]BASE19!$A$1:$N$933,7,0))/1000</f>
        <v>10811.19419</v>
      </c>
      <c r="AR113" s="2">
        <f>(VLOOKUP($A113,[4]BASE19!$A$1:$N$933,8,0))/1000</f>
        <v>9312.8354099999997</v>
      </c>
      <c r="AS113" s="2">
        <f>(VLOOKUP($A113,[4]BASE19!$A$1:$N$933,9,0))/1000</f>
        <v>6575.9744600000004</v>
      </c>
      <c r="AT113" s="2">
        <f>(VLOOKUP($A113,[4]BASE19!$A$1:$N$933,10,0))/1000</f>
        <v>3645.30989</v>
      </c>
      <c r="AU113" s="2">
        <f>(VLOOKUP($A113,[4]BASE19!$A$1:$N$933,11,0))/1000</f>
        <v>5162.2822300000007</v>
      </c>
      <c r="AV113" s="2">
        <f>(VLOOKUP($A113,[4]BASE19!$A$1:$N$933,12,0))/1000</f>
        <v>7676.2837199999994</v>
      </c>
      <c r="AW113" s="2">
        <f>(VLOOKUP($A113,[4]BASE19!$A$1:$N$933,13,0))/1000</f>
        <v>9947.6026000000002</v>
      </c>
      <c r="AX113" s="2">
        <f>(VLOOKUP($A113,[4]BASE19!$A$1:$N$933,14,0))/1000</f>
        <v>7696.45201</v>
      </c>
      <c r="AY113" s="2">
        <f>(VLOOKUP($A113,[4]BASE20!$A$1:$N$933,3,0))/1000</f>
        <v>4362.1023399999995</v>
      </c>
      <c r="AZ113" s="2">
        <f>(VLOOKUP($A113,[4]BASE20!$A$1:$N$933,4,0))/1000</f>
        <v>3567.9641900000001</v>
      </c>
      <c r="BA113" s="2">
        <f>(VLOOKUP($A113,[4]BASE20!$A$1:$N$933,5,0))/1000</f>
        <v>5756.19992</v>
      </c>
      <c r="BB113" s="2">
        <f>(VLOOKUP($A113,[4]BASE20!$A$1:$N$933,6,0))/1000</f>
        <v>8754.6522399999994</v>
      </c>
      <c r="BC113" s="2">
        <f>(VLOOKUP($A113,[4]BASE20!$A$1:$N$933,7,0))/1000</f>
        <v>16411.77247</v>
      </c>
      <c r="BD113" s="2">
        <f>(VLOOKUP($A113,[4]BASE20!$A$1:$N$933,8,0))/1000</f>
        <v>15901.324769999999</v>
      </c>
      <c r="BE113" s="2">
        <f>(VLOOKUP($A113,[4]BASE20!$A$1:$N$933,9,0))/1000</f>
        <v>13387.32919</v>
      </c>
      <c r="BF113" s="2">
        <f>(VLOOKUP($A113,[4]BASE20!$A$1:$N$933,10,0))/1000</f>
        <v>7793.3146399999996</v>
      </c>
      <c r="BG113" s="2">
        <f>(VLOOKUP($A113,[4]BASE20!$A$1:$N$933,11,0))/1000</f>
        <v>7141.9651199999998</v>
      </c>
      <c r="BH113" s="2">
        <f>(VLOOKUP($A113,[4]BASE20!$A$1:$N$933,12,0))/1000</f>
        <v>9623.8020899999992</v>
      </c>
      <c r="BI113" s="2">
        <f>(VLOOKUP($A113,[4]BASE20!$A$1:$N$933,13,0))/1000</f>
        <v>12183.853929999999</v>
      </c>
      <c r="BJ113" s="2">
        <f>(VLOOKUP($A113,[4]BASE20!$A$1:$N$933,14,0))/1000</f>
        <v>8394.3340399999997</v>
      </c>
      <c r="BK113" s="2">
        <f>(VLOOKUP($A113,[4]BASE21!$A$1:$N$933,3,0))/1000</f>
        <v>6089.4193700000005</v>
      </c>
      <c r="BL113" s="2">
        <f>(VLOOKUP($A113,[4]BASE21!$A$1:$N$933,4,0))/1000</f>
        <v>4719.2133899999999</v>
      </c>
      <c r="BM113" s="2">
        <f>(VLOOKUP($A113,[4]BASE21!$A$1:$N$933,5,0))/1000</f>
        <v>4723.9322999999995</v>
      </c>
      <c r="BN113" s="2">
        <f>(VLOOKUP($A113,[4]BASE21!$A$1:$N$933,6,0))/1000</f>
        <v>7100.3395999999993</v>
      </c>
      <c r="BO113" s="2">
        <f>(VLOOKUP($A113,[4]BASE21!$A$1:$N$933,7,0))/1000</f>
        <v>6908.8385099999996</v>
      </c>
      <c r="BP113" s="2">
        <f>(VLOOKUP($A113,[4]BASE21!$A$1:$N$933,8,0))/1000</f>
        <v>5143.4133200000006</v>
      </c>
      <c r="BQ113" s="2">
        <f t="shared" si="7"/>
        <v>-10757.91145</v>
      </c>
      <c r="BR113" s="34">
        <f t="shared" si="8"/>
        <v>-0.67654183570266135</v>
      </c>
      <c r="BS113" s="34">
        <f t="shared" si="9"/>
        <v>-0.25553140190564383</v>
      </c>
      <c r="BT113" s="5"/>
    </row>
    <row r="114" spans="1:72" ht="12" thickBot="1" x14ac:dyDescent="0.25">
      <c r="A114" s="37"/>
      <c r="B114" s="37"/>
      <c r="C114" s="2"/>
      <c r="D114" s="2"/>
      <c r="E114" s="2"/>
      <c r="F114" s="2"/>
      <c r="G114" s="2"/>
      <c r="H114" s="2"/>
      <c r="I114" s="2"/>
      <c r="J114" s="2"/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0</v>
      </c>
      <c r="BI114" s="2">
        <v>0</v>
      </c>
      <c r="BJ114" s="2">
        <v>0</v>
      </c>
      <c r="BK114" s="2">
        <v>0</v>
      </c>
      <c r="BL114" s="2">
        <v>0</v>
      </c>
      <c r="BM114" s="2">
        <v>0</v>
      </c>
      <c r="BN114" s="2">
        <v>0</v>
      </c>
      <c r="BO114" s="2">
        <v>0</v>
      </c>
      <c r="BP114" s="2">
        <v>0</v>
      </c>
      <c r="BQ114" s="2">
        <f t="shared" si="7"/>
        <v>0</v>
      </c>
      <c r="BR114" s="34">
        <f t="shared" si="8"/>
        <v>0</v>
      </c>
      <c r="BS114" s="34">
        <f t="shared" si="9"/>
        <v>0</v>
      </c>
      <c r="BT114" s="5"/>
    </row>
    <row r="115" spans="1:72" ht="12" thickTop="1" x14ac:dyDescent="0.2">
      <c r="A115" s="1">
        <v>3</v>
      </c>
      <c r="B115" s="1" t="s">
        <v>54</v>
      </c>
      <c r="C115" s="2">
        <f>VLOOKUP($A115,[4]BASE!$A$2:$N$890,3,0)</f>
        <v>1</v>
      </c>
      <c r="D115" s="2">
        <f>VLOOKUP($A115,[4]BASE!$A$2:$N$890,3,0)</f>
        <v>1</v>
      </c>
      <c r="E115" s="2">
        <f>VLOOKUP($A115,[4]BASE!$A$2:$N$890,3,0)</f>
        <v>1</v>
      </c>
      <c r="F115" s="2">
        <f>VLOOKUP($A115,[4]BASE!$A$2:$N$890,3,0)</f>
        <v>1</v>
      </c>
      <c r="G115" s="2">
        <f>VLOOKUP($A115,[4]BASE!$A$2:$N$890,3,0)</f>
        <v>1</v>
      </c>
      <c r="H115" s="2">
        <f>VLOOKUP($A115,[4]BASE!$A$2:$N$890,3,0)</f>
        <v>1</v>
      </c>
      <c r="I115" s="2">
        <f>VLOOKUP($A115,[4]BASE!$A$2:$N$890,3,0)</f>
        <v>1</v>
      </c>
      <c r="J115" s="2">
        <f>VLOOKUP($A115,[4]BASE!$A$2:$N$890,3,0)</f>
        <v>1</v>
      </c>
      <c r="K115" s="2">
        <f>(VLOOKUP($A115,[4]BASE!$A$2:$N$890,11,0))/1000</f>
        <v>635354.17186999996</v>
      </c>
      <c r="L115" s="2">
        <f>(VLOOKUP($A115,[4]BASE!$A$2:$N$890,12,0))/1000</f>
        <v>599286.04516999994</v>
      </c>
      <c r="M115" s="2">
        <f>(VLOOKUP($A115,[4]BASE!$A$2:$N$890,13,0))/1000</f>
        <v>533667.43749000004</v>
      </c>
      <c r="N115" s="2">
        <f>(VLOOKUP($A115,[4]BASE!$A$2:$N$890,14,0))/1000</f>
        <v>606078.05461999995</v>
      </c>
      <c r="O115" s="2">
        <f>(VLOOKUP($A115,[4]BASE17!$A$1:$N$933,3,0))/1000</f>
        <v>556357.51865999994</v>
      </c>
      <c r="P115" s="2">
        <f>(VLOOKUP($A115,[4]BASE17!$A$1:$N$933,4,0))/1000</f>
        <v>600069.26237999997</v>
      </c>
      <c r="Q115" s="2">
        <f>(VLOOKUP($A115,[4]BASE17!$A$1:$N$933,5,0))/1000</f>
        <v>591265.71415000001</v>
      </c>
      <c r="R115" s="2">
        <f>(VLOOKUP($A115,[4]BASE17!$A$1:$N$933,6,0))/1000</f>
        <v>605337.34340000001</v>
      </c>
      <c r="S115" s="2">
        <f>(VLOOKUP($A115,[4]BASE17!$A$1:$N$933,7,0))/1000</f>
        <v>601207.75151999993</v>
      </c>
      <c r="T115" s="2">
        <f>(VLOOKUP($A115,[4]BASE17!$A$1:$N$933,8,0))/1000</f>
        <v>839693.74538999994</v>
      </c>
      <c r="U115" s="2">
        <f>(VLOOKUP($A115,[4]BASE17!$A$1:$N$933,9,0))/1000</f>
        <v>857060.78012000001</v>
      </c>
      <c r="V115" s="2">
        <f>(VLOOKUP($A115,[4]BASE17!$A$1:$N$933,10,0))/1000</f>
        <v>882037.05234000005</v>
      </c>
      <c r="W115" s="2">
        <f>(VLOOKUP($A115,[4]BASE17!$A$1:$N$933,11,0))/1000</f>
        <v>954984.25646000006</v>
      </c>
      <c r="X115" s="2">
        <f>(VLOOKUP($A115,[4]BASE17!$A$1:$N$933,12,0))/1000</f>
        <v>919967.29105999996</v>
      </c>
      <c r="Y115" s="2">
        <f>(VLOOKUP($A115,[4]BASE17!$A$1:$N$933,13,0))/1000</f>
        <v>932819.80542999995</v>
      </c>
      <c r="Z115" s="2">
        <f>(VLOOKUP($A115,[4]BASE17!$A$1:$N$933,14,0))/1000</f>
        <v>1148939.9010000001</v>
      </c>
      <c r="AA115" s="2">
        <f>(VLOOKUP($A115,[4]BASE18!$A$1:$N$933,3,0))/1000</f>
        <v>1226214.8463699999</v>
      </c>
      <c r="AB115" s="2">
        <f>(VLOOKUP($A115,[4]BASE18!$A$1:$N$933,4,0))/1000</f>
        <v>1207585.0156400001</v>
      </c>
      <c r="AC115" s="2">
        <f>(VLOOKUP($A115,[4]BASE18!$A$1:$N$933,5,0))/1000</f>
        <v>1295162.52235</v>
      </c>
      <c r="AD115" s="2">
        <f>(VLOOKUP($A115,[4]BASE18!$A$1:$N$933,6,0))/1000</f>
        <v>1290826.0980400001</v>
      </c>
      <c r="AE115" s="2">
        <f>(VLOOKUP($A115,[4]BASE18!$A$1:$N$933,7,0))/1000</f>
        <v>1186874.8572200001</v>
      </c>
      <c r="AF115" s="2">
        <f>(VLOOKUP($A115,[4]BASE18!$A$1:$N$933,8,0))/1000</f>
        <v>1139120.7043599999</v>
      </c>
      <c r="AG115" s="2">
        <f>(VLOOKUP($A115,[4]BASE18!$A$1:$N$933,9,0))/1000</f>
        <v>1049604.07054</v>
      </c>
      <c r="AH115" s="2">
        <f>(VLOOKUP($A115,[4]BASE18!$A$1:$N$933,10,0))/1000</f>
        <v>972591.39191000001</v>
      </c>
      <c r="AI115" s="2">
        <f>(VLOOKUP($A115,[4]BASE18!$A$1:$N$933,11,0))/1000</f>
        <v>938099.42644000007</v>
      </c>
      <c r="AJ115" s="2">
        <f>(VLOOKUP($A115,[4]BASE18!$A$1:$N$933,12,0))/1000</f>
        <v>961712.37774999999</v>
      </c>
      <c r="AK115" s="2">
        <f>(VLOOKUP($A115,[4]BASE18!$A$1:$N$933,13,0))/1000</f>
        <v>953400.92949999997</v>
      </c>
      <c r="AL115" s="2">
        <f>(VLOOKUP($A115,[4]BASE18!$A$1:$N$933,14,0))/1000</f>
        <v>1242449.89968</v>
      </c>
      <c r="AM115" s="2">
        <f>(VLOOKUP($A115,[4]BASE19!$A$1:$N$933,3,0))/1000</f>
        <v>1460684.7960999999</v>
      </c>
      <c r="AN115" s="2">
        <f>(VLOOKUP($A115,[4]BASE19!$A$1:$N$933,4,0))/1000</f>
        <v>1466582.7440799999</v>
      </c>
      <c r="AO115" s="2">
        <f>(VLOOKUP($A115,[4]BASE19!$A$1:$N$933,5,0))/1000</f>
        <v>1455008.72796</v>
      </c>
      <c r="AP115" s="2">
        <f>(VLOOKUP($A115,[4]BASE19!$A$1:$N$933,6,0))/1000</f>
        <v>1444063.78199</v>
      </c>
      <c r="AQ115" s="2">
        <f>(VLOOKUP($A115,[4]BASE19!$A$1:$N$933,7,0))/1000</f>
        <v>1228626.5917700001</v>
      </c>
      <c r="AR115" s="2">
        <f>(VLOOKUP($A115,[4]BASE19!$A$1:$N$933,8,0))/1000</f>
        <v>1322560.7690699999</v>
      </c>
      <c r="AS115" s="2">
        <f>(VLOOKUP($A115,[4]BASE19!$A$1:$N$933,9,0))/1000</f>
        <v>1342501.0260899998</v>
      </c>
      <c r="AT115" s="2">
        <f>(VLOOKUP($A115,[4]BASE19!$A$1:$N$933,10,0))/1000</f>
        <v>1428658.8151700001</v>
      </c>
      <c r="AU115" s="2">
        <f>(VLOOKUP($A115,[4]BASE19!$A$1:$N$933,11,0))/1000</f>
        <v>1398462.73921</v>
      </c>
      <c r="AV115" s="2">
        <f>(VLOOKUP($A115,[4]BASE19!$A$1:$N$933,12,0))/1000</f>
        <v>1407370.9015799998</v>
      </c>
      <c r="AW115" s="2">
        <f>(VLOOKUP($A115,[4]BASE19!$A$1:$N$933,13,0))/1000</f>
        <v>1352931.9433800001</v>
      </c>
      <c r="AX115" s="2">
        <f>(VLOOKUP($A115,[4]BASE19!$A$1:$N$933,14,0))/1000</f>
        <v>1684795.5765199999</v>
      </c>
      <c r="AY115" s="2">
        <f>(VLOOKUP($A115,[4]BASE20!$A$1:$N$933,3,0))/1000</f>
        <v>1771110.1387999998</v>
      </c>
      <c r="AZ115" s="2">
        <f>(VLOOKUP($A115,[4]BASE20!$A$1:$N$933,4,0))/1000</f>
        <v>1805568.55718</v>
      </c>
      <c r="BA115" s="2">
        <f>(VLOOKUP($A115,[4]BASE20!$A$1:$N$933,5,0))/1000</f>
        <v>1552129.3245299999</v>
      </c>
      <c r="BB115" s="2">
        <f>(VLOOKUP($A115,[4]BASE20!$A$1:$N$933,6,0))/1000</f>
        <v>1668032.1896199998</v>
      </c>
      <c r="BC115" s="2">
        <f>(VLOOKUP($A115,[4]BASE20!$A$1:$N$933,7,0))/1000</f>
        <v>1706886.8761099998</v>
      </c>
      <c r="BD115" s="2">
        <f>(VLOOKUP($A115,[4]BASE20!$A$1:$N$933,8,0))/1000</f>
        <v>1781153.18218</v>
      </c>
      <c r="BE115" s="2">
        <f>(VLOOKUP($A115,[4]BASE20!$A$1:$N$933,9,0))/1000</f>
        <v>1976027.43793</v>
      </c>
      <c r="BF115" s="2">
        <f>(VLOOKUP($A115,[4]BASE20!$A$1:$N$933,10,0))/1000</f>
        <v>1969716.76758</v>
      </c>
      <c r="BG115" s="2">
        <f>(VLOOKUP($A115,[4]BASE20!$A$1:$N$933,11,0))/1000</f>
        <v>1902837.3899600001</v>
      </c>
      <c r="BH115" s="2">
        <f>(VLOOKUP($A115,[4]BASE20!$A$1:$N$933,12,0))/1000</f>
        <v>1898676.4576600001</v>
      </c>
      <c r="BI115" s="2">
        <f>(VLOOKUP($A115,[4]BASE20!$A$1:$N$933,13,0))/1000</f>
        <v>1781333.2857000001</v>
      </c>
      <c r="BJ115" s="2">
        <f>(VLOOKUP($A115,[4]BASE20!$A$1:$N$933,14,0))/1000</f>
        <v>2079511.5036099998</v>
      </c>
      <c r="BK115" s="2">
        <f>(VLOOKUP($A115,[4]BASE21!$A$1:$N$933,3,0))/1000</f>
        <v>1912035.3129700001</v>
      </c>
      <c r="BL115" s="2">
        <f>(VLOOKUP($A115,[4]BASE21!$A$1:$N$933,4,0))/1000</f>
        <v>1802028.27437</v>
      </c>
      <c r="BM115" s="2">
        <f>(VLOOKUP($A115,[4]BASE21!$A$1:$N$933,5,0))/1000</f>
        <v>1629571.3454100001</v>
      </c>
      <c r="BN115" s="2">
        <f>(VLOOKUP($A115,[4]BASE21!$A$1:$N$933,6,0))/1000</f>
        <v>1700355.9351600001</v>
      </c>
      <c r="BO115" s="2">
        <f>(VLOOKUP($A115,[4]BASE21!$A$1:$N$933,7,0))/1000</f>
        <v>1839556.2978099999</v>
      </c>
      <c r="BP115" s="2">
        <f>(VLOOKUP($A115,[4]BASE21!$A$1:$N$933,8,0))/1000</f>
        <v>1702358.8615000001</v>
      </c>
      <c r="BQ115" s="2">
        <f t="shared" si="7"/>
        <v>-78794.320679999888</v>
      </c>
      <c r="BR115" s="34">
        <f t="shared" si="8"/>
        <v>-4.4237812597095916E-2</v>
      </c>
      <c r="BS115" s="34">
        <f t="shared" si="9"/>
        <v>-7.4581808924975013E-2</v>
      </c>
      <c r="BT115" s="5"/>
    </row>
    <row r="116" spans="1:72" x14ac:dyDescent="0.2">
      <c r="A116" s="1">
        <v>31</v>
      </c>
      <c r="B116" s="1" t="s">
        <v>55</v>
      </c>
      <c r="C116" s="2">
        <f>VLOOKUP($A116,[4]BASE!$A$2:$N$890,3,0)</f>
        <v>1</v>
      </c>
      <c r="D116" s="2">
        <f>VLOOKUP($A116,[4]BASE!$A$2:$N$890,3,0)</f>
        <v>1</v>
      </c>
      <c r="E116" s="2">
        <f>VLOOKUP($A116,[4]BASE!$A$2:$N$890,3,0)</f>
        <v>1</v>
      </c>
      <c r="F116" s="2">
        <f>VLOOKUP($A116,[4]BASE!$A$2:$N$890,3,0)</f>
        <v>1</v>
      </c>
      <c r="G116" s="2">
        <f>VLOOKUP($A116,[4]BASE!$A$2:$N$890,3,0)</f>
        <v>1</v>
      </c>
      <c r="H116" s="2">
        <f>VLOOKUP($A116,[4]BASE!$A$2:$N$890,3,0)</f>
        <v>1</v>
      </c>
      <c r="I116" s="2">
        <f>VLOOKUP($A116,[4]BASE!$A$2:$N$890,3,0)</f>
        <v>1</v>
      </c>
      <c r="J116" s="2">
        <f>VLOOKUP($A116,[4]BASE!$A$2:$N$890,3,0)</f>
        <v>1</v>
      </c>
      <c r="K116" s="2">
        <f>(VLOOKUP($A116,[4]BASE!$A$2:$N$890,11,0))/1000</f>
        <v>2483.2722000000003</v>
      </c>
      <c r="L116" s="2">
        <f>(VLOOKUP($A116,[4]BASE!$A$2:$N$890,12,0))/1000</f>
        <v>2483.2722000000003</v>
      </c>
      <c r="M116" s="2">
        <f>(VLOOKUP($A116,[4]BASE!$A$2:$N$890,13,0))/1000</f>
        <v>2483.2722000000003</v>
      </c>
      <c r="N116" s="2">
        <f>(VLOOKUP($A116,[4]BASE!$A$2:$N$890,14,0))/1000</f>
        <v>2483.2722000000003</v>
      </c>
      <c r="O116" s="2">
        <f>(VLOOKUP($A116,[4]BASE17!$A$1:$N$933,3,0))/1000</f>
        <v>2483.2722000000003</v>
      </c>
      <c r="P116" s="2">
        <f>(VLOOKUP($A116,[4]BASE17!$A$1:$N$933,4,0))/1000</f>
        <v>2483.2722000000003</v>
      </c>
      <c r="Q116" s="2">
        <f>(VLOOKUP($A116,[4]BASE17!$A$1:$N$933,5,0))/1000</f>
        <v>2483.2722000000003</v>
      </c>
      <c r="R116" s="2">
        <f>(VLOOKUP($A116,[4]BASE17!$A$1:$N$933,6,0))/1000</f>
        <v>2483.2722000000003</v>
      </c>
      <c r="S116" s="2">
        <f>(VLOOKUP($A116,[4]BASE17!$A$1:$N$933,7,0))/1000</f>
        <v>2483.2722000000003</v>
      </c>
      <c r="T116" s="2">
        <f>(VLOOKUP($A116,[4]BASE17!$A$1:$N$933,8,0))/1000</f>
        <v>2483.2722000000003</v>
      </c>
      <c r="U116" s="2">
        <f>(VLOOKUP($A116,[4]BASE17!$A$1:$N$933,9,0))/1000</f>
        <v>2483.2722000000003</v>
      </c>
      <c r="V116" s="2">
        <f>(VLOOKUP($A116,[4]BASE17!$A$1:$N$933,10,0))/1000</f>
        <v>2483.2722000000003</v>
      </c>
      <c r="W116" s="2">
        <f>(VLOOKUP($A116,[4]BASE17!$A$1:$N$933,11,0))/1000</f>
        <v>2483.2722000000003</v>
      </c>
      <c r="X116" s="2">
        <f>(VLOOKUP($A116,[4]BASE17!$A$1:$N$933,12,0))/1000</f>
        <v>2483.2722000000003</v>
      </c>
      <c r="Y116" s="2">
        <f>(VLOOKUP($A116,[4]BASE17!$A$1:$N$933,13,0))/1000</f>
        <v>2483.2722000000003</v>
      </c>
      <c r="Z116" s="2">
        <f>(VLOOKUP($A116,[4]BASE17!$A$1:$N$933,14,0))/1000</f>
        <v>2483.2722000000003</v>
      </c>
      <c r="AA116" s="2">
        <f>(VLOOKUP($A116,[4]BASE18!$A$1:$N$933,3,0))/1000</f>
        <v>2483.2722000000003</v>
      </c>
      <c r="AB116" s="2">
        <f>(VLOOKUP($A116,[4]BASE18!$A$1:$N$933,4,0))/1000</f>
        <v>2483.2722000000003</v>
      </c>
      <c r="AC116" s="2">
        <f>(VLOOKUP($A116,[4]BASE18!$A$1:$N$933,5,0))/1000</f>
        <v>2483.2722000000003</v>
      </c>
      <c r="AD116" s="2">
        <f>(VLOOKUP($A116,[4]BASE18!$A$1:$N$933,6,0))/1000</f>
        <v>2483.2722000000003</v>
      </c>
      <c r="AE116" s="2">
        <f>(VLOOKUP($A116,[4]BASE18!$A$1:$N$933,7,0))/1000</f>
        <v>2483.2722000000003</v>
      </c>
      <c r="AF116" s="2">
        <f>(VLOOKUP($A116,[4]BASE18!$A$1:$N$933,8,0))/1000</f>
        <v>2483.2722000000003</v>
      </c>
      <c r="AG116" s="2">
        <f>(VLOOKUP($A116,[4]BASE18!$A$1:$N$933,9,0))/1000</f>
        <v>2483.2722000000003</v>
      </c>
      <c r="AH116" s="2">
        <f>(VLOOKUP($A116,[4]BASE18!$A$1:$N$933,10,0))/1000</f>
        <v>2483.2722000000003</v>
      </c>
      <c r="AI116" s="2">
        <f>(VLOOKUP($A116,[4]BASE18!$A$1:$N$933,11,0))/1000</f>
        <v>2483.2722000000003</v>
      </c>
      <c r="AJ116" s="2">
        <f>(VLOOKUP($A116,[4]BASE18!$A$1:$N$933,12,0))/1000</f>
        <v>2483.2722000000003</v>
      </c>
      <c r="AK116" s="2">
        <f>(VLOOKUP($A116,[4]BASE18!$A$1:$N$933,13,0))/1000</f>
        <v>2483.2722000000003</v>
      </c>
      <c r="AL116" s="2">
        <f>(VLOOKUP($A116,[4]BASE18!$A$1:$N$933,14,0))/1000</f>
        <v>2483.2722000000003</v>
      </c>
      <c r="AM116" s="2">
        <f>(VLOOKUP($A116,[4]BASE19!$A$1:$N$933,3,0))/1000</f>
        <v>2483.2722000000003</v>
      </c>
      <c r="AN116" s="2">
        <f>(VLOOKUP($A116,[4]BASE19!$A$1:$N$933,4,0))/1000</f>
        <v>2483.2722000000003</v>
      </c>
      <c r="AO116" s="2">
        <f>(VLOOKUP($A116,[4]BASE19!$A$1:$N$933,5,0))/1000</f>
        <v>2483.2722000000003</v>
      </c>
      <c r="AP116" s="2">
        <f>(VLOOKUP($A116,[4]BASE19!$A$1:$N$933,6,0))/1000</f>
        <v>2483.2722000000003</v>
      </c>
      <c r="AQ116" s="2">
        <f>(VLOOKUP($A116,[4]BASE19!$A$1:$N$933,7,0))/1000</f>
        <v>2483.2722000000003</v>
      </c>
      <c r="AR116" s="2">
        <f>(VLOOKUP($A116,[4]BASE19!$A$1:$N$933,8,0))/1000</f>
        <v>2483.2722000000003</v>
      </c>
      <c r="AS116" s="2">
        <f>(VLOOKUP($A116,[4]BASE19!$A$1:$N$933,9,0))/1000</f>
        <v>2483.2722000000003</v>
      </c>
      <c r="AT116" s="2">
        <f>(VLOOKUP($A116,[4]BASE19!$A$1:$N$933,10,0))/1000</f>
        <v>2483.2722000000003</v>
      </c>
      <c r="AU116" s="2">
        <f>(VLOOKUP($A116,[4]BASE19!$A$1:$N$933,11,0))/1000</f>
        <v>2483.2722000000003</v>
      </c>
      <c r="AV116" s="2">
        <f>(VLOOKUP($A116,[4]BASE19!$A$1:$N$933,12,0))/1000</f>
        <v>2483.2722000000003</v>
      </c>
      <c r="AW116" s="2">
        <f>(VLOOKUP($A116,[4]BASE19!$A$1:$N$933,13,0))/1000</f>
        <v>2483.2722000000003</v>
      </c>
      <c r="AX116" s="2">
        <f>(VLOOKUP($A116,[4]BASE19!$A$1:$N$933,14,0))/1000</f>
        <v>2483.2722000000003</v>
      </c>
      <c r="AY116" s="2">
        <f>(VLOOKUP($A116,[4]BASE20!$A$1:$N$933,3,0))/1000</f>
        <v>2483.2722000000003</v>
      </c>
      <c r="AZ116" s="2">
        <f>(VLOOKUP($A116,[4]BASE20!$A$1:$N$933,4,0))/1000</f>
        <v>2483.2722000000003</v>
      </c>
      <c r="BA116" s="2">
        <f>(VLOOKUP($A116,[4]BASE20!$A$1:$N$933,5,0))/1000</f>
        <v>2483.2722000000003</v>
      </c>
      <c r="BB116" s="2">
        <f>(VLOOKUP($A116,[4]BASE20!$A$1:$N$933,6,0))/1000</f>
        <v>2483.2722000000003</v>
      </c>
      <c r="BC116" s="2">
        <f>(VLOOKUP($A116,[4]BASE20!$A$1:$N$933,7,0))/1000</f>
        <v>2483.2722000000003</v>
      </c>
      <c r="BD116" s="2">
        <f>(VLOOKUP($A116,[4]BASE20!$A$1:$N$933,8,0))/1000</f>
        <v>2483.2722000000003</v>
      </c>
      <c r="BE116" s="2">
        <f>(VLOOKUP($A116,[4]BASE20!$A$1:$N$933,9,0))/1000</f>
        <v>2483.2722000000003</v>
      </c>
      <c r="BF116" s="2">
        <f>(VLOOKUP($A116,[4]BASE20!$A$1:$N$933,10,0))/1000</f>
        <v>2483.2722000000003</v>
      </c>
      <c r="BG116" s="2">
        <f>(VLOOKUP($A116,[4]BASE20!$A$1:$N$933,11,0))/1000</f>
        <v>2483.2722000000003</v>
      </c>
      <c r="BH116" s="2">
        <f>(VLOOKUP($A116,[4]BASE20!$A$1:$N$933,12,0))/1000</f>
        <v>2483.2722000000003</v>
      </c>
      <c r="BI116" s="2">
        <f>(VLOOKUP($A116,[4]BASE20!$A$1:$N$933,13,0))/1000</f>
        <v>2483.2722000000003</v>
      </c>
      <c r="BJ116" s="2">
        <f>(VLOOKUP($A116,[4]BASE20!$A$1:$N$933,14,0))/1000</f>
        <v>2483.2722000000003</v>
      </c>
      <c r="BK116" s="2">
        <f>(VLOOKUP($A116,[4]BASE21!$A$1:$N$933,3,0))/1000</f>
        <v>2483.2722000000003</v>
      </c>
      <c r="BL116" s="2">
        <f>(VLOOKUP($A116,[4]BASE21!$A$1:$N$933,4,0))/1000</f>
        <v>2483.2722000000003</v>
      </c>
      <c r="BM116" s="2">
        <f>(VLOOKUP($A116,[4]BASE21!$A$1:$N$933,5,0))/1000</f>
        <v>2483.2722000000003</v>
      </c>
      <c r="BN116" s="2">
        <f>(VLOOKUP($A116,[4]BASE21!$A$1:$N$933,6,0))/1000</f>
        <v>2483.2722000000003</v>
      </c>
      <c r="BO116" s="2">
        <f>(VLOOKUP($A116,[4]BASE21!$A$1:$N$933,7,0))/1000</f>
        <v>2483.2722000000003</v>
      </c>
      <c r="BP116" s="2">
        <f>(VLOOKUP($A116,[4]BASE21!$A$1:$N$933,8,0))/1000</f>
        <v>2483.2722000000003</v>
      </c>
      <c r="BQ116" s="2">
        <f t="shared" si="7"/>
        <v>0</v>
      </c>
      <c r="BR116" s="34">
        <f t="shared" si="8"/>
        <v>0</v>
      </c>
      <c r="BS116" s="34">
        <f t="shared" si="9"/>
        <v>0</v>
      </c>
      <c r="BT116" s="5"/>
    </row>
    <row r="117" spans="1:72" x14ac:dyDescent="0.2">
      <c r="A117" s="1">
        <v>32</v>
      </c>
      <c r="B117" s="1" t="s">
        <v>56</v>
      </c>
      <c r="C117" s="2">
        <f>VLOOKUP($A117,[4]BASE!$A$2:$N$890,3,0)</f>
        <v>1</v>
      </c>
      <c r="D117" s="2">
        <f>VLOOKUP($A117,[4]BASE!$A$2:$N$890,3,0)</f>
        <v>1</v>
      </c>
      <c r="E117" s="2">
        <f>VLOOKUP($A117,[4]BASE!$A$2:$N$890,3,0)</f>
        <v>1</v>
      </c>
      <c r="F117" s="2">
        <f>VLOOKUP($A117,[4]BASE!$A$2:$N$890,3,0)</f>
        <v>1</v>
      </c>
      <c r="G117" s="2">
        <f>VLOOKUP($A117,[4]BASE!$A$2:$N$890,3,0)</f>
        <v>1</v>
      </c>
      <c r="H117" s="2">
        <f>VLOOKUP($A117,[4]BASE!$A$2:$N$890,3,0)</f>
        <v>1</v>
      </c>
      <c r="I117" s="2">
        <f>VLOOKUP($A117,[4]BASE!$A$2:$N$890,3,0)</f>
        <v>1</v>
      </c>
      <c r="J117" s="2">
        <f>VLOOKUP($A117,[4]BASE!$A$2:$N$890,3,0)</f>
        <v>1</v>
      </c>
      <c r="K117" s="2">
        <f>(VLOOKUP($A117,[4]BASE!$A$2:$N$890,11,0))/1000</f>
        <v>586144.03026000003</v>
      </c>
      <c r="L117" s="2">
        <f>(VLOOKUP($A117,[4]BASE!$A$2:$N$890,12,0))/1000</f>
        <v>550086.15990999993</v>
      </c>
      <c r="M117" s="2">
        <f>(VLOOKUP($A117,[4]BASE!$A$2:$N$890,13,0))/1000</f>
        <v>484467.55223000003</v>
      </c>
      <c r="N117" s="2">
        <f>(VLOOKUP($A117,[4]BASE!$A$2:$N$890,14,0))/1000</f>
        <v>466308.04527</v>
      </c>
      <c r="O117" s="2">
        <f>(VLOOKUP($A117,[4]BASE17!$A$1:$N$933,3,0))/1000</f>
        <v>507157.63339999999</v>
      </c>
      <c r="P117" s="2">
        <f>(VLOOKUP($A117,[4]BASE17!$A$1:$N$933,4,0))/1000</f>
        <v>550869.37711999996</v>
      </c>
      <c r="Q117" s="2">
        <f>(VLOOKUP($A117,[4]BASE17!$A$1:$N$933,5,0))/1000</f>
        <v>542065.82889</v>
      </c>
      <c r="R117" s="2">
        <f>(VLOOKUP($A117,[4]BASE17!$A$1:$N$933,6,0))/1000</f>
        <v>556137.45814</v>
      </c>
      <c r="S117" s="2">
        <f>(VLOOKUP($A117,[4]BASE17!$A$1:$N$933,7,0))/1000</f>
        <v>552007.86626000004</v>
      </c>
      <c r="T117" s="2">
        <f>(VLOOKUP($A117,[4]BASE17!$A$1:$N$933,8,0))/1000</f>
        <v>790493.86013000004</v>
      </c>
      <c r="U117" s="2">
        <f>(VLOOKUP($A117,[4]BASE17!$A$1:$N$933,9,0))/1000</f>
        <v>807860.89486</v>
      </c>
      <c r="V117" s="2">
        <f>(VLOOKUP($A117,[4]BASE17!$A$1:$N$933,10,0))/1000</f>
        <v>832837.16708000004</v>
      </c>
      <c r="W117" s="2">
        <f>(VLOOKUP($A117,[4]BASE17!$A$1:$N$933,11,0))/1000</f>
        <v>905784.37120000005</v>
      </c>
      <c r="X117" s="2">
        <f>(VLOOKUP($A117,[4]BASE17!$A$1:$N$933,12,0))/1000</f>
        <v>870767.40579999995</v>
      </c>
      <c r="Y117" s="2">
        <f>(VLOOKUP($A117,[4]BASE17!$A$1:$N$933,13,0))/1000</f>
        <v>883619.92016999994</v>
      </c>
      <c r="Z117" s="2">
        <f>(VLOOKUP($A117,[4]BASE17!$A$1:$N$933,14,0))/1000</f>
        <v>903803.04562999995</v>
      </c>
      <c r="AA117" s="2">
        <f>(VLOOKUP($A117,[4]BASE18!$A$1:$N$933,3,0))/1000</f>
        <v>981077.99100000004</v>
      </c>
      <c r="AB117" s="2">
        <f>(VLOOKUP($A117,[4]BASE18!$A$1:$N$933,4,0))/1000</f>
        <v>962448.16026999999</v>
      </c>
      <c r="AC117" s="2">
        <f>(VLOOKUP($A117,[4]BASE18!$A$1:$N$933,5,0))/1000</f>
        <v>1050025.66698</v>
      </c>
      <c r="AD117" s="2">
        <f>(VLOOKUP($A117,[4]BASE18!$A$1:$N$933,6,0))/1000</f>
        <v>1045689.2426699999</v>
      </c>
      <c r="AE117" s="2">
        <f>(VLOOKUP($A117,[4]BASE18!$A$1:$N$933,7,0))/1000</f>
        <v>1036738.00185</v>
      </c>
      <c r="AF117" s="2">
        <f>(VLOOKUP($A117,[4]BASE18!$A$1:$N$933,8,0))/1000</f>
        <v>988983.84898999997</v>
      </c>
      <c r="AG117" s="2">
        <f>(VLOOKUP($A117,[4]BASE18!$A$1:$N$933,9,0))/1000</f>
        <v>939467.21516999998</v>
      </c>
      <c r="AH117" s="2">
        <f>(VLOOKUP($A117,[4]BASE18!$A$1:$N$933,10,0))/1000</f>
        <v>911390.13988999999</v>
      </c>
      <c r="AI117" s="2">
        <f>(VLOOKUP($A117,[4]BASE18!$A$1:$N$933,11,0))/1000</f>
        <v>876898.17441999994</v>
      </c>
      <c r="AJ117" s="2">
        <f>(VLOOKUP($A117,[4]BASE18!$A$1:$N$933,12,0))/1000</f>
        <v>900511.12572999997</v>
      </c>
      <c r="AK117" s="2">
        <f>(VLOOKUP($A117,[4]BASE18!$A$1:$N$933,13,0))/1000</f>
        <v>892199.67748000007</v>
      </c>
      <c r="AL117" s="2">
        <f>(VLOOKUP($A117,[4]BASE18!$A$1:$N$933,14,0))/1000</f>
        <v>946649.90422999999</v>
      </c>
      <c r="AM117" s="2">
        <f>(VLOOKUP($A117,[4]BASE19!$A$1:$N$933,3,0))/1000</f>
        <v>1176886.16741</v>
      </c>
      <c r="AN117" s="2">
        <f>(VLOOKUP($A117,[4]BASE19!$A$1:$N$933,4,0))/1000</f>
        <v>1182784.1153900002</v>
      </c>
      <c r="AO117" s="2">
        <f>(VLOOKUP($A117,[4]BASE19!$A$1:$N$933,5,0))/1000</f>
        <v>1168926.4716700001</v>
      </c>
      <c r="AP117" s="2">
        <f>(VLOOKUP($A117,[4]BASE19!$A$1:$N$933,6,0))/1000</f>
        <v>1157981.5257000001</v>
      </c>
      <c r="AQ117" s="2">
        <f>(VLOOKUP($A117,[4]BASE19!$A$1:$N$933,7,0))/1000</f>
        <v>1177143.0789100002</v>
      </c>
      <c r="AR117" s="2">
        <f>(VLOOKUP($A117,[4]BASE19!$A$1:$N$933,8,0))/1000</f>
        <v>1271077.25621</v>
      </c>
      <c r="AS117" s="2">
        <f>(VLOOKUP($A117,[4]BASE19!$A$1:$N$933,9,0))/1000</f>
        <v>1290982.94441</v>
      </c>
      <c r="AT117" s="2">
        <f>(VLOOKUP($A117,[4]BASE19!$A$1:$N$933,10,0))/1000</f>
        <v>1377140.73349</v>
      </c>
      <c r="AU117" s="2">
        <f>(VLOOKUP($A117,[4]BASE19!$A$1:$N$933,11,0))/1000</f>
        <v>1346944.65753</v>
      </c>
      <c r="AV117" s="2">
        <f>(VLOOKUP($A117,[4]BASE19!$A$1:$N$933,12,0))/1000</f>
        <v>1355852.8199</v>
      </c>
      <c r="AW117" s="2">
        <f>(VLOOKUP($A117,[4]BASE19!$A$1:$N$933,13,0))/1000</f>
        <v>1301413.8617</v>
      </c>
      <c r="AX117" s="2">
        <f>(VLOOKUP($A117,[4]BASE19!$A$1:$N$933,14,0))/1000</f>
        <v>1386054.18946</v>
      </c>
      <c r="AY117" s="2">
        <f>(VLOOKUP($A117,[4]BASE20!$A$1:$N$933,3,0))/1000</f>
        <v>1472368.75174</v>
      </c>
      <c r="AZ117" s="2">
        <f>(VLOOKUP($A117,[4]BASE20!$A$1:$N$933,4,0))/1000</f>
        <v>1506827.1701199999</v>
      </c>
      <c r="BA117" s="2">
        <f>(VLOOKUP($A117,[4]BASE20!$A$1:$N$933,5,0))/1000</f>
        <v>1500611.2428499998</v>
      </c>
      <c r="BB117" s="2">
        <f>(VLOOKUP($A117,[4]BASE20!$A$1:$N$933,6,0))/1000</f>
        <v>1616514.10794</v>
      </c>
      <c r="BC117" s="2">
        <f>(VLOOKUP($A117,[4]BASE20!$A$1:$N$933,7,0))/1000</f>
        <v>1655368.79443</v>
      </c>
      <c r="BD117" s="2">
        <f>(VLOOKUP($A117,[4]BASE20!$A$1:$N$933,8,0))/1000</f>
        <v>1729635.1004999999</v>
      </c>
      <c r="BE117" s="2">
        <f>(VLOOKUP($A117,[4]BASE20!$A$1:$N$933,9,0))/1000</f>
        <v>1924509.35625</v>
      </c>
      <c r="BF117" s="2">
        <f>(VLOOKUP($A117,[4]BASE20!$A$1:$N$933,10,0))/1000</f>
        <v>1918198.6859000002</v>
      </c>
      <c r="BG117" s="2">
        <f>(VLOOKUP($A117,[4]BASE20!$A$1:$N$933,11,0))/1000</f>
        <v>1851319.30828</v>
      </c>
      <c r="BH117" s="2">
        <f>(VLOOKUP($A117,[4]BASE20!$A$1:$N$933,12,0))/1000</f>
        <v>1847158.37598</v>
      </c>
      <c r="BI117" s="2">
        <f>(VLOOKUP($A117,[4]BASE20!$A$1:$N$933,13,0))/1000</f>
        <v>1729815.2040200001</v>
      </c>
      <c r="BJ117" s="2">
        <f>(VLOOKUP($A117,[4]BASE20!$A$1:$N$933,14,0))/1000</f>
        <v>1853986.1043499999</v>
      </c>
      <c r="BK117" s="2">
        <f>(VLOOKUP($A117,[4]BASE21!$A$1:$N$933,3,0))/1000</f>
        <v>1686509.91371</v>
      </c>
      <c r="BL117" s="2">
        <f>(VLOOKUP($A117,[4]BASE21!$A$1:$N$933,4,0))/1000</f>
        <v>1576502.8751099999</v>
      </c>
      <c r="BM117" s="2">
        <f>(VLOOKUP($A117,[4]BASE21!$A$1:$N$933,5,0))/1000</f>
        <v>1578053.26373</v>
      </c>
      <c r="BN117" s="2">
        <f>(VLOOKUP($A117,[4]BASE21!$A$1:$N$933,6,0))/1000</f>
        <v>1648837.85348</v>
      </c>
      <c r="BO117" s="2">
        <f>(VLOOKUP($A117,[4]BASE21!$A$1:$N$933,7,0))/1000</f>
        <v>1788038.2161300001</v>
      </c>
      <c r="BP117" s="2">
        <f>(VLOOKUP($A117,[4]BASE21!$A$1:$N$933,8,0))/1000</f>
        <v>1409757.5506899999</v>
      </c>
      <c r="BQ117" s="2">
        <f t="shared" si="7"/>
        <v>-319877.54981</v>
      </c>
      <c r="BR117" s="34">
        <f t="shared" si="8"/>
        <v>-0.18493932605642105</v>
      </c>
      <c r="BS117" s="34">
        <f t="shared" si="9"/>
        <v>-0.21156184584172055</v>
      </c>
      <c r="BT117" s="5"/>
    </row>
    <row r="118" spans="1:72" x14ac:dyDescent="0.2">
      <c r="A118" s="1">
        <v>322</v>
      </c>
      <c r="B118" s="1" t="s">
        <v>57</v>
      </c>
      <c r="C118" s="2">
        <f>VLOOKUP($A118,[4]BASE!$A$2:$N$890,3,0)</f>
        <v>1</v>
      </c>
      <c r="D118" s="2">
        <f>VLOOKUP($A118,[4]BASE!$A$2:$N$890,3,0)</f>
        <v>1</v>
      </c>
      <c r="E118" s="2">
        <f>VLOOKUP($A118,[4]BASE!$A$2:$N$890,3,0)</f>
        <v>1</v>
      </c>
      <c r="F118" s="2">
        <f>VLOOKUP($A118,[4]BASE!$A$2:$N$890,3,0)</f>
        <v>1</v>
      </c>
      <c r="G118" s="2">
        <f>VLOOKUP($A118,[4]BASE!$A$2:$N$890,3,0)</f>
        <v>1</v>
      </c>
      <c r="H118" s="2">
        <f>VLOOKUP($A118,[4]BASE!$A$2:$N$890,3,0)</f>
        <v>1</v>
      </c>
      <c r="I118" s="2">
        <f>VLOOKUP($A118,[4]BASE!$A$2:$N$890,3,0)</f>
        <v>1</v>
      </c>
      <c r="J118" s="2">
        <f>VLOOKUP($A118,[4]BASE!$A$2:$N$890,3,0)</f>
        <v>1</v>
      </c>
      <c r="K118" s="2">
        <f>(VLOOKUP($A118,[4]BASE!$A$2:$N$890,11,0))/1000</f>
        <v>169529.67949000001</v>
      </c>
      <c r="L118" s="2">
        <f>(VLOOKUP($A118,[4]BASE!$A$2:$N$890,12,0))/1000</f>
        <v>169539.93583999999</v>
      </c>
      <c r="M118" s="2">
        <f>(VLOOKUP($A118,[4]BASE!$A$2:$N$890,13,0))/1000</f>
        <v>169539.93583999999</v>
      </c>
      <c r="N118" s="2">
        <f>(VLOOKUP($A118,[4]BASE!$A$2:$N$890,14,0))/1000</f>
        <v>169539.93583999999</v>
      </c>
      <c r="O118" s="2">
        <f>(VLOOKUP($A118,[4]BASE17!$A$1:$N$933,3,0))/1000</f>
        <v>169539.93583999999</v>
      </c>
      <c r="P118" s="2">
        <f>(VLOOKUP($A118,[4]BASE17!$A$1:$N$933,4,0))/1000</f>
        <v>169539.93583999999</v>
      </c>
      <c r="Q118" s="2">
        <f>(VLOOKUP($A118,[4]BASE17!$A$1:$N$933,5,0))/1000</f>
        <v>169539.93583999999</v>
      </c>
      <c r="R118" s="2">
        <f>(VLOOKUP($A118,[4]BASE17!$A$1:$N$933,6,0))/1000</f>
        <v>169539.93583999999</v>
      </c>
      <c r="S118" s="2">
        <f>(VLOOKUP($A118,[4]BASE17!$A$1:$N$933,7,0))/1000</f>
        <v>169539.93583999999</v>
      </c>
      <c r="T118" s="2">
        <f>(VLOOKUP($A118,[4]BASE17!$A$1:$N$933,8,0))/1000</f>
        <v>169539.93583999999</v>
      </c>
      <c r="U118" s="2">
        <f>(VLOOKUP($A118,[4]BASE17!$A$1:$N$933,9,0))/1000</f>
        <v>169539.93583999999</v>
      </c>
      <c r="V118" s="2">
        <f>(VLOOKUP($A118,[4]BASE17!$A$1:$N$933,10,0))/1000</f>
        <v>169539.93583999999</v>
      </c>
      <c r="W118" s="2">
        <f>(VLOOKUP($A118,[4]BASE17!$A$1:$N$933,11,0))/1000</f>
        <v>169539.93583999999</v>
      </c>
      <c r="X118" s="2">
        <f>(VLOOKUP($A118,[4]BASE17!$A$1:$N$933,12,0))/1000</f>
        <v>169539.93583999999</v>
      </c>
      <c r="Y118" s="2">
        <f>(VLOOKUP($A118,[4]BASE17!$A$1:$N$933,13,0))/1000</f>
        <v>169539.93583999999</v>
      </c>
      <c r="Z118" s="2">
        <f>(VLOOKUP($A118,[4]BASE17!$A$1:$N$933,14,0))/1000</f>
        <v>169539.93583999999</v>
      </c>
      <c r="AA118" s="2">
        <f>(VLOOKUP($A118,[4]BASE18!$A$1:$N$933,3,0))/1000</f>
        <v>169539.93583999999</v>
      </c>
      <c r="AB118" s="2">
        <f>(VLOOKUP($A118,[4]BASE18!$A$1:$N$933,4,0))/1000</f>
        <v>169539.93583999999</v>
      </c>
      <c r="AC118" s="2">
        <f>(VLOOKUP($A118,[4]BASE18!$A$1:$N$933,5,0))/1000</f>
        <v>169539.93583999999</v>
      </c>
      <c r="AD118" s="2">
        <f>(VLOOKUP($A118,[4]BASE18!$A$1:$N$933,6,0))/1000</f>
        <v>169539.93583999999</v>
      </c>
      <c r="AE118" s="2">
        <f>(VLOOKUP($A118,[4]BASE18!$A$1:$N$933,7,0))/1000</f>
        <v>169539.93583999999</v>
      </c>
      <c r="AF118" s="2">
        <f>(VLOOKUP($A118,[4]BASE18!$A$1:$N$933,8,0))/1000</f>
        <v>169539.93583999999</v>
      </c>
      <c r="AG118" s="2">
        <f>(VLOOKUP($A118,[4]BASE18!$A$1:$N$933,9,0))/1000</f>
        <v>169539.93583999999</v>
      </c>
      <c r="AH118" s="2">
        <f>(VLOOKUP($A118,[4]BASE18!$A$1:$N$933,10,0))/1000</f>
        <v>169539.93583999999</v>
      </c>
      <c r="AI118" s="2">
        <f>(VLOOKUP($A118,[4]BASE18!$A$1:$N$933,11,0))/1000</f>
        <v>169539.93583999999</v>
      </c>
      <c r="AJ118" s="2">
        <f>(VLOOKUP($A118,[4]BASE18!$A$1:$N$933,12,0))/1000</f>
        <v>169539.93583999999</v>
      </c>
      <c r="AK118" s="2">
        <f>(VLOOKUP($A118,[4]BASE18!$A$1:$N$933,13,0))/1000</f>
        <v>169539.93583999999</v>
      </c>
      <c r="AL118" s="2">
        <f>(VLOOKUP($A118,[4]BASE18!$A$1:$N$933,14,0))/1000</f>
        <v>169539.93583999999</v>
      </c>
      <c r="AM118" s="2">
        <f>(VLOOKUP($A118,[4]BASE19!$A$1:$N$933,3,0))/1000</f>
        <v>169539.93583999999</v>
      </c>
      <c r="AN118" s="2">
        <f>(VLOOKUP($A118,[4]BASE19!$A$1:$N$933,4,0))/1000</f>
        <v>169539.93583999999</v>
      </c>
      <c r="AO118" s="2">
        <f>(VLOOKUP($A118,[4]BASE19!$A$1:$N$933,5,0))/1000</f>
        <v>169539.93583999999</v>
      </c>
      <c r="AP118" s="2">
        <f>(VLOOKUP($A118,[4]BASE19!$A$1:$N$933,6,0))/1000</f>
        <v>169539.93583999999</v>
      </c>
      <c r="AQ118" s="2">
        <f>(VLOOKUP($A118,[4]BASE19!$A$1:$N$933,7,0))/1000</f>
        <v>169539.93583999999</v>
      </c>
      <c r="AR118" s="2">
        <f>(VLOOKUP($A118,[4]BASE19!$A$1:$N$933,8,0))/1000</f>
        <v>169539.93583999999</v>
      </c>
      <c r="AS118" s="2">
        <f>(VLOOKUP($A118,[4]BASE19!$A$1:$N$933,9,0))/1000</f>
        <v>169539.93583999999</v>
      </c>
      <c r="AT118" s="2">
        <f>(VLOOKUP($A118,[4]BASE19!$A$1:$N$933,10,0))/1000</f>
        <v>169539.93583999999</v>
      </c>
      <c r="AU118" s="2">
        <f>(VLOOKUP($A118,[4]BASE19!$A$1:$N$933,11,0))/1000</f>
        <v>169539.93583999999</v>
      </c>
      <c r="AV118" s="2">
        <f>(VLOOKUP($A118,[4]BASE19!$A$1:$N$933,12,0))/1000</f>
        <v>169539.93583999999</v>
      </c>
      <c r="AW118" s="2">
        <f>(VLOOKUP($A118,[4]BASE19!$A$1:$N$933,13,0))/1000</f>
        <v>169539.93583999999</v>
      </c>
      <c r="AX118" s="2">
        <f>(VLOOKUP($A118,[4]BASE19!$A$1:$N$933,14,0))/1000</f>
        <v>169539.93583999999</v>
      </c>
      <c r="AY118" s="2">
        <f>(VLOOKUP($A118,[4]BASE20!$A$1:$N$933,3,0))/1000</f>
        <v>169539.93583999999</v>
      </c>
      <c r="AZ118" s="2">
        <f>(VLOOKUP($A118,[4]BASE20!$A$1:$N$933,4,0))/1000</f>
        <v>169539.93583999999</v>
      </c>
      <c r="BA118" s="2">
        <f>(VLOOKUP($A118,[4]BASE20!$A$1:$N$933,5,0))/1000</f>
        <v>243706.92744999999</v>
      </c>
      <c r="BB118" s="2">
        <f>(VLOOKUP($A118,[4]BASE20!$A$1:$N$933,6,0))/1000</f>
        <v>243706.92744999999</v>
      </c>
      <c r="BC118" s="2">
        <f>(VLOOKUP($A118,[4]BASE20!$A$1:$N$933,7,0))/1000</f>
        <v>243706.92744999999</v>
      </c>
      <c r="BD118" s="2">
        <f>(VLOOKUP($A118,[4]BASE20!$A$1:$N$933,8,0))/1000</f>
        <v>243706.92744999999</v>
      </c>
      <c r="BE118" s="2">
        <f>(VLOOKUP($A118,[4]BASE20!$A$1:$N$933,9,0))/1000</f>
        <v>243706.92744999999</v>
      </c>
      <c r="BF118" s="2">
        <f>(VLOOKUP($A118,[4]BASE20!$A$1:$N$933,10,0))/1000</f>
        <v>243706.92744999999</v>
      </c>
      <c r="BG118" s="2">
        <f>(VLOOKUP($A118,[4]BASE20!$A$1:$N$933,11,0))/1000</f>
        <v>243706.92744999999</v>
      </c>
      <c r="BH118" s="2">
        <f>(VLOOKUP($A118,[4]BASE20!$A$1:$N$933,12,0))/1000</f>
        <v>243706.92744999999</v>
      </c>
      <c r="BI118" s="2">
        <f>(VLOOKUP($A118,[4]BASE20!$A$1:$N$933,13,0))/1000</f>
        <v>243706.92744999999</v>
      </c>
      <c r="BJ118" s="2">
        <f>(VLOOKUP($A118,[4]BASE20!$A$1:$N$933,14,0))/1000</f>
        <v>243706.92744999999</v>
      </c>
      <c r="BK118" s="2">
        <f>(VLOOKUP($A118,[4]BASE21!$A$1:$N$933,3,0))/1000</f>
        <v>243706.92744999999</v>
      </c>
      <c r="BL118" s="2">
        <f>(VLOOKUP($A118,[4]BASE21!$A$1:$N$933,4,0))/1000</f>
        <v>243706.92744999999</v>
      </c>
      <c r="BM118" s="2">
        <f>(VLOOKUP($A118,[4]BASE21!$A$1:$N$933,5,0))/1000</f>
        <v>295909.12272000004</v>
      </c>
      <c r="BN118" s="2">
        <f>(VLOOKUP($A118,[4]BASE21!$A$1:$N$933,6,0))/1000</f>
        <v>295909.12272000004</v>
      </c>
      <c r="BO118" s="2">
        <f>(VLOOKUP($A118,[4]BASE21!$A$1:$N$933,7,0))/1000</f>
        <v>295909.12272000004</v>
      </c>
      <c r="BP118" s="2">
        <f>(VLOOKUP($A118,[4]BASE21!$A$1:$N$933,8,0))/1000</f>
        <v>295909.12272000004</v>
      </c>
      <c r="BQ118" s="2">
        <f t="shared" si="7"/>
        <v>52202.195270000055</v>
      </c>
      <c r="BR118" s="34">
        <f t="shared" si="8"/>
        <v>0.21420070334566144</v>
      </c>
      <c r="BS118" s="34">
        <f t="shared" si="9"/>
        <v>0</v>
      </c>
      <c r="BT118" s="5"/>
    </row>
    <row r="119" spans="1:72" x14ac:dyDescent="0.2">
      <c r="A119" s="1">
        <v>323</v>
      </c>
      <c r="B119" s="1" t="s">
        <v>58</v>
      </c>
      <c r="C119" s="2">
        <f>VLOOKUP($A119,[4]BASE!$A$2:$N$890,3,0)</f>
        <v>1</v>
      </c>
      <c r="D119" s="2">
        <f>VLOOKUP($A119,[4]BASE!$A$2:$N$890,3,0)</f>
        <v>1</v>
      </c>
      <c r="E119" s="2">
        <f>VLOOKUP($A119,[4]BASE!$A$2:$N$890,3,0)</f>
        <v>1</v>
      </c>
      <c r="F119" s="2">
        <f>VLOOKUP($A119,[4]BASE!$A$2:$N$890,3,0)</f>
        <v>1</v>
      </c>
      <c r="G119" s="2">
        <f>VLOOKUP($A119,[4]BASE!$A$2:$N$890,3,0)</f>
        <v>1</v>
      </c>
      <c r="H119" s="2">
        <f>VLOOKUP($A119,[4]BASE!$A$2:$N$890,3,0)</f>
        <v>1</v>
      </c>
      <c r="I119" s="2">
        <f>VLOOKUP($A119,[4]BASE!$A$2:$N$890,3,0)</f>
        <v>1</v>
      </c>
      <c r="J119" s="2">
        <f>VLOOKUP($A119,[4]BASE!$A$2:$N$890,3,0)</f>
        <v>1</v>
      </c>
      <c r="K119" s="2">
        <f>(VLOOKUP($A119,[4]BASE!$A$2:$N$890,11,0))/1000</f>
        <v>403586.42881999997</v>
      </c>
      <c r="L119" s="2">
        <f>(VLOOKUP($A119,[4]BASE!$A$2:$N$890,12,0))/1000</f>
        <v>383838.18466000003</v>
      </c>
      <c r="M119" s="2">
        <f>(VLOOKUP($A119,[4]BASE!$A$2:$N$890,13,0))/1000</f>
        <v>348857.3333</v>
      </c>
      <c r="N119" s="2">
        <f>(VLOOKUP($A119,[4]BASE!$A$2:$N$890,14,0))/1000</f>
        <v>338003.38305</v>
      </c>
      <c r="O119" s="2">
        <f>(VLOOKUP($A119,[4]BASE17!$A$1:$N$933,3,0))/1000</f>
        <v>362619.68816000002</v>
      </c>
      <c r="P119" s="2">
        <f>(VLOOKUP($A119,[4]BASE17!$A$1:$N$933,4,0))/1000</f>
        <v>356985.62482999999</v>
      </c>
      <c r="Q119" s="2">
        <f>(VLOOKUP($A119,[4]BASE17!$A$1:$N$933,5,0))/1000</f>
        <v>348675.56385000004</v>
      </c>
      <c r="R119" s="2">
        <f>(VLOOKUP($A119,[4]BASE17!$A$1:$N$933,6,0))/1000</f>
        <v>366255.35685000004</v>
      </c>
      <c r="S119" s="2">
        <f>(VLOOKUP($A119,[4]BASE17!$A$1:$N$933,7,0))/1000</f>
        <v>365392.31005999999</v>
      </c>
      <c r="T119" s="2">
        <f>(VLOOKUP($A119,[4]BASE17!$A$1:$N$933,8,0))/1000</f>
        <v>344500.98642999999</v>
      </c>
      <c r="U119" s="2">
        <f>(VLOOKUP($A119,[4]BASE17!$A$1:$N$933,9,0))/1000</f>
        <v>365283.87848000001</v>
      </c>
      <c r="V119" s="2">
        <f>(VLOOKUP($A119,[4]BASE17!$A$1:$N$933,10,0))/1000</f>
        <v>401988.62960000004</v>
      </c>
      <c r="W119" s="2">
        <f>(VLOOKUP($A119,[4]BASE17!$A$1:$N$933,11,0))/1000</f>
        <v>377277.05220999999</v>
      </c>
      <c r="X119" s="2">
        <f>(VLOOKUP($A119,[4]BASE17!$A$1:$N$933,12,0))/1000</f>
        <v>372084.50987000001</v>
      </c>
      <c r="Y119" s="2">
        <f>(VLOOKUP($A119,[4]BASE17!$A$1:$N$933,13,0))/1000</f>
        <v>376988.68291999999</v>
      </c>
      <c r="Z119" s="2">
        <f>(VLOOKUP($A119,[4]BASE17!$A$1:$N$933,14,0))/1000</f>
        <v>385323.09073</v>
      </c>
      <c r="AA119" s="2">
        <f>(VLOOKUP($A119,[4]BASE18!$A$1:$N$933,3,0))/1000</f>
        <v>414208.7549</v>
      </c>
      <c r="AB119" s="2">
        <f>(VLOOKUP($A119,[4]BASE18!$A$1:$N$933,4,0))/1000</f>
        <v>399004.62450999999</v>
      </c>
      <c r="AC119" s="2">
        <f>(VLOOKUP($A119,[4]BASE18!$A$1:$N$933,5,0))/1000</f>
        <v>401709.49841</v>
      </c>
      <c r="AD119" s="2">
        <f>(VLOOKUP($A119,[4]BASE18!$A$1:$N$933,6,0))/1000</f>
        <v>399926.43661999999</v>
      </c>
      <c r="AE119" s="2">
        <f>(VLOOKUP($A119,[4]BASE18!$A$1:$N$933,7,0))/1000</f>
        <v>390570.28899999999</v>
      </c>
      <c r="AF119" s="2">
        <f>(VLOOKUP($A119,[4]BASE18!$A$1:$N$933,8,0))/1000</f>
        <v>358886.43267000001</v>
      </c>
      <c r="AG119" s="2">
        <f>(VLOOKUP($A119,[4]BASE18!$A$1:$N$933,9,0))/1000</f>
        <v>341107.90269000002</v>
      </c>
      <c r="AH119" s="2">
        <f>(VLOOKUP($A119,[4]BASE18!$A$1:$N$933,10,0))/1000</f>
        <v>331382.03607999999</v>
      </c>
      <c r="AI119" s="2">
        <f>(VLOOKUP($A119,[4]BASE18!$A$1:$N$933,11,0))/1000</f>
        <v>322594.80469000002</v>
      </c>
      <c r="AJ119" s="2">
        <f>(VLOOKUP($A119,[4]BASE18!$A$1:$N$933,12,0))/1000</f>
        <v>337112.83262</v>
      </c>
      <c r="AK119" s="2">
        <f>(VLOOKUP($A119,[4]BASE18!$A$1:$N$933,13,0))/1000</f>
        <v>338009.19572000002</v>
      </c>
      <c r="AL119" s="2">
        <f>(VLOOKUP($A119,[4]BASE18!$A$1:$N$933,14,0))/1000</f>
        <v>371462.44558999996</v>
      </c>
      <c r="AM119" s="2">
        <f>(VLOOKUP($A119,[4]BASE19!$A$1:$N$933,3,0))/1000</f>
        <v>395116.23576000001</v>
      </c>
      <c r="AN119" s="2">
        <f>(VLOOKUP($A119,[4]BASE19!$A$1:$N$933,4,0))/1000</f>
        <v>392544.60063999996</v>
      </c>
      <c r="AO119" s="2">
        <f>(VLOOKUP($A119,[4]BASE19!$A$1:$N$933,5,0))/1000</f>
        <v>379162.76895999996</v>
      </c>
      <c r="AP119" s="2">
        <f>(VLOOKUP($A119,[4]BASE19!$A$1:$N$933,6,0))/1000</f>
        <v>371538.44812000002</v>
      </c>
      <c r="AQ119" s="2">
        <f>(VLOOKUP($A119,[4]BASE19!$A$1:$N$933,7,0))/1000</f>
        <v>378488.61200999998</v>
      </c>
      <c r="AR119" s="2">
        <f>(VLOOKUP($A119,[4]BASE19!$A$1:$N$933,8,0))/1000</f>
        <v>439930.32616000006</v>
      </c>
      <c r="AS119" s="2">
        <f>(VLOOKUP($A119,[4]BASE19!$A$1:$N$933,9,0))/1000</f>
        <v>449959.31410000002</v>
      </c>
      <c r="AT119" s="2">
        <f>(VLOOKUP($A119,[4]BASE19!$A$1:$N$933,10,0))/1000</f>
        <v>504579.72899999999</v>
      </c>
      <c r="AU119" s="2">
        <f>(VLOOKUP($A119,[4]BASE19!$A$1:$N$933,11,0))/1000</f>
        <v>481048.82064999995</v>
      </c>
      <c r="AV119" s="2">
        <f>(VLOOKUP($A119,[4]BASE19!$A$1:$N$933,12,0))/1000</f>
        <v>494528.36489999999</v>
      </c>
      <c r="AW119" s="2">
        <f>(VLOOKUP($A119,[4]BASE19!$A$1:$N$933,13,0))/1000</f>
        <v>466859.59581999999</v>
      </c>
      <c r="AX119" s="2">
        <f>(VLOOKUP($A119,[4]BASE19!$A$1:$N$933,14,0))/1000</f>
        <v>536361.69718000002</v>
      </c>
      <c r="AY119" s="2">
        <f>(VLOOKUP($A119,[4]BASE20!$A$1:$N$933,3,0))/1000</f>
        <v>585192.56749000004</v>
      </c>
      <c r="AZ119" s="2">
        <f>(VLOOKUP($A119,[4]BASE20!$A$1:$N$933,4,0))/1000</f>
        <v>603078.06796000001</v>
      </c>
      <c r="BA119" s="2">
        <f>(VLOOKUP($A119,[4]BASE20!$A$1:$N$933,5,0))/1000</f>
        <v>601994.94166999997</v>
      </c>
      <c r="BB119" s="2">
        <f>(VLOOKUP($A119,[4]BASE20!$A$1:$N$933,6,0))/1000</f>
        <v>667818.4734299999</v>
      </c>
      <c r="BC119" s="2">
        <f>(VLOOKUP($A119,[4]BASE20!$A$1:$N$933,7,0))/1000</f>
        <v>685936.09057</v>
      </c>
      <c r="BD119" s="2">
        <f>(VLOOKUP($A119,[4]BASE20!$A$1:$N$933,8,0))/1000</f>
        <v>856937.46351000003</v>
      </c>
      <c r="BE119" s="2">
        <f>(VLOOKUP($A119,[4]BASE20!$A$1:$N$933,9,0))/1000</f>
        <v>1055015.32036</v>
      </c>
      <c r="BF119" s="2">
        <f>(VLOOKUP($A119,[4]BASE20!$A$1:$N$933,10,0))/1000</f>
        <v>1047557.31663</v>
      </c>
      <c r="BG119" s="2">
        <f>(VLOOKUP($A119,[4]BASE20!$A$1:$N$933,11,0))/1000</f>
        <v>976643.52360000007</v>
      </c>
      <c r="BH119" s="2">
        <f>(VLOOKUP($A119,[4]BASE20!$A$1:$N$933,12,0))/1000</f>
        <v>971087.77180999995</v>
      </c>
      <c r="BI119" s="2">
        <f>(VLOOKUP($A119,[4]BASE20!$A$1:$N$933,13,0))/1000</f>
        <v>850939.37566000002</v>
      </c>
      <c r="BJ119" s="2">
        <f>(VLOOKUP($A119,[4]BASE20!$A$1:$N$933,14,0))/1000</f>
        <v>978907.94764000003</v>
      </c>
      <c r="BK119" s="2">
        <f>(VLOOKUP($A119,[4]BASE21!$A$1:$N$933,3,0))/1000</f>
        <v>954863.74184000003</v>
      </c>
      <c r="BL119" s="2">
        <f>(VLOOKUP($A119,[4]BASE21!$A$1:$N$933,4,0))/1000</f>
        <v>832912.66425999999</v>
      </c>
      <c r="BM119" s="2">
        <f>(VLOOKUP($A119,[4]BASE21!$A$1:$N$933,5,0))/1000</f>
        <v>779704.98438000004</v>
      </c>
      <c r="BN119" s="2">
        <f>(VLOOKUP($A119,[4]BASE21!$A$1:$N$933,6,0))/1000</f>
        <v>851161.18427999993</v>
      </c>
      <c r="BO119" s="2">
        <f>(VLOOKUP($A119,[4]BASE21!$A$1:$N$933,7,0))/1000</f>
        <v>989044.07185000007</v>
      </c>
      <c r="BP119" s="2">
        <f>(VLOOKUP($A119,[4]BASE21!$A$1:$N$933,8,0))/1000</f>
        <v>851543.71936999995</v>
      </c>
      <c r="BQ119" s="2">
        <f t="shared" si="7"/>
        <v>-5393.7441400000826</v>
      </c>
      <c r="BR119" s="34">
        <f t="shared" si="8"/>
        <v>-6.2942097523749352E-3</v>
      </c>
      <c r="BS119" s="34">
        <f t="shared" si="9"/>
        <v>-0.13902348377945051</v>
      </c>
      <c r="BT119" s="5"/>
    </row>
    <row r="120" spans="1:72" x14ac:dyDescent="0.2">
      <c r="A120" s="1">
        <v>325</v>
      </c>
      <c r="B120" s="1" t="s">
        <v>59</v>
      </c>
      <c r="C120" s="2">
        <f>VLOOKUP($A120,[4]BASE!$A$2:$N$890,3,0)</f>
        <v>1</v>
      </c>
      <c r="D120" s="2">
        <f>VLOOKUP($A120,[4]BASE!$A$2:$N$890,3,0)</f>
        <v>1</v>
      </c>
      <c r="E120" s="2">
        <f>VLOOKUP($A120,[4]BASE!$A$2:$N$890,3,0)</f>
        <v>1</v>
      </c>
      <c r="F120" s="2">
        <f>VLOOKUP($A120,[4]BASE!$A$2:$N$890,3,0)</f>
        <v>1</v>
      </c>
      <c r="G120" s="2">
        <f>VLOOKUP($A120,[4]BASE!$A$2:$N$890,3,0)</f>
        <v>1</v>
      </c>
      <c r="H120" s="2">
        <f>VLOOKUP($A120,[4]BASE!$A$2:$N$890,3,0)</f>
        <v>1</v>
      </c>
      <c r="I120" s="2">
        <f>VLOOKUP($A120,[4]BASE!$A$2:$N$890,3,0)</f>
        <v>1</v>
      </c>
      <c r="J120" s="2">
        <f>VLOOKUP($A120,[4]BASE!$A$2:$N$890,3,0)</f>
        <v>1</v>
      </c>
      <c r="K120" s="2">
        <f>(VLOOKUP($A120,[4]BASE!$A$2:$N$890,11,0))/1000</f>
        <v>17014.422050000001</v>
      </c>
      <c r="L120" s="2">
        <f>(VLOOKUP($A120,[4]BASE!$A$2:$N$890,12,0))/1000</f>
        <v>17014.422050000001</v>
      </c>
      <c r="M120" s="2">
        <f>(VLOOKUP($A120,[4]BASE!$A$2:$N$890,13,0))/1000</f>
        <v>17014.422050000001</v>
      </c>
      <c r="N120" s="2">
        <f>(VLOOKUP($A120,[4]BASE!$A$2:$N$890,14,0))/1000</f>
        <v>17014.422050000001</v>
      </c>
      <c r="O120" s="2">
        <f>(VLOOKUP($A120,[4]BASE17!$A$1:$N$933,3,0))/1000</f>
        <v>17014.422050000001</v>
      </c>
      <c r="P120" s="2">
        <f>(VLOOKUP($A120,[4]BASE17!$A$1:$N$933,4,0))/1000</f>
        <v>17014.422050000001</v>
      </c>
      <c r="Q120" s="2">
        <f>(VLOOKUP($A120,[4]BASE17!$A$1:$N$933,5,0))/1000</f>
        <v>17014.422050000001</v>
      </c>
      <c r="R120" s="2">
        <f>(VLOOKUP($A120,[4]BASE17!$A$1:$N$933,6,0))/1000</f>
        <v>17014.422050000001</v>
      </c>
      <c r="S120" s="2">
        <f>(VLOOKUP($A120,[4]BASE17!$A$1:$N$933,7,0))/1000</f>
        <v>17014.422050000001</v>
      </c>
      <c r="T120" s="2">
        <f>(VLOOKUP($A120,[4]BASE17!$A$1:$N$933,8,0))/1000</f>
        <v>17014.422050000001</v>
      </c>
      <c r="U120" s="2">
        <f>(VLOOKUP($A120,[4]BASE17!$A$1:$N$933,9,0))/1000</f>
        <v>17014.422050000001</v>
      </c>
      <c r="V120" s="2">
        <f>(VLOOKUP($A120,[4]BASE17!$A$1:$N$933,10,0))/1000</f>
        <v>17014.422050000001</v>
      </c>
      <c r="W120" s="2">
        <f>(VLOOKUP($A120,[4]BASE17!$A$1:$N$933,11,0))/1000</f>
        <v>17014.422050000001</v>
      </c>
      <c r="X120" s="2">
        <f>(VLOOKUP($A120,[4]BASE17!$A$1:$N$933,12,0))/1000</f>
        <v>17014.422050000001</v>
      </c>
      <c r="Y120" s="2">
        <f>(VLOOKUP($A120,[4]BASE17!$A$1:$N$933,13,0))/1000</f>
        <v>17014.422050000001</v>
      </c>
      <c r="Z120" s="2">
        <f>(VLOOKUP($A120,[4]BASE17!$A$1:$N$933,14,0))/1000</f>
        <v>17014.422050000001</v>
      </c>
      <c r="AA120" s="2">
        <f>(VLOOKUP($A120,[4]BASE18!$A$1:$N$933,3,0))/1000</f>
        <v>17014.422050000001</v>
      </c>
      <c r="AB120" s="2">
        <f>(VLOOKUP($A120,[4]BASE18!$A$1:$N$933,4,0))/1000</f>
        <v>17014.422050000001</v>
      </c>
      <c r="AC120" s="2">
        <f>(VLOOKUP($A120,[4]BASE18!$A$1:$N$933,5,0))/1000</f>
        <v>17014.422050000001</v>
      </c>
      <c r="AD120" s="2">
        <f>(VLOOKUP($A120,[4]BASE18!$A$1:$N$933,6,0))/1000</f>
        <v>17014.422050000001</v>
      </c>
      <c r="AE120" s="2">
        <f>(VLOOKUP($A120,[4]BASE18!$A$1:$N$933,7,0))/1000</f>
        <v>17014.422050000001</v>
      </c>
      <c r="AF120" s="2">
        <f>(VLOOKUP($A120,[4]BASE18!$A$1:$N$933,8,0))/1000</f>
        <v>17014.422050000001</v>
      </c>
      <c r="AG120" s="2">
        <f>(VLOOKUP($A120,[4]BASE18!$A$1:$N$933,9,0))/1000</f>
        <v>17014.422050000001</v>
      </c>
      <c r="AH120" s="2">
        <f>(VLOOKUP($A120,[4]BASE18!$A$1:$N$933,10,0))/1000</f>
        <v>17014.422050000001</v>
      </c>
      <c r="AI120" s="2">
        <f>(VLOOKUP($A120,[4]BASE18!$A$1:$N$933,11,0))/1000</f>
        <v>17014.422050000001</v>
      </c>
      <c r="AJ120" s="2">
        <f>(VLOOKUP($A120,[4]BASE18!$A$1:$N$933,12,0))/1000</f>
        <v>17014.422050000001</v>
      </c>
      <c r="AK120" s="2">
        <f>(VLOOKUP($A120,[4]BASE18!$A$1:$N$933,13,0))/1000</f>
        <v>17014.422050000001</v>
      </c>
      <c r="AL120" s="2">
        <f>(VLOOKUP($A120,[4]BASE18!$A$1:$N$933,14,0))/1000</f>
        <v>17014.422050000001</v>
      </c>
      <c r="AM120" s="2">
        <f>(VLOOKUP($A120,[4]BASE19!$A$1:$N$933,3,0))/1000</f>
        <v>17014.422050000001</v>
      </c>
      <c r="AN120" s="2">
        <f>(VLOOKUP($A120,[4]BASE19!$A$1:$N$933,4,0))/1000</f>
        <v>17014.422050000001</v>
      </c>
      <c r="AO120" s="2">
        <f>(VLOOKUP($A120,[4]BASE19!$A$1:$N$933,5,0))/1000</f>
        <v>17014.422050000001</v>
      </c>
      <c r="AP120" s="2">
        <f>(VLOOKUP($A120,[4]BASE19!$A$1:$N$933,6,0))/1000</f>
        <v>17014.422050000001</v>
      </c>
      <c r="AQ120" s="2">
        <f>(VLOOKUP($A120,[4]BASE19!$A$1:$N$933,7,0))/1000</f>
        <v>17014.422050000001</v>
      </c>
      <c r="AR120" s="2">
        <f>(VLOOKUP($A120,[4]BASE19!$A$1:$N$933,8,0))/1000</f>
        <v>17014.422050000001</v>
      </c>
      <c r="AS120" s="2">
        <f>(VLOOKUP($A120,[4]BASE19!$A$1:$N$933,9,0))/1000</f>
        <v>17014.422050000001</v>
      </c>
      <c r="AT120" s="2">
        <f>(VLOOKUP($A120,[4]BASE19!$A$1:$N$933,10,0))/1000</f>
        <v>17014.422050000001</v>
      </c>
      <c r="AU120" s="2">
        <f>(VLOOKUP($A120,[4]BASE19!$A$1:$N$933,11,0))/1000</f>
        <v>17014.422050000001</v>
      </c>
      <c r="AV120" s="2">
        <f>(VLOOKUP($A120,[4]BASE19!$A$1:$N$933,12,0))/1000</f>
        <v>17014.422050000001</v>
      </c>
      <c r="AW120" s="2">
        <f>(VLOOKUP($A120,[4]BASE19!$A$1:$N$933,13,0))/1000</f>
        <v>17014.422050000001</v>
      </c>
      <c r="AX120" s="2">
        <f>(VLOOKUP($A120,[4]BASE19!$A$1:$N$933,14,0))/1000</f>
        <v>17014.422050000001</v>
      </c>
      <c r="AY120" s="2">
        <f>(VLOOKUP($A120,[4]BASE20!$A$1:$N$933,3,0))/1000</f>
        <v>17014.422050000001</v>
      </c>
      <c r="AZ120" s="2">
        <f>(VLOOKUP($A120,[4]BASE20!$A$1:$N$933,4,0))/1000</f>
        <v>17014.422050000001</v>
      </c>
      <c r="BA120" s="2">
        <f>(VLOOKUP($A120,[4]BASE20!$A$1:$N$933,5,0))/1000</f>
        <v>17014.422050000001</v>
      </c>
      <c r="BB120" s="2">
        <f>(VLOOKUP($A120,[4]BASE20!$A$1:$N$933,6,0))/1000</f>
        <v>17014.422050000001</v>
      </c>
      <c r="BC120" s="2">
        <f>(VLOOKUP($A120,[4]BASE20!$A$1:$N$933,7,0))/1000</f>
        <v>17014.422050000001</v>
      </c>
      <c r="BD120" s="2">
        <f>(VLOOKUP($A120,[4]BASE20!$A$1:$N$933,8,0))/1000</f>
        <v>17014.422050000001</v>
      </c>
      <c r="BE120" s="2">
        <f>(VLOOKUP($A120,[4]BASE20!$A$1:$N$933,9,0))/1000</f>
        <v>17014.422050000001</v>
      </c>
      <c r="BF120" s="2">
        <f>(VLOOKUP($A120,[4]BASE20!$A$1:$N$933,10,0))/1000</f>
        <v>17014.422050000001</v>
      </c>
      <c r="BG120" s="2">
        <f>(VLOOKUP($A120,[4]BASE20!$A$1:$N$933,11,0))/1000</f>
        <v>17014.422050000001</v>
      </c>
      <c r="BH120" s="2">
        <f>(VLOOKUP($A120,[4]BASE20!$A$1:$N$933,12,0))/1000</f>
        <v>17014.422050000001</v>
      </c>
      <c r="BI120" s="2">
        <f>(VLOOKUP($A120,[4]BASE20!$A$1:$N$933,13,0))/1000</f>
        <v>17014.422050000001</v>
      </c>
      <c r="BJ120" s="2">
        <f>(VLOOKUP($A120,[4]BASE20!$A$1:$N$933,14,0))/1000</f>
        <v>17014.422050000001</v>
      </c>
      <c r="BK120" s="2">
        <f>(VLOOKUP($A120,[4]BASE21!$A$1:$N$933,3,0))/1000</f>
        <v>17014.422050000001</v>
      </c>
      <c r="BL120" s="2">
        <f>(VLOOKUP($A120,[4]BASE21!$A$1:$N$933,4,0))/1000</f>
        <v>17014.422050000001</v>
      </c>
      <c r="BM120" s="2">
        <f>(VLOOKUP($A120,[4]BASE21!$A$1:$N$933,5,0))/1000</f>
        <v>17014.422050000001</v>
      </c>
      <c r="BN120" s="2">
        <f>(VLOOKUP($A120,[4]BASE21!$A$1:$N$933,6,0))/1000</f>
        <v>17014.422050000001</v>
      </c>
      <c r="BO120" s="2">
        <f>(VLOOKUP($A120,[4]BASE21!$A$1:$N$933,7,0))/1000</f>
        <v>17014.422050000001</v>
      </c>
      <c r="BP120" s="2">
        <f>(VLOOKUP($A120,[4]BASE21!$A$1:$N$933,8,0))/1000</f>
        <v>17014.422050000001</v>
      </c>
      <c r="BQ120" s="2">
        <f t="shared" si="7"/>
        <v>0</v>
      </c>
      <c r="BR120" s="34">
        <f t="shared" si="8"/>
        <v>0</v>
      </c>
      <c r="BS120" s="34">
        <f t="shared" si="9"/>
        <v>0</v>
      </c>
      <c r="BT120" s="5"/>
    </row>
    <row r="121" spans="1:72" x14ac:dyDescent="0.2">
      <c r="A121" s="1">
        <v>326</v>
      </c>
      <c r="B121" s="1" t="s">
        <v>60</v>
      </c>
      <c r="C121" s="2">
        <f>VLOOKUP($A121,[4]BASE!$A$2:$N$890,3,0)</f>
        <v>1</v>
      </c>
      <c r="D121" s="2">
        <f>VLOOKUP($A121,[4]BASE!$A$2:$N$890,3,0)</f>
        <v>1</v>
      </c>
      <c r="E121" s="2">
        <f>VLOOKUP($A121,[4]BASE!$A$2:$N$890,3,0)</f>
        <v>1</v>
      </c>
      <c r="F121" s="2">
        <f>VLOOKUP($A121,[4]BASE!$A$2:$N$890,3,0)</f>
        <v>1</v>
      </c>
      <c r="G121" s="2">
        <f>VLOOKUP($A121,[4]BASE!$A$2:$N$890,3,0)</f>
        <v>1</v>
      </c>
      <c r="H121" s="2">
        <f>VLOOKUP($A121,[4]BASE!$A$2:$N$890,3,0)</f>
        <v>1</v>
      </c>
      <c r="I121" s="2">
        <f>VLOOKUP($A121,[4]BASE!$A$2:$N$890,3,0)</f>
        <v>1</v>
      </c>
      <c r="J121" s="2">
        <f>VLOOKUP($A121,[4]BASE!$A$2:$N$890,3,0)</f>
        <v>1</v>
      </c>
      <c r="K121" s="2">
        <f>(VLOOKUP($A121,[4]BASE!$A$2:$N$890,11,0))/1000</f>
        <v>-3986.5001000000002</v>
      </c>
      <c r="L121" s="2">
        <f>(VLOOKUP($A121,[4]BASE!$A$2:$N$890,12,0))/1000</f>
        <v>-20306.38264</v>
      </c>
      <c r="M121" s="2">
        <f>(VLOOKUP($A121,[4]BASE!$A$2:$N$890,13,0))/1000</f>
        <v>-50944.138960000004</v>
      </c>
      <c r="N121" s="2">
        <f>(VLOOKUP($A121,[4]BASE!$A$2:$N$890,14,0))/1000</f>
        <v>-58249.695670000001</v>
      </c>
      <c r="O121" s="2">
        <f>(VLOOKUP($A121,[4]BASE17!$A$1:$N$933,3,0))/1000</f>
        <v>-42016.412649999998</v>
      </c>
      <c r="P121" s="2">
        <f>(VLOOKUP($A121,[4]BASE17!$A$1:$N$933,4,0))/1000</f>
        <v>7329.3944000000001</v>
      </c>
      <c r="Q121" s="2">
        <f>(VLOOKUP($A121,[4]BASE17!$A$1:$N$933,5,0))/1000</f>
        <v>6835.90715</v>
      </c>
      <c r="R121" s="2">
        <f>(VLOOKUP($A121,[4]BASE17!$A$1:$N$933,6,0))/1000</f>
        <v>3327.7433999999998</v>
      </c>
      <c r="S121" s="2">
        <f>(VLOOKUP($A121,[4]BASE17!$A$1:$N$933,7,0))/1000</f>
        <v>61.198309999999999</v>
      </c>
      <c r="T121" s="2">
        <f>(VLOOKUP($A121,[4]BASE17!$A$1:$N$933,8,0))/1000</f>
        <v>259438.51581000001</v>
      </c>
      <c r="U121" s="2">
        <f>(VLOOKUP($A121,[4]BASE17!$A$1:$N$933,9,0))/1000</f>
        <v>256022.65849</v>
      </c>
      <c r="V121" s="2">
        <f>(VLOOKUP($A121,[4]BASE17!$A$1:$N$933,10,0))/1000</f>
        <v>244294.17959000001</v>
      </c>
      <c r="W121" s="2">
        <f>(VLOOKUP($A121,[4]BASE17!$A$1:$N$933,11,0))/1000</f>
        <v>341952.96110000001</v>
      </c>
      <c r="X121" s="2">
        <f>(VLOOKUP($A121,[4]BASE17!$A$1:$N$933,12,0))/1000</f>
        <v>312128.53804000001</v>
      </c>
      <c r="Y121" s="2">
        <f>(VLOOKUP($A121,[4]BASE17!$A$1:$N$933,13,0))/1000</f>
        <v>320076.87936000002</v>
      </c>
      <c r="Z121" s="2">
        <f>(VLOOKUP($A121,[4]BASE17!$A$1:$N$933,14,0))/1000</f>
        <v>331925.59700999997</v>
      </c>
      <c r="AA121" s="2">
        <f>(VLOOKUP($A121,[4]BASE18!$A$1:$N$933,3,0))/1000</f>
        <v>380314.87821</v>
      </c>
      <c r="AB121" s="2">
        <f>(VLOOKUP($A121,[4]BASE18!$A$1:$N$933,4,0))/1000</f>
        <v>376889.17787000001</v>
      </c>
      <c r="AC121" s="2">
        <f>(VLOOKUP($A121,[4]BASE18!$A$1:$N$933,5,0))/1000</f>
        <v>461761.81068</v>
      </c>
      <c r="AD121" s="2">
        <f>(VLOOKUP($A121,[4]BASE18!$A$1:$N$933,6,0))/1000</f>
        <v>459208.44816000003</v>
      </c>
      <c r="AE121" s="2">
        <f>(VLOOKUP($A121,[4]BASE18!$A$1:$N$933,7,0))/1000</f>
        <v>459613.35495999997</v>
      </c>
      <c r="AF121" s="2">
        <f>(VLOOKUP($A121,[4]BASE18!$A$1:$N$933,8,0))/1000</f>
        <v>443543.05843000003</v>
      </c>
      <c r="AG121" s="2">
        <f>(VLOOKUP($A121,[4]BASE18!$A$1:$N$933,9,0))/1000</f>
        <v>411804.95458999998</v>
      </c>
      <c r="AH121" s="2">
        <f>(VLOOKUP($A121,[4]BASE18!$A$1:$N$933,10,0))/1000</f>
        <v>393453.74592000002</v>
      </c>
      <c r="AI121" s="2">
        <f>(VLOOKUP($A121,[4]BASE18!$A$1:$N$933,11,0))/1000</f>
        <v>367749.01183999999</v>
      </c>
      <c r="AJ121" s="2">
        <f>(VLOOKUP($A121,[4]BASE18!$A$1:$N$933,12,0))/1000</f>
        <v>376843.93522000004</v>
      </c>
      <c r="AK121" s="2">
        <f>(VLOOKUP($A121,[4]BASE18!$A$1:$N$933,13,0))/1000</f>
        <v>367636.12387000001</v>
      </c>
      <c r="AL121" s="2">
        <f>(VLOOKUP($A121,[4]BASE18!$A$1:$N$933,14,0))/1000</f>
        <v>388633.10074999998</v>
      </c>
      <c r="AM121" s="2">
        <f>(VLOOKUP($A121,[4]BASE19!$A$1:$N$933,3,0))/1000</f>
        <v>595215.57375999994</v>
      </c>
      <c r="AN121" s="2">
        <f>(VLOOKUP($A121,[4]BASE19!$A$1:$N$933,4,0))/1000</f>
        <v>603685.15685999999</v>
      </c>
      <c r="AO121" s="2">
        <f>(VLOOKUP($A121,[4]BASE19!$A$1:$N$933,5,0))/1000</f>
        <v>603209.34482</v>
      </c>
      <c r="AP121" s="2">
        <f>(VLOOKUP($A121,[4]BASE19!$A$1:$N$933,6,0))/1000</f>
        <v>599888.71969000006</v>
      </c>
      <c r="AQ121" s="2">
        <f>(VLOOKUP($A121,[4]BASE19!$A$1:$N$933,7,0))/1000</f>
        <v>612100.10901000001</v>
      </c>
      <c r="AR121" s="2">
        <f>(VLOOKUP($A121,[4]BASE19!$A$1:$N$933,8,0))/1000</f>
        <v>644592.57215999998</v>
      </c>
      <c r="AS121" s="2">
        <f>(VLOOKUP($A121,[4]BASE19!$A$1:$N$933,9,0))/1000</f>
        <v>654469.27241999994</v>
      </c>
      <c r="AT121" s="2">
        <f>(VLOOKUP($A121,[4]BASE19!$A$1:$N$933,10,0))/1000</f>
        <v>686006.64659999998</v>
      </c>
      <c r="AU121" s="2">
        <f>(VLOOKUP($A121,[4]BASE19!$A$1:$N$933,11,0))/1000</f>
        <v>679341.47898999997</v>
      </c>
      <c r="AV121" s="2">
        <f>(VLOOKUP($A121,[4]BASE19!$A$1:$N$933,12,0))/1000</f>
        <v>674770.09710999997</v>
      </c>
      <c r="AW121" s="2">
        <f>(VLOOKUP($A121,[4]BASE19!$A$1:$N$933,13,0))/1000</f>
        <v>647999.90798999998</v>
      </c>
      <c r="AX121" s="2">
        <f>(VLOOKUP($A121,[4]BASE19!$A$1:$N$933,14,0))/1000</f>
        <v>663138.13439000002</v>
      </c>
      <c r="AY121" s="2">
        <f>(VLOOKUP($A121,[4]BASE20!$A$1:$N$933,3,0))/1000</f>
        <v>700621.82636000006</v>
      </c>
      <c r="AZ121" s="2">
        <f>(VLOOKUP($A121,[4]BASE20!$A$1:$N$933,4,0))/1000</f>
        <v>717194.74427000002</v>
      </c>
      <c r="BA121" s="2">
        <f>(VLOOKUP($A121,[4]BASE20!$A$1:$N$933,5,0))/1000</f>
        <v>637894.95167999994</v>
      </c>
      <c r="BB121" s="2">
        <f>(VLOOKUP($A121,[4]BASE20!$A$1:$N$933,6,0))/1000</f>
        <v>687974.28500999999</v>
      </c>
      <c r="BC121" s="2">
        <f>(VLOOKUP($A121,[4]BASE20!$A$1:$N$933,7,0))/1000</f>
        <v>708711.35436</v>
      </c>
      <c r="BD121" s="2">
        <f>(VLOOKUP($A121,[4]BASE20!$A$1:$N$933,8,0))/1000</f>
        <v>611976.28749000002</v>
      </c>
      <c r="BE121" s="2">
        <f>(VLOOKUP($A121,[4]BASE20!$A$1:$N$933,9,0))/1000</f>
        <v>608772.68638999993</v>
      </c>
      <c r="BF121" s="2">
        <f>(VLOOKUP($A121,[4]BASE20!$A$1:$N$933,10,0))/1000</f>
        <v>609920.01977000001</v>
      </c>
      <c r="BG121" s="2">
        <f>(VLOOKUP($A121,[4]BASE20!$A$1:$N$933,11,0))/1000</f>
        <v>613954.43517999991</v>
      </c>
      <c r="BH121" s="2">
        <f>(VLOOKUP($A121,[4]BASE20!$A$1:$N$933,12,0))/1000</f>
        <v>615349.25466999994</v>
      </c>
      <c r="BI121" s="2">
        <f>(VLOOKUP($A121,[4]BASE20!$A$1:$N$933,13,0))/1000</f>
        <v>618154.47886000003</v>
      </c>
      <c r="BJ121" s="2">
        <f>(VLOOKUP($A121,[4]BASE20!$A$1:$N$933,14,0))/1000</f>
        <v>614356.80721</v>
      </c>
      <c r="BK121" s="2">
        <f>(VLOOKUP($A121,[4]BASE21!$A$1:$N$933,3,0))/1000</f>
        <v>470924.82237000001</v>
      </c>
      <c r="BL121" s="2">
        <f>(VLOOKUP($A121,[4]BASE21!$A$1:$N$933,4,0))/1000</f>
        <v>482868.86135000002</v>
      </c>
      <c r="BM121" s="2">
        <f>(VLOOKUP($A121,[4]BASE21!$A$1:$N$933,5,0))/1000</f>
        <v>485424.73457999999</v>
      </c>
      <c r="BN121" s="2">
        <f>(VLOOKUP($A121,[4]BASE21!$A$1:$N$933,6,0))/1000</f>
        <v>484753.12443000003</v>
      </c>
      <c r="BO121" s="2">
        <f>(VLOOKUP($A121,[4]BASE21!$A$1:$N$933,7,0))/1000</f>
        <v>486070.59950999997</v>
      </c>
      <c r="BP121" s="2">
        <f>(VLOOKUP($A121,[4]BASE21!$A$1:$N$933,8,0))/1000</f>
        <v>245290.28655000002</v>
      </c>
      <c r="BQ121" s="2">
        <f t="shared" si="7"/>
        <v>-366686.00094</v>
      </c>
      <c r="BR121" s="34">
        <f t="shared" si="8"/>
        <v>-0.59918334817178975</v>
      </c>
      <c r="BS121" s="34">
        <f t="shared" si="9"/>
        <v>-0.49536078339798117</v>
      </c>
      <c r="BT121" s="5"/>
    </row>
    <row r="122" spans="1:72" x14ac:dyDescent="0.2">
      <c r="A122" s="1">
        <v>35</v>
      </c>
      <c r="B122" s="1" t="s">
        <v>61</v>
      </c>
      <c r="C122" s="2">
        <f>VLOOKUP($A122,[4]BASE!$A$2:$N$890,3,0)</f>
        <v>1</v>
      </c>
      <c r="D122" s="2">
        <f>VLOOKUP($A122,[4]BASE!$A$2:$N$890,3,0)</f>
        <v>1</v>
      </c>
      <c r="E122" s="2">
        <f>VLOOKUP($A122,[4]BASE!$A$2:$N$890,3,0)</f>
        <v>1</v>
      </c>
      <c r="F122" s="2">
        <f>VLOOKUP($A122,[4]BASE!$A$2:$N$890,3,0)</f>
        <v>1</v>
      </c>
      <c r="G122" s="2">
        <f>VLOOKUP($A122,[4]BASE!$A$2:$N$890,3,0)</f>
        <v>1</v>
      </c>
      <c r="H122" s="2">
        <f>VLOOKUP($A122,[4]BASE!$A$2:$N$890,3,0)</f>
        <v>1</v>
      </c>
      <c r="I122" s="2">
        <f>VLOOKUP($A122,[4]BASE!$A$2:$N$890,3,0)</f>
        <v>1</v>
      </c>
      <c r="J122" s="2">
        <f>VLOOKUP($A122,[4]BASE!$A$2:$N$890,3,0)</f>
        <v>1</v>
      </c>
      <c r="K122" s="2">
        <f>(VLOOKUP($A122,[4]BASE!$A$2:$N$890,11,0))/1000</f>
        <v>46726.869409999999</v>
      </c>
      <c r="L122" s="2">
        <f>(VLOOKUP($A122,[4]BASE!$A$2:$N$890,12,0))/1000</f>
        <v>46716.613060000003</v>
      </c>
      <c r="M122" s="2">
        <f>(VLOOKUP($A122,[4]BASE!$A$2:$N$890,13,0))/1000</f>
        <v>46716.613060000003</v>
      </c>
      <c r="N122" s="2">
        <f>(VLOOKUP($A122,[4]BASE!$A$2:$N$890,14,0))/1000</f>
        <v>46716.613060000003</v>
      </c>
      <c r="O122" s="2">
        <f>(VLOOKUP($A122,[4]BASE17!$A$1:$N$933,3,0))/1000</f>
        <v>46716.613060000003</v>
      </c>
      <c r="P122" s="2">
        <f>(VLOOKUP($A122,[4]BASE17!$A$1:$N$933,4,0))/1000</f>
        <v>46716.613060000003</v>
      </c>
      <c r="Q122" s="2">
        <f>(VLOOKUP($A122,[4]BASE17!$A$1:$N$933,5,0))/1000</f>
        <v>46716.613060000003</v>
      </c>
      <c r="R122" s="2">
        <f>(VLOOKUP($A122,[4]BASE17!$A$1:$N$933,6,0))/1000</f>
        <v>46716.613060000003</v>
      </c>
      <c r="S122" s="2">
        <f>(VLOOKUP($A122,[4]BASE17!$A$1:$N$933,7,0))/1000</f>
        <v>46716.613060000003</v>
      </c>
      <c r="T122" s="2">
        <f>(VLOOKUP($A122,[4]BASE17!$A$1:$N$933,8,0))/1000</f>
        <v>46716.613060000003</v>
      </c>
      <c r="U122" s="2">
        <f>(VLOOKUP($A122,[4]BASE17!$A$1:$N$933,9,0))/1000</f>
        <v>46716.613060000003</v>
      </c>
      <c r="V122" s="2">
        <f>(VLOOKUP($A122,[4]BASE17!$A$1:$N$933,10,0))/1000</f>
        <v>46716.613060000003</v>
      </c>
      <c r="W122" s="2">
        <f>(VLOOKUP($A122,[4]BASE17!$A$1:$N$933,11,0))/1000</f>
        <v>46716.613060000003</v>
      </c>
      <c r="X122" s="2">
        <f>(VLOOKUP($A122,[4]BASE17!$A$1:$N$933,12,0))/1000</f>
        <v>46716.613060000003</v>
      </c>
      <c r="Y122" s="2">
        <f>(VLOOKUP($A122,[4]BASE17!$A$1:$N$933,13,0))/1000</f>
        <v>46716.613060000003</v>
      </c>
      <c r="Z122" s="2">
        <f>(VLOOKUP($A122,[4]BASE17!$A$1:$N$933,14,0))/1000</f>
        <v>46716.613060000003</v>
      </c>
      <c r="AA122" s="2">
        <f>(VLOOKUP($A122,[4]BASE18!$A$1:$N$933,3,0))/1000</f>
        <v>46716.613060000003</v>
      </c>
      <c r="AB122" s="2">
        <f>(VLOOKUP($A122,[4]BASE18!$A$1:$N$933,4,0))/1000</f>
        <v>46716.613060000003</v>
      </c>
      <c r="AC122" s="2">
        <f>(VLOOKUP($A122,[4]BASE18!$A$1:$N$933,5,0))/1000</f>
        <v>46716.613060000003</v>
      </c>
      <c r="AD122" s="2">
        <f>(VLOOKUP($A122,[4]BASE18!$A$1:$N$933,6,0))/1000</f>
        <v>46716.613060000003</v>
      </c>
      <c r="AE122" s="2">
        <f>(VLOOKUP($A122,[4]BASE18!$A$1:$N$933,7,0))/1000</f>
        <v>46716.613060000003</v>
      </c>
      <c r="AF122" s="2">
        <f>(VLOOKUP($A122,[4]BASE18!$A$1:$N$933,8,0))/1000</f>
        <v>46716.613060000003</v>
      </c>
      <c r="AG122" s="2">
        <f>(VLOOKUP($A122,[4]BASE18!$A$1:$N$933,9,0))/1000</f>
        <v>46716.613060000003</v>
      </c>
      <c r="AH122" s="2">
        <f>(VLOOKUP($A122,[4]BASE18!$A$1:$N$933,10,0))/1000</f>
        <v>46716.613060000003</v>
      </c>
      <c r="AI122" s="2">
        <f>(VLOOKUP($A122,[4]BASE18!$A$1:$N$933,11,0))/1000</f>
        <v>46716.613060000003</v>
      </c>
      <c r="AJ122" s="2">
        <f>(VLOOKUP($A122,[4]BASE18!$A$1:$N$933,12,0))/1000</f>
        <v>46716.613060000003</v>
      </c>
      <c r="AK122" s="2">
        <f>(VLOOKUP($A122,[4]BASE18!$A$1:$N$933,13,0))/1000</f>
        <v>46716.613060000003</v>
      </c>
      <c r="AL122" s="2">
        <f>(VLOOKUP($A122,[4]BASE18!$A$1:$N$933,14,0))/1000</f>
        <v>46716.613060000003</v>
      </c>
      <c r="AM122" s="2">
        <f>(VLOOKUP($A122,[4]BASE19!$A$1:$N$933,3,0))/1000</f>
        <v>46716.613060000003</v>
      </c>
      <c r="AN122" s="2">
        <f>(VLOOKUP($A122,[4]BASE19!$A$1:$N$933,4,0))/1000</f>
        <v>46716.613060000003</v>
      </c>
      <c r="AO122" s="2">
        <f>(VLOOKUP($A122,[4]BASE19!$A$1:$N$933,5,0))/1000</f>
        <v>49000.240659999996</v>
      </c>
      <c r="AP122" s="2">
        <f>(VLOOKUP($A122,[4]BASE19!$A$1:$N$933,6,0))/1000</f>
        <v>49000.240659999996</v>
      </c>
      <c r="AQ122" s="2">
        <f>(VLOOKUP($A122,[4]BASE19!$A$1:$N$933,7,0))/1000</f>
        <v>49000.240659999996</v>
      </c>
      <c r="AR122" s="2">
        <f>(VLOOKUP($A122,[4]BASE19!$A$1:$N$933,8,0))/1000</f>
        <v>49000.240659999996</v>
      </c>
      <c r="AS122" s="2">
        <f>(VLOOKUP($A122,[4]BASE19!$A$1:$N$933,9,0))/1000</f>
        <v>49034.809479999996</v>
      </c>
      <c r="AT122" s="2">
        <f>(VLOOKUP($A122,[4]BASE19!$A$1:$N$933,10,0))/1000</f>
        <v>49034.809479999996</v>
      </c>
      <c r="AU122" s="2">
        <f>(VLOOKUP($A122,[4]BASE19!$A$1:$N$933,11,0))/1000</f>
        <v>49034.809479999996</v>
      </c>
      <c r="AV122" s="2">
        <f>(VLOOKUP($A122,[4]BASE19!$A$1:$N$933,12,0))/1000</f>
        <v>49034.809479999996</v>
      </c>
      <c r="AW122" s="2">
        <f>(VLOOKUP($A122,[4]BASE19!$A$1:$N$933,13,0))/1000</f>
        <v>49034.809479999996</v>
      </c>
      <c r="AX122" s="2">
        <f>(VLOOKUP($A122,[4]BASE19!$A$1:$N$933,14,0))/1000</f>
        <v>49034.809479999996</v>
      </c>
      <c r="AY122" s="2">
        <f>(VLOOKUP($A122,[4]BASE20!$A$1:$N$933,3,0))/1000</f>
        <v>49034.809479999996</v>
      </c>
      <c r="AZ122" s="2">
        <f>(VLOOKUP($A122,[4]BASE20!$A$1:$N$933,4,0))/1000</f>
        <v>49034.809479999996</v>
      </c>
      <c r="BA122" s="2">
        <f>(VLOOKUP($A122,[4]BASE20!$A$1:$N$933,5,0))/1000</f>
        <v>49034.809479999996</v>
      </c>
      <c r="BB122" s="2">
        <f>(VLOOKUP($A122,[4]BASE20!$A$1:$N$933,6,0))/1000</f>
        <v>49034.809479999996</v>
      </c>
      <c r="BC122" s="2">
        <f>(VLOOKUP($A122,[4]BASE20!$A$1:$N$933,7,0))/1000</f>
        <v>49034.809479999996</v>
      </c>
      <c r="BD122" s="2">
        <f>(VLOOKUP($A122,[4]BASE20!$A$1:$N$933,8,0))/1000</f>
        <v>49034.809479999996</v>
      </c>
      <c r="BE122" s="2">
        <f>(VLOOKUP($A122,[4]BASE20!$A$1:$N$933,9,0))/1000</f>
        <v>49034.809479999996</v>
      </c>
      <c r="BF122" s="2">
        <f>(VLOOKUP($A122,[4]BASE20!$A$1:$N$933,10,0))/1000</f>
        <v>49034.809479999996</v>
      </c>
      <c r="BG122" s="2">
        <f>(VLOOKUP($A122,[4]BASE20!$A$1:$N$933,11,0))/1000</f>
        <v>49034.809479999996</v>
      </c>
      <c r="BH122" s="2">
        <f>(VLOOKUP($A122,[4]BASE20!$A$1:$N$933,12,0))/1000</f>
        <v>49034.809479999996</v>
      </c>
      <c r="BI122" s="2">
        <f>(VLOOKUP($A122,[4]BASE20!$A$1:$N$933,13,0))/1000</f>
        <v>49034.809479999996</v>
      </c>
      <c r="BJ122" s="2">
        <f>(VLOOKUP($A122,[4]BASE20!$A$1:$N$933,14,0))/1000</f>
        <v>49034.809479999996</v>
      </c>
      <c r="BK122" s="2">
        <f>(VLOOKUP($A122,[4]BASE21!$A$1:$N$933,3,0))/1000</f>
        <v>49034.809479999996</v>
      </c>
      <c r="BL122" s="2">
        <f>(VLOOKUP($A122,[4]BASE21!$A$1:$N$933,4,0))/1000</f>
        <v>49034.809479999996</v>
      </c>
      <c r="BM122" s="2">
        <f>(VLOOKUP($A122,[4]BASE21!$A$1:$N$933,5,0))/1000</f>
        <v>49034.809479999996</v>
      </c>
      <c r="BN122" s="2">
        <f>(VLOOKUP($A122,[4]BASE21!$A$1:$N$933,6,0))/1000</f>
        <v>49034.809479999996</v>
      </c>
      <c r="BO122" s="2">
        <f>(VLOOKUP($A122,[4]BASE21!$A$1:$N$933,7,0))/1000</f>
        <v>49034.809479999996</v>
      </c>
      <c r="BP122" s="2">
        <f>(VLOOKUP($A122,[4]BASE21!$A$1:$N$933,8,0))/1000</f>
        <v>49034.809479999996</v>
      </c>
      <c r="BQ122" s="2">
        <f t="shared" si="7"/>
        <v>0</v>
      </c>
      <c r="BR122" s="34">
        <f t="shared" si="8"/>
        <v>0</v>
      </c>
      <c r="BS122" s="34">
        <f t="shared" si="9"/>
        <v>0</v>
      </c>
      <c r="BT122" s="5"/>
    </row>
    <row r="123" spans="1:72" x14ac:dyDescent="0.2">
      <c r="A123" s="1">
        <v>351</v>
      </c>
      <c r="B123" s="1" t="s">
        <v>62</v>
      </c>
      <c r="C123" s="2">
        <f>VLOOKUP($A123,[4]BASE!$A$2:$N$890,3,0)</f>
        <v>1</v>
      </c>
      <c r="D123" s="2">
        <f>VLOOKUP($A123,[4]BASE!$A$2:$N$890,3,0)</f>
        <v>1</v>
      </c>
      <c r="E123" s="2">
        <f>VLOOKUP($A123,[4]BASE!$A$2:$N$890,3,0)</f>
        <v>1</v>
      </c>
      <c r="F123" s="2">
        <f>VLOOKUP($A123,[4]BASE!$A$2:$N$890,3,0)</f>
        <v>1</v>
      </c>
      <c r="G123" s="2">
        <f>VLOOKUP($A123,[4]BASE!$A$2:$N$890,3,0)</f>
        <v>1</v>
      </c>
      <c r="H123" s="2">
        <f>VLOOKUP($A123,[4]BASE!$A$2:$N$890,3,0)</f>
        <v>1</v>
      </c>
      <c r="I123" s="2">
        <f>VLOOKUP($A123,[4]BASE!$A$2:$N$890,3,0)</f>
        <v>1</v>
      </c>
      <c r="J123" s="2">
        <f>VLOOKUP($A123,[4]BASE!$A$2:$N$890,3,0)</f>
        <v>1</v>
      </c>
      <c r="K123" s="2">
        <f>(VLOOKUP($A123,[4]BASE!$A$2:$N$890,11,0))/1000</f>
        <v>46726.869409999999</v>
      </c>
      <c r="L123" s="2">
        <f>(VLOOKUP($A123,[4]BASE!$A$2:$N$890,12,0))/1000</f>
        <v>46716.613060000003</v>
      </c>
      <c r="M123" s="2">
        <f>(VLOOKUP($A123,[4]BASE!$A$2:$N$890,13,0))/1000</f>
        <v>46716.613060000003</v>
      </c>
      <c r="N123" s="2">
        <f>(VLOOKUP($A123,[4]BASE!$A$2:$N$890,14,0))/1000</f>
        <v>46716.613060000003</v>
      </c>
      <c r="O123" s="2">
        <f>(VLOOKUP($A123,[4]BASE17!$A$1:$N$933,3,0))/1000</f>
        <v>46716.613060000003</v>
      </c>
      <c r="P123" s="2">
        <f>(VLOOKUP($A123,[4]BASE17!$A$1:$N$933,4,0))/1000</f>
        <v>46716.613060000003</v>
      </c>
      <c r="Q123" s="2">
        <f>(VLOOKUP($A123,[4]BASE17!$A$1:$N$933,5,0))/1000</f>
        <v>46716.613060000003</v>
      </c>
      <c r="R123" s="2">
        <f>(VLOOKUP($A123,[4]BASE17!$A$1:$N$933,6,0))/1000</f>
        <v>46716.613060000003</v>
      </c>
      <c r="S123" s="2">
        <f>(VLOOKUP($A123,[4]BASE17!$A$1:$N$933,7,0))/1000</f>
        <v>46716.613060000003</v>
      </c>
      <c r="T123" s="2">
        <f>(VLOOKUP($A123,[4]BASE17!$A$1:$N$933,8,0))/1000</f>
        <v>46716.613060000003</v>
      </c>
      <c r="U123" s="2">
        <f>(VLOOKUP($A123,[4]BASE17!$A$1:$N$933,9,0))/1000</f>
        <v>46716.613060000003</v>
      </c>
      <c r="V123" s="2">
        <f>(VLOOKUP($A123,[4]BASE17!$A$1:$N$933,10,0))/1000</f>
        <v>46716.613060000003</v>
      </c>
      <c r="W123" s="2">
        <f>(VLOOKUP($A123,[4]BASE17!$A$1:$N$933,11,0))/1000</f>
        <v>46716.613060000003</v>
      </c>
      <c r="X123" s="2">
        <f>(VLOOKUP($A123,[4]BASE17!$A$1:$N$933,12,0))/1000</f>
        <v>46716.613060000003</v>
      </c>
      <c r="Y123" s="2">
        <f>(VLOOKUP($A123,[4]BASE17!$A$1:$N$933,13,0))/1000</f>
        <v>46716.613060000003</v>
      </c>
      <c r="Z123" s="2">
        <f>(VLOOKUP($A123,[4]BASE17!$A$1:$N$933,14,0))/1000</f>
        <v>46716.613060000003</v>
      </c>
      <c r="AA123" s="2">
        <f>(VLOOKUP($A123,[4]BASE18!$A$1:$N$933,3,0))/1000</f>
        <v>46716.613060000003</v>
      </c>
      <c r="AB123" s="2">
        <f>(VLOOKUP($A123,[4]BASE18!$A$1:$N$933,4,0))/1000</f>
        <v>46716.613060000003</v>
      </c>
      <c r="AC123" s="2">
        <f>(VLOOKUP($A123,[4]BASE18!$A$1:$N$933,5,0))/1000</f>
        <v>46716.613060000003</v>
      </c>
      <c r="AD123" s="2">
        <f>(VLOOKUP($A123,[4]BASE18!$A$1:$N$933,6,0))/1000</f>
        <v>46716.613060000003</v>
      </c>
      <c r="AE123" s="2">
        <f>(VLOOKUP($A123,[4]BASE18!$A$1:$N$933,7,0))/1000</f>
        <v>46716.613060000003</v>
      </c>
      <c r="AF123" s="2">
        <f>(VLOOKUP($A123,[4]BASE18!$A$1:$N$933,8,0))/1000</f>
        <v>46716.613060000003</v>
      </c>
      <c r="AG123" s="2">
        <f>(VLOOKUP($A123,[4]BASE18!$A$1:$N$933,9,0))/1000</f>
        <v>46716.613060000003</v>
      </c>
      <c r="AH123" s="2">
        <f>(VLOOKUP($A123,[4]BASE18!$A$1:$N$933,10,0))/1000</f>
        <v>46716.613060000003</v>
      </c>
      <c r="AI123" s="2">
        <f>(VLOOKUP($A123,[4]BASE18!$A$1:$N$933,11,0))/1000</f>
        <v>46716.613060000003</v>
      </c>
      <c r="AJ123" s="2">
        <f>(VLOOKUP($A123,[4]BASE18!$A$1:$N$933,12,0))/1000</f>
        <v>46716.613060000003</v>
      </c>
      <c r="AK123" s="2">
        <f>(VLOOKUP($A123,[4]BASE18!$A$1:$N$933,13,0))/1000</f>
        <v>46716.613060000003</v>
      </c>
      <c r="AL123" s="2">
        <f>(VLOOKUP($A123,[4]BASE18!$A$1:$N$933,14,0))/1000</f>
        <v>46716.613060000003</v>
      </c>
      <c r="AM123" s="2">
        <f>(VLOOKUP($A123,[4]BASE19!$A$1:$N$933,3,0))/1000</f>
        <v>46716.613060000003</v>
      </c>
      <c r="AN123" s="2">
        <f>(VLOOKUP($A123,[4]BASE19!$A$1:$N$933,4,0))/1000</f>
        <v>46716.613060000003</v>
      </c>
      <c r="AO123" s="2">
        <f>(VLOOKUP($A123,[4]BASE19!$A$1:$N$933,5,0))/1000</f>
        <v>49000.240659999996</v>
      </c>
      <c r="AP123" s="2">
        <f>(VLOOKUP($A123,[4]BASE19!$A$1:$N$933,6,0))/1000</f>
        <v>49000.240659999996</v>
      </c>
      <c r="AQ123" s="2">
        <f>(VLOOKUP($A123,[4]BASE19!$A$1:$N$933,7,0))/1000</f>
        <v>49000.240659999996</v>
      </c>
      <c r="AR123" s="2">
        <f>(VLOOKUP($A123,[4]BASE19!$A$1:$N$933,8,0))/1000</f>
        <v>49000.240659999996</v>
      </c>
      <c r="AS123" s="2">
        <f>(VLOOKUP($A123,[4]BASE19!$A$1:$N$933,9,0))/1000</f>
        <v>49034.809479999996</v>
      </c>
      <c r="AT123" s="2">
        <f>(VLOOKUP($A123,[4]BASE19!$A$1:$N$933,10,0))/1000</f>
        <v>49034.809479999996</v>
      </c>
      <c r="AU123" s="2">
        <f>(VLOOKUP($A123,[4]BASE19!$A$1:$N$933,11,0))/1000</f>
        <v>49034.809479999996</v>
      </c>
      <c r="AV123" s="2">
        <f>(VLOOKUP($A123,[4]BASE19!$A$1:$N$933,12,0))/1000</f>
        <v>49034.809479999996</v>
      </c>
      <c r="AW123" s="2">
        <f>(VLOOKUP($A123,[4]BASE19!$A$1:$N$933,13,0))/1000</f>
        <v>49034.809479999996</v>
      </c>
      <c r="AX123" s="2">
        <f>(VLOOKUP($A123,[4]BASE19!$A$1:$N$933,14,0))/1000</f>
        <v>49034.809479999996</v>
      </c>
      <c r="AY123" s="2">
        <f>(VLOOKUP($A123,[4]BASE20!$A$1:$N$933,3,0))/1000</f>
        <v>49034.809479999996</v>
      </c>
      <c r="AZ123" s="2">
        <f>(VLOOKUP($A123,[4]BASE20!$A$1:$N$933,4,0))/1000</f>
        <v>49034.809479999996</v>
      </c>
      <c r="BA123" s="2">
        <f>(VLOOKUP($A123,[4]BASE20!$A$1:$N$933,5,0))/1000</f>
        <v>49034.809479999996</v>
      </c>
      <c r="BB123" s="2">
        <f>(VLOOKUP($A123,[4]BASE20!$A$1:$N$933,6,0))/1000</f>
        <v>49034.809479999996</v>
      </c>
      <c r="BC123" s="2">
        <f>(VLOOKUP($A123,[4]BASE20!$A$1:$N$933,7,0))/1000</f>
        <v>49034.809479999996</v>
      </c>
      <c r="BD123" s="2">
        <f>(VLOOKUP($A123,[4]BASE20!$A$1:$N$933,8,0))/1000</f>
        <v>49034.809479999996</v>
      </c>
      <c r="BE123" s="2">
        <f>(VLOOKUP($A123,[4]BASE20!$A$1:$N$933,9,0))/1000</f>
        <v>49034.809479999996</v>
      </c>
      <c r="BF123" s="2">
        <f>(VLOOKUP($A123,[4]BASE20!$A$1:$N$933,10,0))/1000</f>
        <v>49034.809479999996</v>
      </c>
      <c r="BG123" s="2">
        <f>(VLOOKUP($A123,[4]BASE20!$A$1:$N$933,11,0))/1000</f>
        <v>49034.809479999996</v>
      </c>
      <c r="BH123" s="2">
        <f>(VLOOKUP($A123,[4]BASE20!$A$1:$N$933,12,0))/1000</f>
        <v>49034.809479999996</v>
      </c>
      <c r="BI123" s="2">
        <f>(VLOOKUP($A123,[4]BASE20!$A$1:$N$933,13,0))/1000</f>
        <v>49034.809479999996</v>
      </c>
      <c r="BJ123" s="2">
        <f>(VLOOKUP($A123,[4]BASE20!$A$1:$N$933,14,0))/1000</f>
        <v>49034.809479999996</v>
      </c>
      <c r="BK123" s="2">
        <f>(VLOOKUP($A123,[4]BASE21!$A$1:$N$933,3,0))/1000</f>
        <v>49034.809479999996</v>
      </c>
      <c r="BL123" s="2">
        <f>(VLOOKUP($A123,[4]BASE21!$A$1:$N$933,4,0))/1000</f>
        <v>49034.809479999996</v>
      </c>
      <c r="BM123" s="2">
        <f>(VLOOKUP($A123,[4]BASE21!$A$1:$N$933,5,0))/1000</f>
        <v>49034.809479999996</v>
      </c>
      <c r="BN123" s="2">
        <f>(VLOOKUP($A123,[4]BASE21!$A$1:$N$933,6,0))/1000</f>
        <v>49034.809479999996</v>
      </c>
      <c r="BO123" s="2">
        <f>(VLOOKUP($A123,[4]BASE21!$A$1:$N$933,7,0))/1000</f>
        <v>49034.809479999996</v>
      </c>
      <c r="BP123" s="2">
        <f>(VLOOKUP($A123,[4]BASE21!$A$1:$N$933,8,0))/1000</f>
        <v>49034.809479999996</v>
      </c>
      <c r="BQ123" s="2">
        <f t="shared" si="7"/>
        <v>0</v>
      </c>
      <c r="BR123" s="34">
        <f t="shared" si="8"/>
        <v>0</v>
      </c>
      <c r="BS123" s="34">
        <f t="shared" si="9"/>
        <v>0</v>
      </c>
      <c r="BT123" s="5"/>
    </row>
    <row r="124" spans="1:72" x14ac:dyDescent="0.2">
      <c r="A124" s="1">
        <v>38</v>
      </c>
      <c r="B124" s="1" t="s">
        <v>63</v>
      </c>
      <c r="C124" s="2">
        <f>VLOOKUP($A124,[4]BASE!$A$2:$N$890,3,0)</f>
        <v>1</v>
      </c>
      <c r="D124" s="2">
        <f>VLOOKUP($A124,[4]BASE!$A$2:$N$890,3,0)</f>
        <v>1</v>
      </c>
      <c r="E124" s="2">
        <f>VLOOKUP($A124,[4]BASE!$A$2:$N$890,3,0)</f>
        <v>1</v>
      </c>
      <c r="F124" s="2">
        <f>VLOOKUP($A124,[4]BASE!$A$2:$N$890,3,0)</f>
        <v>1</v>
      </c>
      <c r="G124" s="2">
        <f>VLOOKUP($A124,[4]BASE!$A$2:$N$890,3,0)</f>
        <v>1</v>
      </c>
      <c r="H124" s="2">
        <f>VLOOKUP($A124,[4]BASE!$A$2:$N$890,3,0)</f>
        <v>1</v>
      </c>
      <c r="I124" s="2">
        <f>VLOOKUP($A124,[4]BASE!$A$2:$N$890,3,0)</f>
        <v>1</v>
      </c>
      <c r="J124" s="2">
        <f>VLOOKUP($A124,[4]BASE!$A$2:$N$890,3,0)</f>
        <v>1</v>
      </c>
      <c r="K124" s="2">
        <f>(VLOOKUP($A124,[4]BASE!$A$2:$N$890,11,0))/1000</f>
        <v>0</v>
      </c>
      <c r="L124" s="2">
        <f>(VLOOKUP($A124,[4]BASE!$A$2:$N$890,12,0))/1000</f>
        <v>0</v>
      </c>
      <c r="M124" s="2">
        <f>(VLOOKUP($A124,[4]BASE!$A$2:$N$890,13,0))/1000</f>
        <v>0</v>
      </c>
      <c r="N124" s="2">
        <f>(VLOOKUP($A124,[4]BASE!$A$2:$N$890,14,0))/1000</f>
        <v>90570.124089999998</v>
      </c>
      <c r="O124" s="2">
        <f>(VLOOKUP($A124,[4]BASE17!$A$1:$N$933,3,0))/1000</f>
        <v>0</v>
      </c>
      <c r="P124" s="2">
        <f>(VLOOKUP($A124,[4]BASE17!$A$1:$N$933,4,0))/1000</f>
        <v>0</v>
      </c>
      <c r="Q124" s="2">
        <f>(VLOOKUP($A124,[4]BASE17!$A$1:$N$933,5,0))/1000</f>
        <v>0</v>
      </c>
      <c r="R124" s="2">
        <f>(VLOOKUP($A124,[4]BASE17!$A$1:$N$933,6,0))/1000</f>
        <v>0</v>
      </c>
      <c r="S124" s="2">
        <f>(VLOOKUP($A124,[4]BASE17!$A$1:$N$933,7,0))/1000</f>
        <v>0</v>
      </c>
      <c r="T124" s="2">
        <f>(VLOOKUP($A124,[4]BASE17!$A$1:$N$933,8,0))/1000</f>
        <v>0</v>
      </c>
      <c r="U124" s="2">
        <f>(VLOOKUP($A124,[4]BASE17!$A$1:$N$933,9,0))/1000</f>
        <v>0</v>
      </c>
      <c r="V124" s="2">
        <f>(VLOOKUP($A124,[4]BASE17!$A$1:$N$933,10,0))/1000</f>
        <v>0</v>
      </c>
      <c r="W124" s="2">
        <f>(VLOOKUP($A124,[4]BASE17!$A$1:$N$933,11,0))/1000</f>
        <v>0</v>
      </c>
      <c r="X124" s="2">
        <f>(VLOOKUP($A124,[4]BASE17!$A$1:$N$933,12,0))/1000</f>
        <v>0</v>
      </c>
      <c r="Y124" s="2">
        <f>(VLOOKUP($A124,[4]BASE17!$A$1:$N$933,13,0))/1000</f>
        <v>0</v>
      </c>
      <c r="Z124" s="2">
        <f>(VLOOKUP($A124,[4]BASE17!$A$1:$N$933,14,0))/1000</f>
        <v>195936.97011000002</v>
      </c>
      <c r="AA124" s="2">
        <f>(VLOOKUP($A124,[4]BASE18!$A$1:$N$933,3,0))/1000</f>
        <v>195936.97011000002</v>
      </c>
      <c r="AB124" s="2">
        <f>(VLOOKUP($A124,[4]BASE18!$A$1:$N$933,4,0))/1000</f>
        <v>195936.97011000002</v>
      </c>
      <c r="AC124" s="2">
        <f>(VLOOKUP($A124,[4]BASE18!$A$1:$N$933,5,0))/1000</f>
        <v>195936.97011000002</v>
      </c>
      <c r="AD124" s="2">
        <f>(VLOOKUP($A124,[4]BASE18!$A$1:$N$933,6,0))/1000</f>
        <v>195936.97011000002</v>
      </c>
      <c r="AE124" s="2">
        <f>(VLOOKUP($A124,[4]BASE18!$A$1:$N$933,7,0))/1000</f>
        <v>100936.97010999999</v>
      </c>
      <c r="AF124" s="2">
        <f>(VLOOKUP($A124,[4]BASE18!$A$1:$N$933,8,0))/1000</f>
        <v>100936.97010999999</v>
      </c>
      <c r="AG124" s="2">
        <f>(VLOOKUP($A124,[4]BASE18!$A$1:$N$933,9,0))/1000</f>
        <v>60936.970110000002</v>
      </c>
      <c r="AH124" s="2">
        <f>(VLOOKUP($A124,[4]BASE18!$A$1:$N$933,10,0))/1000</f>
        <v>12001.366759999999</v>
      </c>
      <c r="AI124" s="2">
        <f>(VLOOKUP($A124,[4]BASE18!$A$1:$N$933,11,0))/1000</f>
        <v>12001.366759999999</v>
      </c>
      <c r="AJ124" s="2">
        <f>(VLOOKUP($A124,[4]BASE18!$A$1:$N$933,12,0))/1000</f>
        <v>12001.366759999999</v>
      </c>
      <c r="AK124" s="2">
        <f>(VLOOKUP($A124,[4]BASE18!$A$1:$N$933,13,0))/1000</f>
        <v>12001.366759999999</v>
      </c>
      <c r="AL124" s="2">
        <f>(VLOOKUP($A124,[4]BASE18!$A$1:$N$933,14,0))/1000</f>
        <v>246600.11019000001</v>
      </c>
      <c r="AM124" s="2">
        <f>(VLOOKUP($A124,[4]BASE19!$A$1:$N$933,3,0))/1000</f>
        <v>234598.74343</v>
      </c>
      <c r="AN124" s="2">
        <f>(VLOOKUP($A124,[4]BASE19!$A$1:$N$933,4,0))/1000</f>
        <v>234598.74343</v>
      </c>
      <c r="AO124" s="2">
        <f>(VLOOKUP($A124,[4]BASE19!$A$1:$N$933,5,0))/1000</f>
        <v>234598.74343</v>
      </c>
      <c r="AP124" s="2">
        <f>(VLOOKUP($A124,[4]BASE19!$A$1:$N$933,6,0))/1000</f>
        <v>234598.74343</v>
      </c>
      <c r="AQ124" s="2">
        <f>(VLOOKUP($A124,[4]BASE19!$A$1:$N$933,7,0))/1000</f>
        <v>0</v>
      </c>
      <c r="AR124" s="2">
        <f>(VLOOKUP($A124,[4]BASE19!$A$1:$N$933,8,0))/1000</f>
        <v>0</v>
      </c>
      <c r="AS124" s="2">
        <f>(VLOOKUP($A124,[4]BASE19!$A$1:$N$933,9,0))/1000</f>
        <v>0</v>
      </c>
      <c r="AT124" s="2">
        <f>(VLOOKUP($A124,[4]BASE19!$A$1:$N$933,10,0))/1000</f>
        <v>0</v>
      </c>
      <c r="AU124" s="2">
        <f>(VLOOKUP($A124,[4]BASE19!$A$1:$N$933,11,0))/1000</f>
        <v>0</v>
      </c>
      <c r="AV124" s="2">
        <f>(VLOOKUP($A124,[4]BASE19!$A$1:$N$933,12,0))/1000</f>
        <v>0</v>
      </c>
      <c r="AW124" s="2">
        <f>(VLOOKUP($A124,[4]BASE19!$A$1:$N$933,13,0))/1000</f>
        <v>0</v>
      </c>
      <c r="AX124" s="2">
        <f>(VLOOKUP($A124,[4]BASE19!$A$1:$N$933,14,0))/1000</f>
        <v>247223.30538000001</v>
      </c>
      <c r="AY124" s="2">
        <f>(VLOOKUP($A124,[4]BASE20!$A$1:$N$933,3,0))/1000</f>
        <v>247223.30538000001</v>
      </c>
      <c r="AZ124" s="2">
        <f>(VLOOKUP($A124,[4]BASE20!$A$1:$N$933,4,0))/1000</f>
        <v>247223.30538000001</v>
      </c>
      <c r="BA124" s="2">
        <f>(VLOOKUP($A124,[4]BASE20!$A$1:$N$933,5,0))/1000</f>
        <v>0</v>
      </c>
      <c r="BB124" s="2">
        <f>(VLOOKUP($A124,[4]BASE20!$A$1:$N$933,6,0))/1000</f>
        <v>0</v>
      </c>
      <c r="BC124" s="2">
        <f>(VLOOKUP($A124,[4]BASE20!$A$1:$N$933,7,0))/1000</f>
        <v>0</v>
      </c>
      <c r="BD124" s="2">
        <f>(VLOOKUP($A124,[4]BASE20!$A$1:$N$933,8,0))/1000</f>
        <v>0</v>
      </c>
      <c r="BE124" s="2">
        <f>(VLOOKUP($A124,[4]BASE20!$A$1:$N$933,9,0))/1000</f>
        <v>0</v>
      </c>
      <c r="BF124" s="2">
        <f>(VLOOKUP($A124,[4]BASE20!$A$1:$N$933,10,0))/1000</f>
        <v>0</v>
      </c>
      <c r="BG124" s="2">
        <f>(VLOOKUP($A124,[4]BASE20!$A$1:$N$933,11,0))/1000</f>
        <v>0</v>
      </c>
      <c r="BH124" s="2">
        <f>(VLOOKUP($A124,[4]BASE20!$A$1:$N$933,12,0))/1000</f>
        <v>0</v>
      </c>
      <c r="BI124" s="2">
        <f>(VLOOKUP($A124,[4]BASE20!$A$1:$N$933,13,0))/1000</f>
        <v>0</v>
      </c>
      <c r="BJ124" s="2">
        <f>(VLOOKUP($A124,[4]BASE20!$A$1:$N$933,14,0))/1000</f>
        <v>174007.31758</v>
      </c>
      <c r="BK124" s="2">
        <f>(VLOOKUP($A124,[4]BASE21!$A$1:$N$933,3,0))/1000</f>
        <v>174007.31758</v>
      </c>
      <c r="BL124" s="2">
        <f>(VLOOKUP($A124,[4]BASE21!$A$1:$N$933,4,0))/1000</f>
        <v>174007.31758</v>
      </c>
      <c r="BM124" s="2">
        <f>(VLOOKUP($A124,[4]BASE21!$A$1:$N$933,5,0))/1000</f>
        <v>0</v>
      </c>
      <c r="BN124" s="2">
        <f>(VLOOKUP($A124,[4]BASE21!$A$1:$N$933,6,0))/1000</f>
        <v>0</v>
      </c>
      <c r="BO124" s="2">
        <f>(VLOOKUP($A124,[4]BASE21!$A$1:$N$933,7,0))/1000</f>
        <v>0</v>
      </c>
      <c r="BP124" s="2">
        <f>(VLOOKUP($A124,[4]BASE21!$A$1:$N$933,8,0))/1000</f>
        <v>241083.22912999999</v>
      </c>
      <c r="BQ124" s="2">
        <f t="shared" si="7"/>
        <v>241083.22912999999</v>
      </c>
      <c r="BR124" s="34">
        <f t="shared" si="8"/>
        <v>0</v>
      </c>
      <c r="BS124" s="34">
        <f t="shared" si="9"/>
        <v>0</v>
      </c>
      <c r="BT124" s="5"/>
    </row>
    <row r="125" spans="1:72" x14ac:dyDescent="0.2">
      <c r="A125" s="1">
        <v>381</v>
      </c>
      <c r="B125" s="1" t="s">
        <v>64</v>
      </c>
      <c r="C125" s="2">
        <f>VLOOKUP($A125,[4]BASE!$A$2:$N$890,3,0)</f>
        <v>1</v>
      </c>
      <c r="D125" s="2">
        <f>VLOOKUP($A125,[4]BASE!$A$2:$N$890,3,0)</f>
        <v>1</v>
      </c>
      <c r="E125" s="2">
        <f>VLOOKUP($A125,[4]BASE!$A$2:$N$890,3,0)</f>
        <v>1</v>
      </c>
      <c r="F125" s="2">
        <f>VLOOKUP($A125,[4]BASE!$A$2:$N$890,3,0)</f>
        <v>1</v>
      </c>
      <c r="G125" s="2">
        <f>VLOOKUP($A125,[4]BASE!$A$2:$N$890,3,0)</f>
        <v>1</v>
      </c>
      <c r="H125" s="2">
        <f>VLOOKUP($A125,[4]BASE!$A$2:$N$890,3,0)</f>
        <v>1</v>
      </c>
      <c r="I125" s="2">
        <f>VLOOKUP($A125,[4]BASE!$A$2:$N$890,3,0)</f>
        <v>1</v>
      </c>
      <c r="J125" s="2">
        <f>VLOOKUP($A125,[4]BASE!$A$2:$N$890,3,0)</f>
        <v>1</v>
      </c>
      <c r="K125" s="2">
        <f>(VLOOKUP($A125,[4]BASE!$A$2:$N$890,11,0))/1000</f>
        <v>0</v>
      </c>
      <c r="L125" s="2">
        <f>(VLOOKUP($A125,[4]BASE!$A$2:$N$890,12,0))/1000</f>
        <v>0</v>
      </c>
      <c r="M125" s="2">
        <f>(VLOOKUP($A125,[4]BASE!$A$2:$N$890,13,0))/1000</f>
        <v>0</v>
      </c>
      <c r="N125" s="2">
        <f>(VLOOKUP($A125,[4]BASE!$A$2:$N$890,14,0))/1000</f>
        <v>0</v>
      </c>
      <c r="O125" s="2">
        <f>(VLOOKUP($A125,[4]BASE17!$A$1:$N$933,3,0))/1000</f>
        <v>0</v>
      </c>
      <c r="P125" s="2">
        <f>(VLOOKUP($A125,[4]BASE17!$A$1:$N$933,4,0))/1000</f>
        <v>0</v>
      </c>
      <c r="Q125" s="2">
        <f>(VLOOKUP($A125,[4]BASE17!$A$1:$N$933,5,0))/1000</f>
        <v>0</v>
      </c>
      <c r="R125" s="2">
        <f>(VLOOKUP($A125,[4]BASE17!$A$1:$N$933,6,0))/1000</f>
        <v>0</v>
      </c>
      <c r="S125" s="2">
        <f>(VLOOKUP($A125,[4]BASE17!$A$1:$N$933,7,0))/1000</f>
        <v>0</v>
      </c>
      <c r="T125" s="2">
        <f>(VLOOKUP($A125,[4]BASE17!$A$1:$N$933,8,0))/1000</f>
        <v>0</v>
      </c>
      <c r="U125" s="2">
        <f>(VLOOKUP($A125,[4]BASE17!$A$1:$N$933,9,0))/1000</f>
        <v>0</v>
      </c>
      <c r="V125" s="2">
        <f>(VLOOKUP($A125,[4]BASE17!$A$1:$N$933,10,0))/1000</f>
        <v>0</v>
      </c>
      <c r="W125" s="2">
        <f>(VLOOKUP($A125,[4]BASE17!$A$1:$N$933,11,0))/1000</f>
        <v>0</v>
      </c>
      <c r="X125" s="2">
        <f>(VLOOKUP($A125,[4]BASE17!$A$1:$N$933,12,0))/1000</f>
        <v>0</v>
      </c>
      <c r="Y125" s="2">
        <f>(VLOOKUP($A125,[4]BASE17!$A$1:$N$933,13,0))/1000</f>
        <v>0</v>
      </c>
      <c r="Z125" s="2">
        <f>(VLOOKUP($A125,[4]BASE17!$A$1:$N$933,14,0))/1000</f>
        <v>0</v>
      </c>
      <c r="AA125" s="2">
        <f>(VLOOKUP($A125,[4]BASE18!$A$1:$N$933,3,0))/1000</f>
        <v>195936.97011000002</v>
      </c>
      <c r="AB125" s="2">
        <f>(VLOOKUP($A125,[4]BASE18!$A$1:$N$933,4,0))/1000</f>
        <v>195936.97011000002</v>
      </c>
      <c r="AC125" s="2">
        <f>(VLOOKUP($A125,[4]BASE18!$A$1:$N$933,5,0))/1000</f>
        <v>195936.97011000002</v>
      </c>
      <c r="AD125" s="2">
        <f>(VLOOKUP($A125,[4]BASE18!$A$1:$N$933,6,0))/1000</f>
        <v>195936.97011000002</v>
      </c>
      <c r="AE125" s="2">
        <f>(VLOOKUP($A125,[4]BASE18!$A$1:$N$933,7,0))/1000</f>
        <v>100936.97010999999</v>
      </c>
      <c r="AF125" s="2">
        <f>(VLOOKUP($A125,[4]BASE18!$A$1:$N$933,8,0))/1000</f>
        <v>100936.97010999999</v>
      </c>
      <c r="AG125" s="2">
        <f>(VLOOKUP($A125,[4]BASE18!$A$1:$N$933,9,0))/1000</f>
        <v>60936.970110000002</v>
      </c>
      <c r="AH125" s="2">
        <f>(VLOOKUP($A125,[4]BASE18!$A$1:$N$933,10,0))/1000</f>
        <v>12001.366759999999</v>
      </c>
      <c r="AI125" s="2">
        <f>(VLOOKUP($A125,[4]BASE18!$A$1:$N$933,11,0))/1000</f>
        <v>12001.366759999999</v>
      </c>
      <c r="AJ125" s="2">
        <f>(VLOOKUP($A125,[4]BASE18!$A$1:$N$933,12,0))/1000</f>
        <v>12001.366759999999</v>
      </c>
      <c r="AK125" s="2">
        <f>(VLOOKUP($A125,[4]BASE18!$A$1:$N$933,13,0))/1000</f>
        <v>12001.366759999999</v>
      </c>
      <c r="AL125" s="2">
        <f>(VLOOKUP($A125,[4]BASE18!$A$1:$N$933,14,0))/1000</f>
        <v>12001.366759999999</v>
      </c>
      <c r="AM125" s="2">
        <f>(VLOOKUP($A125,[4]BASE19!$A$1:$N$933,3,0))/1000</f>
        <v>234598.74343</v>
      </c>
      <c r="AN125" s="2">
        <f>(VLOOKUP($A125,[4]BASE19!$A$1:$N$933,4,0))/1000</f>
        <v>234598.74343</v>
      </c>
      <c r="AO125" s="2">
        <f>(VLOOKUP($A125,[4]BASE19!$A$1:$N$933,5,0))/1000</f>
        <v>234598.74343</v>
      </c>
      <c r="AP125" s="2">
        <f>(VLOOKUP($A125,[4]BASE19!$A$1:$N$933,6,0))/1000</f>
        <v>234598.74343</v>
      </c>
      <c r="AQ125" s="2">
        <f>(VLOOKUP($A125,[4]BASE19!$A$1:$N$933,7,0))/1000</f>
        <v>0</v>
      </c>
      <c r="AR125" s="2">
        <f>(VLOOKUP($A125,[4]BASE19!$A$1:$N$933,8,0))/1000</f>
        <v>0</v>
      </c>
      <c r="AS125" s="2">
        <f>(VLOOKUP($A125,[4]BASE19!$A$1:$N$933,9,0))/1000</f>
        <v>0</v>
      </c>
      <c r="AT125" s="2">
        <f>(VLOOKUP($A125,[4]BASE19!$A$1:$N$933,10,0))/1000</f>
        <v>0</v>
      </c>
      <c r="AU125" s="2">
        <f>(VLOOKUP($A125,[4]BASE19!$A$1:$N$933,11,0))/1000</f>
        <v>0</v>
      </c>
      <c r="AV125" s="2">
        <f>(VLOOKUP($A125,[4]BASE19!$A$1:$N$933,12,0))/1000</f>
        <v>0</v>
      </c>
      <c r="AW125" s="2">
        <f>(VLOOKUP($A125,[4]BASE19!$A$1:$N$933,13,0))/1000</f>
        <v>0</v>
      </c>
      <c r="AX125" s="2">
        <f>(VLOOKUP($A125,[4]BASE19!$A$1:$N$933,14,0))/1000</f>
        <v>0</v>
      </c>
      <c r="AY125" s="2">
        <f>(VLOOKUP($A125,[4]BASE20!$A$1:$N$933,3,0))/1000</f>
        <v>247223.30538000001</v>
      </c>
      <c r="AZ125" s="2">
        <f>(VLOOKUP($A125,[4]BASE20!$A$1:$N$933,4,0))/1000</f>
        <v>247223.30538000001</v>
      </c>
      <c r="BA125" s="2">
        <f>(VLOOKUP($A125,[4]BASE20!$A$1:$N$933,5,0))/1000</f>
        <v>0</v>
      </c>
      <c r="BB125" s="2">
        <f>(VLOOKUP($A125,[4]BASE20!$A$1:$N$933,6,0))/1000</f>
        <v>0</v>
      </c>
      <c r="BC125" s="2">
        <f>(VLOOKUP($A125,[4]BASE20!$A$1:$N$933,7,0))/1000</f>
        <v>0</v>
      </c>
      <c r="BD125" s="2">
        <f>(VLOOKUP($A125,[4]BASE20!$A$1:$N$933,8,0))/1000</f>
        <v>0</v>
      </c>
      <c r="BE125" s="2">
        <f>(VLOOKUP($A125,[4]BASE20!$A$1:$N$933,9,0))/1000</f>
        <v>0</v>
      </c>
      <c r="BF125" s="2">
        <f>(VLOOKUP($A125,[4]BASE20!$A$1:$N$933,10,0))/1000</f>
        <v>0</v>
      </c>
      <c r="BG125" s="2">
        <f>(VLOOKUP($A125,[4]BASE20!$A$1:$N$933,11,0))/1000</f>
        <v>0</v>
      </c>
      <c r="BH125" s="2">
        <f>(VLOOKUP($A125,[4]BASE20!$A$1:$N$933,12,0))/1000</f>
        <v>0</v>
      </c>
      <c r="BI125" s="2">
        <f>(VLOOKUP($A125,[4]BASE20!$A$1:$N$933,13,0))/1000</f>
        <v>0</v>
      </c>
      <c r="BJ125" s="2">
        <f>(VLOOKUP($A125,[4]BASE20!$A$1:$N$933,14,0))/1000</f>
        <v>0</v>
      </c>
      <c r="BK125" s="2">
        <f>(VLOOKUP($A125,[4]BASE21!$A$1:$N$933,3,0))/1000</f>
        <v>174007.31758</v>
      </c>
      <c r="BL125" s="2">
        <f>(VLOOKUP($A125,[4]BASE21!$A$1:$N$933,4,0))/1000</f>
        <v>174007.31758</v>
      </c>
      <c r="BM125" s="2">
        <f>(VLOOKUP($A125,[4]BASE21!$A$1:$N$933,5,0))/1000</f>
        <v>0</v>
      </c>
      <c r="BN125" s="2">
        <f>(VLOOKUP($A125,[4]BASE21!$A$1:$N$933,6,0))/1000</f>
        <v>0</v>
      </c>
      <c r="BO125" s="2">
        <f>(VLOOKUP($A125,[4]BASE21!$A$1:$N$933,7,0))/1000</f>
        <v>0</v>
      </c>
      <c r="BP125" s="2">
        <f>(VLOOKUP($A125,[4]BASE21!$A$1:$N$933,8,0))/1000</f>
        <v>0</v>
      </c>
      <c r="BQ125" s="2">
        <f t="shared" si="7"/>
        <v>0</v>
      </c>
      <c r="BR125" s="34">
        <f t="shared" si="8"/>
        <v>0</v>
      </c>
      <c r="BS125" s="34">
        <f t="shared" si="9"/>
        <v>0</v>
      </c>
      <c r="BT125" s="5"/>
    </row>
    <row r="126" spans="1:72" x14ac:dyDescent="0.2">
      <c r="A126" s="1">
        <v>382</v>
      </c>
      <c r="B126" s="1" t="s">
        <v>65</v>
      </c>
      <c r="C126" s="2">
        <f>VLOOKUP($A126,[4]BASE!$A$2:$N$890,3,0)</f>
        <v>1</v>
      </c>
      <c r="D126" s="2">
        <f>VLOOKUP($A126,[4]BASE!$A$2:$N$890,3,0)</f>
        <v>1</v>
      </c>
      <c r="E126" s="2">
        <f>VLOOKUP($A126,[4]BASE!$A$2:$N$890,3,0)</f>
        <v>1</v>
      </c>
      <c r="F126" s="2">
        <f>VLOOKUP($A126,[4]BASE!$A$2:$N$890,3,0)</f>
        <v>1</v>
      </c>
      <c r="G126" s="2">
        <f>VLOOKUP($A126,[4]BASE!$A$2:$N$890,3,0)</f>
        <v>1</v>
      </c>
      <c r="H126" s="2">
        <f>VLOOKUP($A126,[4]BASE!$A$2:$N$890,3,0)</f>
        <v>1</v>
      </c>
      <c r="I126" s="2">
        <f>VLOOKUP($A126,[4]BASE!$A$2:$N$890,3,0)</f>
        <v>1</v>
      </c>
      <c r="J126" s="2">
        <f>VLOOKUP($A126,[4]BASE!$A$2:$N$890,3,0)</f>
        <v>1</v>
      </c>
      <c r="K126" s="2">
        <f>(VLOOKUP($A126,[4]BASE!$A$2:$N$890,11,0))/1000</f>
        <v>0</v>
      </c>
      <c r="L126" s="2">
        <f>(VLOOKUP($A126,[4]BASE!$A$2:$N$890,12,0))/1000</f>
        <v>0</v>
      </c>
      <c r="M126" s="2">
        <f>(VLOOKUP($A126,[4]BASE!$A$2:$N$890,13,0))/1000</f>
        <v>0</v>
      </c>
      <c r="N126" s="2">
        <f>(VLOOKUP($A126,[4]BASE!$A$2:$N$890,14,0))/1000</f>
        <v>90570.124089999998</v>
      </c>
      <c r="O126" s="2">
        <f>(VLOOKUP($A126,[4]BASE17!$A$1:$N$933,3,0))/1000</f>
        <v>0</v>
      </c>
      <c r="P126" s="2">
        <f>(VLOOKUP($A126,[4]BASE17!$A$1:$N$933,4,0))/1000</f>
        <v>0</v>
      </c>
      <c r="Q126" s="2">
        <f>(VLOOKUP($A126,[4]BASE17!$A$1:$N$933,5,0))/1000</f>
        <v>0</v>
      </c>
      <c r="R126" s="2">
        <f>(VLOOKUP($A126,[4]BASE17!$A$1:$N$933,6,0))/1000</f>
        <v>0</v>
      </c>
      <c r="S126" s="2">
        <f>(VLOOKUP($A126,[4]BASE17!$A$1:$N$933,7,0))/1000</f>
        <v>0</v>
      </c>
      <c r="T126" s="2">
        <f>(VLOOKUP($A126,[4]BASE17!$A$1:$N$933,8,0))/1000</f>
        <v>0</v>
      </c>
      <c r="U126" s="2">
        <f>(VLOOKUP($A126,[4]BASE17!$A$1:$N$933,9,0))/1000</f>
        <v>0</v>
      </c>
      <c r="V126" s="2">
        <f>(VLOOKUP($A126,[4]BASE17!$A$1:$N$933,10,0))/1000</f>
        <v>0</v>
      </c>
      <c r="W126" s="2">
        <f>(VLOOKUP($A126,[4]BASE17!$A$1:$N$933,11,0))/1000</f>
        <v>0</v>
      </c>
      <c r="X126" s="2">
        <f>(VLOOKUP($A126,[4]BASE17!$A$1:$N$933,12,0))/1000</f>
        <v>0</v>
      </c>
      <c r="Y126" s="2">
        <f>(VLOOKUP($A126,[4]BASE17!$A$1:$N$933,13,0))/1000</f>
        <v>0</v>
      </c>
      <c r="Z126" s="2">
        <f>(VLOOKUP($A126,[4]BASE17!$A$1:$N$933,14,0))/1000</f>
        <v>195936.97011000002</v>
      </c>
      <c r="AA126" s="2">
        <f>(VLOOKUP($A126,[4]BASE18!$A$1:$N$933,3,0))/1000</f>
        <v>0</v>
      </c>
      <c r="AB126" s="2">
        <f>(VLOOKUP($A126,[4]BASE18!$A$1:$N$933,4,0))/1000</f>
        <v>0</v>
      </c>
      <c r="AC126" s="2">
        <f>(VLOOKUP($A126,[4]BASE18!$A$1:$N$933,5,0))/1000</f>
        <v>0</v>
      </c>
      <c r="AD126" s="2">
        <f>(VLOOKUP($A126,[4]BASE18!$A$1:$N$933,6,0))/1000</f>
        <v>0</v>
      </c>
      <c r="AE126" s="2">
        <f>(VLOOKUP($A126,[4]BASE18!$A$1:$N$933,7,0))/1000</f>
        <v>0</v>
      </c>
      <c r="AF126" s="2">
        <f>(VLOOKUP($A126,[4]BASE18!$A$1:$N$933,8,0))/1000</f>
        <v>0</v>
      </c>
      <c r="AG126" s="2">
        <f>(VLOOKUP($A126,[4]BASE18!$A$1:$N$933,9,0))/1000</f>
        <v>0</v>
      </c>
      <c r="AH126" s="2">
        <f>(VLOOKUP($A126,[4]BASE18!$A$1:$N$933,10,0))/1000</f>
        <v>0</v>
      </c>
      <c r="AI126" s="2">
        <f>(VLOOKUP($A126,[4]BASE18!$A$1:$N$933,11,0))/1000</f>
        <v>0</v>
      </c>
      <c r="AJ126" s="2">
        <f>(VLOOKUP($A126,[4]BASE18!$A$1:$N$933,12,0))/1000</f>
        <v>0</v>
      </c>
      <c r="AK126" s="2">
        <f>(VLOOKUP($A126,[4]BASE18!$A$1:$N$933,13,0))/1000</f>
        <v>0</v>
      </c>
      <c r="AL126" s="2">
        <f>(VLOOKUP($A126,[4]BASE18!$A$1:$N$933,14,0))/1000</f>
        <v>234598.74343</v>
      </c>
      <c r="AM126" s="2">
        <f>(VLOOKUP($A126,[4]BASE19!$A$1:$N$933,3,0))/1000</f>
        <v>0</v>
      </c>
      <c r="AN126" s="2">
        <f>(VLOOKUP($A126,[4]BASE19!$A$1:$N$933,4,0))/1000</f>
        <v>0</v>
      </c>
      <c r="AO126" s="2">
        <f>(VLOOKUP($A126,[4]BASE19!$A$1:$N$933,5,0))/1000</f>
        <v>0</v>
      </c>
      <c r="AP126" s="2">
        <f>(VLOOKUP($A126,[4]BASE19!$A$1:$N$933,6,0))/1000</f>
        <v>0</v>
      </c>
      <c r="AQ126" s="2">
        <f>(VLOOKUP($A126,[4]BASE19!$A$1:$N$933,7,0))/1000</f>
        <v>0</v>
      </c>
      <c r="AR126" s="2">
        <f>(VLOOKUP($A126,[4]BASE19!$A$1:$N$933,8,0))/1000</f>
        <v>0</v>
      </c>
      <c r="AS126" s="2">
        <f>(VLOOKUP($A126,[4]BASE19!$A$1:$N$933,9,0))/1000</f>
        <v>0</v>
      </c>
      <c r="AT126" s="2">
        <f>(VLOOKUP($A126,[4]BASE19!$A$1:$N$933,10,0))/1000</f>
        <v>0</v>
      </c>
      <c r="AU126" s="2">
        <f>(VLOOKUP($A126,[4]BASE19!$A$1:$N$933,11,0))/1000</f>
        <v>0</v>
      </c>
      <c r="AV126" s="2">
        <f>(VLOOKUP($A126,[4]BASE19!$A$1:$N$933,12,0))/1000</f>
        <v>0</v>
      </c>
      <c r="AW126" s="2">
        <f>(VLOOKUP($A126,[4]BASE19!$A$1:$N$933,13,0))/1000</f>
        <v>0</v>
      </c>
      <c r="AX126" s="2">
        <f>(VLOOKUP($A126,[4]BASE19!$A$1:$N$933,14,0))/1000</f>
        <v>247223.30538000001</v>
      </c>
      <c r="AY126" s="2">
        <f>(VLOOKUP($A126,[4]BASE20!$A$1:$N$933,3,0))/1000</f>
        <v>0</v>
      </c>
      <c r="AZ126" s="2">
        <f>(VLOOKUP($A126,[4]BASE20!$A$1:$N$933,4,0))/1000</f>
        <v>0</v>
      </c>
      <c r="BA126" s="2">
        <f>(VLOOKUP($A126,[4]BASE20!$A$1:$N$933,5,0))/1000</f>
        <v>0</v>
      </c>
      <c r="BB126" s="2">
        <f>(VLOOKUP($A126,[4]BASE20!$A$1:$N$933,6,0))/1000</f>
        <v>0</v>
      </c>
      <c r="BC126" s="2">
        <f>(VLOOKUP($A126,[4]BASE20!$A$1:$N$933,7,0))/1000</f>
        <v>0</v>
      </c>
      <c r="BD126" s="2">
        <f>(VLOOKUP($A126,[4]BASE20!$A$1:$N$933,8,0))/1000</f>
        <v>0</v>
      </c>
      <c r="BE126" s="2">
        <f>(VLOOKUP($A126,[4]BASE20!$A$1:$N$933,9,0))/1000</f>
        <v>0</v>
      </c>
      <c r="BF126" s="2">
        <f>(VLOOKUP($A126,[4]BASE20!$A$1:$N$933,10,0))/1000</f>
        <v>0</v>
      </c>
      <c r="BG126" s="2">
        <f>(VLOOKUP($A126,[4]BASE20!$A$1:$N$933,11,0))/1000</f>
        <v>0</v>
      </c>
      <c r="BH126" s="2">
        <f>(VLOOKUP($A126,[4]BASE20!$A$1:$N$933,12,0))/1000</f>
        <v>0</v>
      </c>
      <c r="BI126" s="2">
        <f>(VLOOKUP($A126,[4]BASE20!$A$1:$N$933,13,0))/1000</f>
        <v>0</v>
      </c>
      <c r="BJ126" s="2">
        <f>(VLOOKUP($A126,[4]BASE20!$A$1:$N$933,14,0))/1000</f>
        <v>174007.31758</v>
      </c>
      <c r="BK126" s="2">
        <f>(VLOOKUP($A126,[4]BASE21!$A$1:$N$933,3,0))/1000</f>
        <v>0</v>
      </c>
      <c r="BL126" s="2">
        <f>(VLOOKUP($A126,[4]BASE21!$A$1:$N$933,4,0))/1000</f>
        <v>0</v>
      </c>
      <c r="BM126" s="2">
        <f>(VLOOKUP($A126,[4]BASE21!$A$1:$N$933,5,0))/1000</f>
        <v>0</v>
      </c>
      <c r="BN126" s="2">
        <f>(VLOOKUP($A126,[4]BASE21!$A$1:$N$933,6,0))/1000</f>
        <v>0</v>
      </c>
      <c r="BO126" s="2">
        <f>(VLOOKUP($A126,[4]BASE21!$A$1:$N$933,7,0))/1000</f>
        <v>0</v>
      </c>
      <c r="BP126" s="2">
        <f>(VLOOKUP($A126,[4]BASE21!$A$1:$N$933,8,0))/1000</f>
        <v>241083.22912999999</v>
      </c>
      <c r="BQ126" s="2">
        <f t="shared" si="7"/>
        <v>241083.22912999999</v>
      </c>
      <c r="BR126" s="34">
        <f t="shared" si="8"/>
        <v>0</v>
      </c>
      <c r="BS126" s="34">
        <f t="shared" si="9"/>
        <v>0</v>
      </c>
      <c r="BT126" s="5"/>
    </row>
    <row r="127" spans="1:72" hidden="1" x14ac:dyDescent="0.2">
      <c r="A127" s="1">
        <v>39</v>
      </c>
      <c r="B127" s="1" t="s">
        <v>66</v>
      </c>
      <c r="C127" s="2" t="e">
        <f>VLOOKUP($A127,[4]BASE!$A$2:$N$890,3,0)</f>
        <v>#N/A</v>
      </c>
      <c r="D127" s="2" t="e">
        <f>VLOOKUP($A127,[4]BASE!$A$2:$N$890,3,0)</f>
        <v>#N/A</v>
      </c>
      <c r="E127" s="2" t="e">
        <f>VLOOKUP($A127,[4]BASE!$A$2:$N$890,3,0)</f>
        <v>#N/A</v>
      </c>
      <c r="F127" s="2" t="e">
        <f>VLOOKUP($A127,[4]BASE!$A$2:$N$890,3,0)</f>
        <v>#N/A</v>
      </c>
      <c r="G127" s="2" t="e">
        <f>VLOOKUP($A127,[4]BASE!$A$2:$N$890,3,0)</f>
        <v>#N/A</v>
      </c>
      <c r="H127" s="2" t="e">
        <f>VLOOKUP($A127,[4]BASE!$A$2:$N$890,3,0)</f>
        <v>#N/A</v>
      </c>
      <c r="I127" s="2" t="e">
        <f>VLOOKUP($A127,[4]BASE!$A$2:$N$890,3,0)</f>
        <v>#N/A</v>
      </c>
      <c r="J127" s="2" t="e">
        <f>VLOOKUP($A127,[4]BASE!$A$2:$N$890,3,0)</f>
        <v>#N/A</v>
      </c>
      <c r="K127" s="2" t="e">
        <f>(VLOOKUP($A127,[4]BASE!$A$2:$N$890,11,0))/1000</f>
        <v>#N/A</v>
      </c>
      <c r="L127" s="2" t="e">
        <f>(VLOOKUP($A127,[4]BASE!$A$2:$N$890,12,0))/1000</f>
        <v>#N/A</v>
      </c>
      <c r="M127" s="2" t="e">
        <f>(VLOOKUP($A127,[4]BASE!$A$2:$N$890,13,0))/1000</f>
        <v>#N/A</v>
      </c>
      <c r="N127" s="2" t="e">
        <f>(VLOOKUP($A127,[4]BASE!$A$2:$N$890,14,0))/1000</f>
        <v>#N/A</v>
      </c>
      <c r="O127" s="2" t="e">
        <f>(VLOOKUP($A127,[4]BASE17!$A$1:$N$933,3,0))/1000</f>
        <v>#N/A</v>
      </c>
      <c r="P127" s="2" t="e">
        <f>(VLOOKUP($A127,[4]BASE17!$A$1:$N$933,4,0))/1000</f>
        <v>#N/A</v>
      </c>
      <c r="Q127" s="2" t="e">
        <f>(VLOOKUP($A127,[4]BASE17!$A$1:$N$933,5,0))/1000</f>
        <v>#N/A</v>
      </c>
      <c r="R127" s="2" t="e">
        <f>(VLOOKUP($A127,[4]BASE17!$A$1:$N$933,6,0))/1000</f>
        <v>#N/A</v>
      </c>
      <c r="S127" s="2" t="e">
        <f>(VLOOKUP($A127,[4]BASE17!$A$1:$N$933,7,0))/1000</f>
        <v>#N/A</v>
      </c>
      <c r="T127" s="2" t="e">
        <f>(VLOOKUP($A127,[4]BASE17!$A$1:$N$933,8,0))/1000</f>
        <v>#N/A</v>
      </c>
      <c r="U127" s="2" t="e">
        <f>(VLOOKUP($A127,[4]BASE17!$A$1:$N$933,9,0))/1000</f>
        <v>#N/A</v>
      </c>
      <c r="V127" s="2" t="e">
        <f>(VLOOKUP($A127,[4]BASE17!$A$1:$N$933,10,0))/1000</f>
        <v>#N/A</v>
      </c>
      <c r="W127" s="2" t="e">
        <f>(VLOOKUP($A127,[4]BASE17!$A$1:$N$933,11,0))/1000</f>
        <v>#N/A</v>
      </c>
      <c r="X127" s="2" t="e">
        <f>(VLOOKUP($A127,[4]BASE17!$A$1:$N$933,12,0))/1000</f>
        <v>#N/A</v>
      </c>
      <c r="Y127" s="2" t="e">
        <f>(VLOOKUP($A127,[4]BASE17!$A$1:$N$933,13,0))/1000</f>
        <v>#N/A</v>
      </c>
      <c r="Z127" s="2" t="e">
        <f>(VLOOKUP($A127,[4]BASE17!$A$1:$N$933,14,0))/1000</f>
        <v>#N/A</v>
      </c>
      <c r="AA127" s="2" t="e">
        <f>(VLOOKUP($A127,[4]BASE18!$A$1:$N$933,3,0))/1000</f>
        <v>#N/A</v>
      </c>
      <c r="AB127" s="2" t="e">
        <f>(VLOOKUP($A127,[4]BASE18!$A$1:$N$933,4,0))/1000</f>
        <v>#N/A</v>
      </c>
      <c r="AC127" s="2" t="e">
        <f>(VLOOKUP($A127,[4]BASE18!$A$1:$N$933,5,0))/1000</f>
        <v>#N/A</v>
      </c>
      <c r="AD127" s="2" t="e">
        <f>(VLOOKUP($A127,[4]BASE18!$A$1:$N$933,6,0))/1000</f>
        <v>#N/A</v>
      </c>
      <c r="AE127" s="2" t="e">
        <f>(VLOOKUP($A127,[4]BASE18!$A$1:$N$933,7,0))/1000</f>
        <v>#N/A</v>
      </c>
      <c r="AF127" s="2" t="e">
        <f>(VLOOKUP($A127,[4]BASE18!$A$1:$N$933,8,0))/1000</f>
        <v>#N/A</v>
      </c>
      <c r="AG127" s="2" t="e">
        <f>(VLOOKUP($A127,[4]BASE18!$A$1:$N$933,9,0))/1000</f>
        <v>#N/A</v>
      </c>
      <c r="AH127" s="2" t="e">
        <f>(VLOOKUP($A127,[4]BASE18!$A$1:$N$933,10,0))/1000</f>
        <v>#N/A</v>
      </c>
      <c r="AI127" s="2" t="e">
        <f>(VLOOKUP($A127,[4]BASE18!$A$1:$N$933,11,0))/1000</f>
        <v>#N/A</v>
      </c>
      <c r="AJ127" s="2" t="e">
        <f>(VLOOKUP($A127,[4]BASE18!$A$1:$N$933,12,0))/1000</f>
        <v>#N/A</v>
      </c>
      <c r="AK127" s="2" t="e">
        <f>(VLOOKUP($A127,[4]BASE18!$A$1:$N$933,13,0))/1000</f>
        <v>#N/A</v>
      </c>
      <c r="AL127" s="2" t="e">
        <f>(VLOOKUP($A127,[4]BASE18!$A$1:$N$933,14,0))/1000</f>
        <v>#N/A</v>
      </c>
      <c r="AM127" s="2" t="e">
        <f>(VLOOKUP($A127,[4]BASE19!$A$1:$N$933,3,0))/1000</f>
        <v>#N/A</v>
      </c>
      <c r="AN127" s="2" t="e">
        <f>(VLOOKUP($A127,[4]BASE19!$A$1:$N$933,4,0))/1000</f>
        <v>#N/A</v>
      </c>
      <c r="AO127" s="2" t="e">
        <f>(VLOOKUP($A127,[4]BASE19!$A$1:$N$933,5,0))/1000</f>
        <v>#N/A</v>
      </c>
      <c r="AP127" s="2" t="e">
        <f>(VLOOKUP($A127,[4]BASE19!$A$1:$N$933,6,0))/1000</f>
        <v>#N/A</v>
      </c>
      <c r="AQ127" s="2" t="e">
        <f>(VLOOKUP($A127,[4]BASE19!$A$1:$N$933,7,0))/1000</f>
        <v>#N/A</v>
      </c>
      <c r="AR127" s="2" t="e">
        <f>(VLOOKUP($A127,[4]BASE19!$A$1:$N$933,8,0))/1000</f>
        <v>#N/A</v>
      </c>
      <c r="AS127" s="2" t="e">
        <f>(VLOOKUP($A127,[4]BASE19!$A$1:$N$933,9,0))/1000</f>
        <v>#N/A</v>
      </c>
      <c r="AT127" s="2" t="e">
        <f>(VLOOKUP($A127,[4]BASE19!$A$1:$N$933,10,0))/1000</f>
        <v>#N/A</v>
      </c>
      <c r="AU127" s="2" t="e">
        <f>(VLOOKUP($A127,[4]BASE19!$A$1:$N$933,11,0))/1000</f>
        <v>#N/A</v>
      </c>
      <c r="AV127" s="2" t="e">
        <f>(VLOOKUP($A127,[4]BASE19!$A$1:$N$933,12,0))/1000</f>
        <v>#N/A</v>
      </c>
      <c r="AW127" s="2" t="e">
        <f>(VLOOKUP($A127,[4]BASE19!$A$1:$N$933,13,0))/1000</f>
        <v>#N/A</v>
      </c>
      <c r="AX127" s="2" t="e">
        <f>(VLOOKUP($A127,[4]BASE19!$A$1:$N$933,14,0))/1000</f>
        <v>#N/A</v>
      </c>
      <c r="AY127" s="2" t="e">
        <f>(VLOOKUP($A127,[4]BASE20!$A$1:$N$933,3,0))/1000</f>
        <v>#N/A</v>
      </c>
      <c r="AZ127" s="2" t="e">
        <f>(VLOOKUP($A127,[4]BASE20!$A$1:$N$933,4,0))/1000</f>
        <v>#N/A</v>
      </c>
      <c r="BA127" s="2" t="e">
        <f>(VLOOKUP($A127,[4]BASE20!$A$1:$N$933,5,0))/1000</f>
        <v>#N/A</v>
      </c>
      <c r="BB127" s="2" t="e">
        <f>(VLOOKUP($A127,[4]BASE20!$A$1:$N$933,6,0))/1000</f>
        <v>#N/A</v>
      </c>
      <c r="BC127" s="2" t="e">
        <f>(VLOOKUP($A127,[4]BASE20!$A$1:$N$933,7,0))/1000</f>
        <v>#N/A</v>
      </c>
      <c r="BD127" s="2" t="e">
        <f>(VLOOKUP($A127,[4]BASE20!$A$1:$N$933,8,0))/1000</f>
        <v>#N/A</v>
      </c>
      <c r="BE127" s="2" t="e">
        <f>(VLOOKUP($A127,[4]BASE20!$A$1:$N$933,9,0))/1000</f>
        <v>#N/A</v>
      </c>
      <c r="BF127" s="2" t="e">
        <f>(VLOOKUP($A127,[4]BASE20!$A$1:$N$933,10,0))/1000</f>
        <v>#N/A</v>
      </c>
      <c r="BG127" s="2" t="e">
        <f>(VLOOKUP($A127,[4]BASE20!$A$1:$N$933,11,0))/1000</f>
        <v>#N/A</v>
      </c>
      <c r="BH127" s="2" t="e">
        <f>(VLOOKUP($A127,[4]BASE20!$A$1:$N$933,12,0))/1000</f>
        <v>#N/A</v>
      </c>
      <c r="BI127" s="2" t="e">
        <f>(VLOOKUP($A127,[4]BASE20!$A$1:$N$933,13,0))/1000</f>
        <v>#N/A</v>
      </c>
      <c r="BJ127" s="2" t="e">
        <f>(VLOOKUP($A127,[4]BASE20!$A$1:$N$933,14,0))/1000</f>
        <v>#N/A</v>
      </c>
      <c r="BK127" s="2" t="e">
        <f>(VLOOKUP($A127,[4]BASE21!$A$1:$N$933,3,0))/1000</f>
        <v>#N/A</v>
      </c>
      <c r="BL127" s="2" t="e">
        <f>(VLOOKUP($A127,[4]BASE21!$A$1:$N$933,4,0))/1000</f>
        <v>#N/A</v>
      </c>
      <c r="BM127" s="2" t="e">
        <f>(VLOOKUP($A127,[4]BASE21!$A$1:$N$933,5,0))/1000</f>
        <v>#N/A</v>
      </c>
      <c r="BN127" s="2" t="e">
        <f>(VLOOKUP($A127,[4]BASE21!$A$1:$N$933,6,0))/1000</f>
        <v>#N/A</v>
      </c>
      <c r="BO127" s="2" t="e">
        <f>(VLOOKUP($A127,[4]BASE21!$A$1:$N$933,7,0))/1000</f>
        <v>#N/A</v>
      </c>
      <c r="BP127" s="2" t="e">
        <f>(VLOOKUP($A127,[4]BASE21!$A$1:$N$933,8,0))/1000</f>
        <v>#N/A</v>
      </c>
      <c r="BQ127" s="2" t="e">
        <f t="shared" si="7"/>
        <v>#N/A</v>
      </c>
      <c r="BR127" s="34" t="e">
        <f t="shared" si="8"/>
        <v>#N/A</v>
      </c>
      <c r="BS127" s="34" t="e">
        <f t="shared" si="9"/>
        <v>#N/A</v>
      </c>
      <c r="BT127" s="5"/>
    </row>
    <row r="128" spans="1:72" hidden="1" x14ac:dyDescent="0.2">
      <c r="A128" s="1">
        <v>391</v>
      </c>
      <c r="B128" s="1" t="s">
        <v>67</v>
      </c>
      <c r="C128" s="2" t="e">
        <f>VLOOKUP($A128,[4]BASE!$A$2:$N$890,3,0)</f>
        <v>#N/A</v>
      </c>
      <c r="D128" s="2" t="e">
        <f>VLOOKUP($A128,[4]BASE!$A$2:$N$890,3,0)</f>
        <v>#N/A</v>
      </c>
      <c r="E128" s="2" t="e">
        <f>VLOOKUP($A128,[4]BASE!$A$2:$N$890,3,0)</f>
        <v>#N/A</v>
      </c>
      <c r="F128" s="2" t="e">
        <f>VLOOKUP($A128,[4]BASE!$A$2:$N$890,3,0)</f>
        <v>#N/A</v>
      </c>
      <c r="G128" s="2" t="e">
        <f>VLOOKUP($A128,[4]BASE!$A$2:$N$890,3,0)</f>
        <v>#N/A</v>
      </c>
      <c r="H128" s="2" t="e">
        <f>VLOOKUP($A128,[4]BASE!$A$2:$N$890,3,0)</f>
        <v>#N/A</v>
      </c>
      <c r="I128" s="2" t="e">
        <f>VLOOKUP($A128,[4]BASE!$A$2:$N$890,3,0)</f>
        <v>#N/A</v>
      </c>
      <c r="J128" s="2" t="e">
        <f>VLOOKUP($A128,[4]BASE!$A$2:$N$890,3,0)</f>
        <v>#N/A</v>
      </c>
      <c r="K128" s="2" t="e">
        <f>(VLOOKUP($A128,[4]BASE!$A$2:$N$890,11,0))/1000</f>
        <v>#N/A</v>
      </c>
      <c r="L128" s="2" t="e">
        <f>(VLOOKUP($A128,[4]BASE!$A$2:$N$890,12,0))/1000</f>
        <v>#N/A</v>
      </c>
      <c r="M128" s="2" t="e">
        <f>(VLOOKUP($A128,[4]BASE!$A$2:$N$890,13,0))/1000</f>
        <v>#N/A</v>
      </c>
      <c r="N128" s="2" t="e">
        <f>(VLOOKUP($A128,[4]BASE!$A$2:$N$890,14,0))/1000</f>
        <v>#N/A</v>
      </c>
      <c r="O128" s="2" t="e">
        <f>(VLOOKUP($A128,[4]BASE17!$A$1:$N$933,3,0))/1000</f>
        <v>#N/A</v>
      </c>
      <c r="P128" s="2" t="e">
        <f>(VLOOKUP($A128,[4]BASE17!$A$1:$N$933,4,0))/1000</f>
        <v>#N/A</v>
      </c>
      <c r="Q128" s="2" t="e">
        <f>(VLOOKUP($A128,[4]BASE17!$A$1:$N$933,5,0))/1000</f>
        <v>#N/A</v>
      </c>
      <c r="R128" s="2" t="e">
        <f>(VLOOKUP($A128,[4]BASE17!$A$1:$N$933,6,0))/1000</f>
        <v>#N/A</v>
      </c>
      <c r="S128" s="2" t="e">
        <f>(VLOOKUP($A128,[4]BASE17!$A$1:$N$933,7,0))/1000</f>
        <v>#N/A</v>
      </c>
      <c r="T128" s="2" t="e">
        <f>(VLOOKUP($A128,[4]BASE17!$A$1:$N$933,8,0))/1000</f>
        <v>#N/A</v>
      </c>
      <c r="U128" s="2" t="e">
        <f>(VLOOKUP($A128,[4]BASE17!$A$1:$N$933,9,0))/1000</f>
        <v>#N/A</v>
      </c>
      <c r="V128" s="2" t="e">
        <f>(VLOOKUP($A128,[4]BASE17!$A$1:$N$933,10,0))/1000</f>
        <v>#N/A</v>
      </c>
      <c r="W128" s="2" t="e">
        <f>(VLOOKUP($A128,[4]BASE17!$A$1:$N$933,11,0))/1000</f>
        <v>#N/A</v>
      </c>
      <c r="X128" s="2" t="e">
        <f>(VLOOKUP($A128,[4]BASE17!$A$1:$N$933,12,0))/1000</f>
        <v>#N/A</v>
      </c>
      <c r="Y128" s="2" t="e">
        <f>(VLOOKUP($A128,[4]BASE17!$A$1:$N$933,13,0))/1000</f>
        <v>#N/A</v>
      </c>
      <c r="Z128" s="2" t="e">
        <f>(VLOOKUP($A128,[4]BASE17!$A$1:$N$933,14,0))/1000</f>
        <v>#N/A</v>
      </c>
      <c r="AA128" s="2" t="e">
        <f>(VLOOKUP($A128,[4]BASE18!$A$1:$N$933,3,0))/1000</f>
        <v>#N/A</v>
      </c>
      <c r="AB128" s="2" t="e">
        <f>(VLOOKUP($A128,[4]BASE18!$A$1:$N$933,4,0))/1000</f>
        <v>#N/A</v>
      </c>
      <c r="AC128" s="2" t="e">
        <f>(VLOOKUP($A128,[4]BASE18!$A$1:$N$933,5,0))/1000</f>
        <v>#N/A</v>
      </c>
      <c r="AD128" s="2" t="e">
        <f>(VLOOKUP($A128,[4]BASE18!$A$1:$N$933,6,0))/1000</f>
        <v>#N/A</v>
      </c>
      <c r="AE128" s="2" t="e">
        <f>(VLOOKUP($A128,[4]BASE18!$A$1:$N$933,7,0))/1000</f>
        <v>#N/A</v>
      </c>
      <c r="AF128" s="2" t="e">
        <f>(VLOOKUP($A128,[4]BASE18!$A$1:$N$933,8,0))/1000</f>
        <v>#N/A</v>
      </c>
      <c r="AG128" s="2" t="e">
        <f>(VLOOKUP($A128,[4]BASE18!$A$1:$N$933,9,0))/1000</f>
        <v>#N/A</v>
      </c>
      <c r="AH128" s="2" t="e">
        <f>(VLOOKUP($A128,[4]BASE18!$A$1:$N$933,10,0))/1000</f>
        <v>#N/A</v>
      </c>
      <c r="AI128" s="2" t="e">
        <f>(VLOOKUP($A128,[4]BASE18!$A$1:$N$933,11,0))/1000</f>
        <v>#N/A</v>
      </c>
      <c r="AJ128" s="2" t="e">
        <f>(VLOOKUP($A128,[4]BASE18!$A$1:$N$933,12,0))/1000</f>
        <v>#N/A</v>
      </c>
      <c r="AK128" s="2" t="e">
        <f>(VLOOKUP($A128,[4]BASE18!$A$1:$N$933,13,0))/1000</f>
        <v>#N/A</v>
      </c>
      <c r="AL128" s="2" t="e">
        <f>(VLOOKUP($A128,[4]BASE18!$A$1:$N$933,14,0))/1000</f>
        <v>#N/A</v>
      </c>
      <c r="AM128" s="2" t="e">
        <f>(VLOOKUP($A128,[4]BASE19!$A$1:$N$933,3,0))/1000</f>
        <v>#N/A</v>
      </c>
      <c r="AN128" s="2" t="e">
        <f>(VLOOKUP($A128,[4]BASE19!$A$1:$N$933,4,0))/1000</f>
        <v>#N/A</v>
      </c>
      <c r="AO128" s="2" t="e">
        <f>(VLOOKUP($A128,[4]BASE19!$A$1:$N$933,5,0))/1000</f>
        <v>#N/A</v>
      </c>
      <c r="AP128" s="2" t="e">
        <f>(VLOOKUP($A128,[4]BASE19!$A$1:$N$933,6,0))/1000</f>
        <v>#N/A</v>
      </c>
      <c r="AQ128" s="2" t="e">
        <f>(VLOOKUP($A128,[4]BASE19!$A$1:$N$933,7,0))/1000</f>
        <v>#N/A</v>
      </c>
      <c r="AR128" s="2" t="e">
        <f>(VLOOKUP($A128,[4]BASE19!$A$1:$N$933,8,0))/1000</f>
        <v>#N/A</v>
      </c>
      <c r="AS128" s="2" t="e">
        <f>(VLOOKUP($A128,[4]BASE19!$A$1:$N$933,9,0))/1000</f>
        <v>#N/A</v>
      </c>
      <c r="AT128" s="2" t="e">
        <f>(VLOOKUP($A128,[4]BASE19!$A$1:$N$933,10,0))/1000</f>
        <v>#N/A</v>
      </c>
      <c r="AU128" s="2" t="e">
        <f>(VLOOKUP($A128,[4]BASE19!$A$1:$N$933,11,0))/1000</f>
        <v>#N/A</v>
      </c>
      <c r="AV128" s="2" t="e">
        <f>(VLOOKUP($A128,[4]BASE19!$A$1:$N$933,12,0))/1000</f>
        <v>#N/A</v>
      </c>
      <c r="AW128" s="2" t="e">
        <f>(VLOOKUP($A128,[4]BASE19!$A$1:$N$933,13,0))/1000</f>
        <v>#N/A</v>
      </c>
      <c r="AX128" s="2" t="e">
        <f>(VLOOKUP($A128,[4]BASE19!$A$1:$N$933,14,0))/1000</f>
        <v>#N/A</v>
      </c>
      <c r="AY128" s="2" t="e">
        <f>(VLOOKUP($A128,[4]BASE20!$A$1:$N$933,3,0))/1000</f>
        <v>#N/A</v>
      </c>
      <c r="AZ128" s="2" t="e">
        <f>(VLOOKUP($A128,[4]BASE20!$A$1:$N$933,4,0))/1000</f>
        <v>#N/A</v>
      </c>
      <c r="BA128" s="2" t="e">
        <f>(VLOOKUP($A128,[4]BASE20!$A$1:$N$933,5,0))/1000</f>
        <v>#N/A</v>
      </c>
      <c r="BB128" s="2" t="e">
        <f>(VLOOKUP($A128,[4]BASE20!$A$1:$N$933,6,0))/1000</f>
        <v>#N/A</v>
      </c>
      <c r="BC128" s="2" t="e">
        <f>(VLOOKUP($A128,[4]BASE20!$A$1:$N$933,7,0))/1000</f>
        <v>#N/A</v>
      </c>
      <c r="BD128" s="2" t="e">
        <f>(VLOOKUP($A128,[4]BASE20!$A$1:$N$933,8,0))/1000</f>
        <v>#N/A</v>
      </c>
      <c r="BE128" s="2" t="e">
        <f>(VLOOKUP($A128,[4]BASE20!$A$1:$N$933,9,0))/1000</f>
        <v>#N/A</v>
      </c>
      <c r="BF128" s="2" t="e">
        <f>(VLOOKUP($A128,[4]BASE20!$A$1:$N$933,10,0))/1000</f>
        <v>#N/A</v>
      </c>
      <c r="BG128" s="2" t="e">
        <f>(VLOOKUP($A128,[4]BASE20!$A$1:$N$933,11,0))/1000</f>
        <v>#N/A</v>
      </c>
      <c r="BH128" s="2" t="e">
        <f>(VLOOKUP($A128,[4]BASE20!$A$1:$N$933,12,0))/1000</f>
        <v>#N/A</v>
      </c>
      <c r="BI128" s="2" t="e">
        <f>(VLOOKUP($A128,[4]BASE20!$A$1:$N$933,13,0))/1000</f>
        <v>#N/A</v>
      </c>
      <c r="BJ128" s="2" t="e">
        <f>(VLOOKUP($A128,[4]BASE20!$A$1:$N$933,14,0))/1000</f>
        <v>#N/A</v>
      </c>
      <c r="BK128" s="2" t="e">
        <f>(VLOOKUP($A128,[4]BASE21!$A$1:$N$933,3,0))/1000</f>
        <v>#N/A</v>
      </c>
      <c r="BL128" s="2" t="e">
        <f>(VLOOKUP($A128,[4]BASE21!$A$1:$N$933,4,0))/1000</f>
        <v>#N/A</v>
      </c>
      <c r="BM128" s="2" t="e">
        <f>(VLOOKUP($A128,[4]BASE21!$A$1:$N$933,5,0))/1000</f>
        <v>#N/A</v>
      </c>
      <c r="BN128" s="2" t="e">
        <f>(VLOOKUP($A128,[4]BASE21!$A$1:$N$933,6,0))/1000</f>
        <v>#N/A</v>
      </c>
      <c r="BO128" s="2" t="e">
        <f>(VLOOKUP($A128,[4]BASE21!$A$1:$N$933,7,0))/1000</f>
        <v>#N/A</v>
      </c>
      <c r="BP128" s="2" t="e">
        <f>(VLOOKUP($A128,[4]BASE21!$A$1:$N$933,8,0))/1000</f>
        <v>#N/A</v>
      </c>
      <c r="BQ128" s="2" t="e">
        <f t="shared" si="7"/>
        <v>#N/A</v>
      </c>
      <c r="BR128" s="34" t="e">
        <f t="shared" si="8"/>
        <v>#N/A</v>
      </c>
      <c r="BS128" s="34" t="e">
        <f t="shared" si="9"/>
        <v>#N/A</v>
      </c>
      <c r="BT128" s="5"/>
    </row>
    <row r="129" spans="1:72" hidden="1" x14ac:dyDescent="0.2">
      <c r="A129" s="1">
        <v>392</v>
      </c>
      <c r="B129" s="1" t="s">
        <v>68</v>
      </c>
      <c r="C129" s="2" t="e">
        <f>VLOOKUP($A129,[4]BASE!$A$2:$N$890,3,0)</f>
        <v>#N/A</v>
      </c>
      <c r="D129" s="2" t="e">
        <f>VLOOKUP($A129,[4]BASE!$A$2:$N$890,3,0)</f>
        <v>#N/A</v>
      </c>
      <c r="E129" s="2" t="e">
        <f>VLOOKUP($A129,[4]BASE!$A$2:$N$890,3,0)</f>
        <v>#N/A</v>
      </c>
      <c r="F129" s="2" t="e">
        <f>VLOOKUP($A129,[4]BASE!$A$2:$N$890,3,0)</f>
        <v>#N/A</v>
      </c>
      <c r="G129" s="2" t="e">
        <f>VLOOKUP($A129,[4]BASE!$A$2:$N$890,3,0)</f>
        <v>#N/A</v>
      </c>
      <c r="H129" s="2" t="e">
        <f>VLOOKUP($A129,[4]BASE!$A$2:$N$890,3,0)</f>
        <v>#N/A</v>
      </c>
      <c r="I129" s="2" t="e">
        <f>VLOOKUP($A129,[4]BASE!$A$2:$N$890,3,0)</f>
        <v>#N/A</v>
      </c>
      <c r="J129" s="2" t="e">
        <f>VLOOKUP($A129,[4]BASE!$A$2:$N$890,3,0)</f>
        <v>#N/A</v>
      </c>
      <c r="K129" s="2" t="e">
        <f>(VLOOKUP($A129,[4]BASE!$A$2:$N$890,11,0))/1000</f>
        <v>#N/A</v>
      </c>
      <c r="L129" s="2" t="e">
        <f>(VLOOKUP($A129,[4]BASE!$A$2:$N$890,12,0))/1000</f>
        <v>#N/A</v>
      </c>
      <c r="M129" s="2" t="e">
        <f>(VLOOKUP($A129,[4]BASE!$A$2:$N$890,13,0))/1000</f>
        <v>#N/A</v>
      </c>
      <c r="N129" s="2" t="e">
        <f>(VLOOKUP($A129,[4]BASE!$A$2:$N$890,14,0))/1000</f>
        <v>#N/A</v>
      </c>
      <c r="O129" s="2" t="e">
        <f>(VLOOKUP($A129,[4]BASE17!$A$1:$N$933,3,0))/1000</f>
        <v>#N/A</v>
      </c>
      <c r="P129" s="2" t="e">
        <f>(VLOOKUP($A129,[4]BASE17!$A$1:$N$933,4,0))/1000</f>
        <v>#N/A</v>
      </c>
      <c r="Q129" s="2" t="e">
        <f>(VLOOKUP($A129,[4]BASE17!$A$1:$N$933,5,0))/1000</f>
        <v>#N/A</v>
      </c>
      <c r="R129" s="2" t="e">
        <f>(VLOOKUP($A129,[4]BASE17!$A$1:$N$933,6,0))/1000</f>
        <v>#N/A</v>
      </c>
      <c r="S129" s="2" t="e">
        <f>(VLOOKUP($A129,[4]BASE17!$A$1:$N$933,7,0))/1000</f>
        <v>#N/A</v>
      </c>
      <c r="T129" s="2" t="e">
        <f>(VLOOKUP($A129,[4]BASE17!$A$1:$N$933,8,0))/1000</f>
        <v>#N/A</v>
      </c>
      <c r="U129" s="2" t="e">
        <f>(VLOOKUP($A129,[4]BASE17!$A$1:$N$933,9,0))/1000</f>
        <v>#N/A</v>
      </c>
      <c r="V129" s="2" t="e">
        <f>(VLOOKUP($A129,[4]BASE17!$A$1:$N$933,10,0))/1000</f>
        <v>#N/A</v>
      </c>
      <c r="W129" s="2" t="e">
        <f>(VLOOKUP($A129,[4]BASE17!$A$1:$N$933,11,0))/1000</f>
        <v>#N/A</v>
      </c>
      <c r="X129" s="2" t="e">
        <f>(VLOOKUP($A129,[4]BASE17!$A$1:$N$933,12,0))/1000</f>
        <v>#N/A</v>
      </c>
      <c r="Y129" s="2" t="e">
        <f>(VLOOKUP($A129,[4]BASE17!$A$1:$N$933,13,0))/1000</f>
        <v>#N/A</v>
      </c>
      <c r="Z129" s="2" t="e">
        <f>(VLOOKUP($A129,[4]BASE17!$A$1:$N$933,14,0))/1000</f>
        <v>#N/A</v>
      </c>
      <c r="AA129" s="2" t="e">
        <f>(VLOOKUP($A129,[4]BASE18!$A$1:$N$933,3,0))/1000</f>
        <v>#N/A</v>
      </c>
      <c r="AB129" s="2" t="e">
        <f>(VLOOKUP($A129,[4]BASE18!$A$1:$N$933,4,0))/1000</f>
        <v>#N/A</v>
      </c>
      <c r="AC129" s="2" t="e">
        <f>(VLOOKUP($A129,[4]BASE18!$A$1:$N$933,5,0))/1000</f>
        <v>#N/A</v>
      </c>
      <c r="AD129" s="2" t="e">
        <f>(VLOOKUP($A129,[4]BASE18!$A$1:$N$933,6,0))/1000</f>
        <v>#N/A</v>
      </c>
      <c r="AE129" s="2" t="e">
        <f>(VLOOKUP($A129,[4]BASE18!$A$1:$N$933,7,0))/1000</f>
        <v>#N/A</v>
      </c>
      <c r="AF129" s="2" t="e">
        <f>(VLOOKUP($A129,[4]BASE18!$A$1:$N$933,8,0))/1000</f>
        <v>#N/A</v>
      </c>
      <c r="AG129" s="2" t="e">
        <f>(VLOOKUP($A129,[4]BASE18!$A$1:$N$933,9,0))/1000</f>
        <v>#N/A</v>
      </c>
      <c r="AH129" s="2" t="e">
        <f>(VLOOKUP($A129,[4]BASE18!$A$1:$N$933,10,0))/1000</f>
        <v>#N/A</v>
      </c>
      <c r="AI129" s="2" t="e">
        <f>(VLOOKUP($A129,[4]BASE18!$A$1:$N$933,11,0))/1000</f>
        <v>#N/A</v>
      </c>
      <c r="AJ129" s="2" t="e">
        <f>(VLOOKUP($A129,[4]BASE18!$A$1:$N$933,12,0))/1000</f>
        <v>#N/A</v>
      </c>
      <c r="AK129" s="2" t="e">
        <f>(VLOOKUP($A129,[4]BASE18!$A$1:$N$933,13,0))/1000</f>
        <v>#N/A</v>
      </c>
      <c r="AL129" s="2" t="e">
        <f>(VLOOKUP($A129,[4]BASE18!$A$1:$N$933,14,0))/1000</f>
        <v>#N/A</v>
      </c>
      <c r="AM129" s="2" t="e">
        <f>(VLOOKUP($A129,[4]BASE19!$A$1:$N$933,3,0))/1000</f>
        <v>#N/A</v>
      </c>
      <c r="AN129" s="2" t="e">
        <f>(VLOOKUP($A129,[4]BASE19!$A$1:$N$933,4,0))/1000</f>
        <v>#N/A</v>
      </c>
      <c r="AO129" s="2" t="e">
        <f>(VLOOKUP($A129,[4]BASE19!$A$1:$N$933,5,0))/1000</f>
        <v>#N/A</v>
      </c>
      <c r="AP129" s="2" t="e">
        <f>(VLOOKUP($A129,[4]BASE19!$A$1:$N$933,6,0))/1000</f>
        <v>#N/A</v>
      </c>
      <c r="AQ129" s="2" t="e">
        <f>(VLOOKUP($A129,[4]BASE19!$A$1:$N$933,7,0))/1000</f>
        <v>#N/A</v>
      </c>
      <c r="AR129" s="2" t="e">
        <f>(VLOOKUP($A129,[4]BASE19!$A$1:$N$933,8,0))/1000</f>
        <v>#N/A</v>
      </c>
      <c r="AS129" s="2" t="e">
        <f>(VLOOKUP($A129,[4]BASE19!$A$1:$N$933,9,0))/1000</f>
        <v>#N/A</v>
      </c>
      <c r="AT129" s="2" t="e">
        <f>(VLOOKUP($A129,[4]BASE19!$A$1:$N$933,10,0))/1000</f>
        <v>#N/A</v>
      </c>
      <c r="AU129" s="2" t="e">
        <f>(VLOOKUP($A129,[4]BASE19!$A$1:$N$933,11,0))/1000</f>
        <v>#N/A</v>
      </c>
      <c r="AV129" s="2" t="e">
        <f>(VLOOKUP($A129,[4]BASE19!$A$1:$N$933,12,0))/1000</f>
        <v>#N/A</v>
      </c>
      <c r="AW129" s="2" t="e">
        <f>(VLOOKUP($A129,[4]BASE19!$A$1:$N$933,13,0))/1000</f>
        <v>#N/A</v>
      </c>
      <c r="AX129" s="2" t="e">
        <f>(VLOOKUP($A129,[4]BASE19!$A$1:$N$933,14,0))/1000</f>
        <v>#N/A</v>
      </c>
      <c r="AY129" s="2" t="e">
        <f>(VLOOKUP($A129,[4]BASE20!$A$1:$N$933,3,0))/1000</f>
        <v>#N/A</v>
      </c>
      <c r="AZ129" s="2" t="e">
        <f>(VLOOKUP($A129,[4]BASE20!$A$1:$N$933,4,0))/1000</f>
        <v>#N/A</v>
      </c>
      <c r="BA129" s="2" t="e">
        <f>(VLOOKUP($A129,[4]BASE20!$A$1:$N$933,5,0))/1000</f>
        <v>#N/A</v>
      </c>
      <c r="BB129" s="2" t="e">
        <f>(VLOOKUP($A129,[4]BASE20!$A$1:$N$933,6,0))/1000</f>
        <v>#N/A</v>
      </c>
      <c r="BC129" s="2" t="e">
        <f>(VLOOKUP($A129,[4]BASE20!$A$1:$N$933,7,0))/1000</f>
        <v>#N/A</v>
      </c>
      <c r="BD129" s="2" t="e">
        <f>(VLOOKUP($A129,[4]BASE20!$A$1:$N$933,8,0))/1000</f>
        <v>#N/A</v>
      </c>
      <c r="BE129" s="2" t="e">
        <f>(VLOOKUP($A129,[4]BASE20!$A$1:$N$933,9,0))/1000</f>
        <v>#N/A</v>
      </c>
      <c r="BF129" s="2" t="e">
        <f>(VLOOKUP($A129,[4]BASE20!$A$1:$N$933,10,0))/1000</f>
        <v>#N/A</v>
      </c>
      <c r="BG129" s="2" t="e">
        <f>(VLOOKUP($A129,[4]BASE20!$A$1:$N$933,11,0))/1000</f>
        <v>#N/A</v>
      </c>
      <c r="BH129" s="2" t="e">
        <f>(VLOOKUP($A129,[4]BASE20!$A$1:$N$933,12,0))/1000</f>
        <v>#N/A</v>
      </c>
      <c r="BI129" s="2" t="e">
        <f>(VLOOKUP($A129,[4]BASE20!$A$1:$N$933,13,0))/1000</f>
        <v>#N/A</v>
      </c>
      <c r="BJ129" s="2" t="e">
        <f>(VLOOKUP($A129,[4]BASE20!$A$1:$N$933,14,0))/1000</f>
        <v>#N/A</v>
      </c>
      <c r="BK129" s="2" t="e">
        <f>(VLOOKUP($A129,[4]BASE21!$A$1:$N$933,3,0))/1000</f>
        <v>#N/A</v>
      </c>
      <c r="BL129" s="2" t="e">
        <f>(VLOOKUP($A129,[4]BASE21!$A$1:$N$933,4,0))/1000</f>
        <v>#N/A</v>
      </c>
      <c r="BM129" s="2" t="e">
        <f>(VLOOKUP($A129,[4]BASE21!$A$1:$N$933,5,0))/1000</f>
        <v>#N/A</v>
      </c>
      <c r="BN129" s="2" t="e">
        <f>(VLOOKUP($A129,[4]BASE21!$A$1:$N$933,6,0))/1000</f>
        <v>#N/A</v>
      </c>
      <c r="BO129" s="2" t="e">
        <f>(VLOOKUP($A129,[4]BASE21!$A$1:$N$933,7,0))/1000</f>
        <v>#N/A</v>
      </c>
      <c r="BP129" s="2" t="e">
        <f>(VLOOKUP($A129,[4]BASE21!$A$1:$N$933,8,0))/1000</f>
        <v>#N/A</v>
      </c>
      <c r="BQ129" s="2" t="e">
        <f t="shared" si="7"/>
        <v>#N/A</v>
      </c>
      <c r="BR129" s="34" t="e">
        <f t="shared" si="8"/>
        <v>#N/A</v>
      </c>
      <c r="BS129" s="34" t="e">
        <f t="shared" si="9"/>
        <v>#N/A</v>
      </c>
      <c r="BT129" s="5"/>
    </row>
    <row r="130" spans="1:72" hidden="1" x14ac:dyDescent="0.2">
      <c r="A130" s="1">
        <v>393</v>
      </c>
      <c r="B130" s="1" t="s">
        <v>69</v>
      </c>
      <c r="C130" s="2" t="e">
        <f>VLOOKUP($A130,[4]BASE!$A$2:$N$890,3,0)</f>
        <v>#N/A</v>
      </c>
      <c r="D130" s="2" t="e">
        <f>VLOOKUP($A130,[4]BASE!$A$2:$N$890,3,0)</f>
        <v>#N/A</v>
      </c>
      <c r="E130" s="2" t="e">
        <f>VLOOKUP($A130,[4]BASE!$A$2:$N$890,3,0)</f>
        <v>#N/A</v>
      </c>
      <c r="F130" s="2" t="e">
        <f>VLOOKUP($A130,[4]BASE!$A$2:$N$890,3,0)</f>
        <v>#N/A</v>
      </c>
      <c r="G130" s="2" t="e">
        <f>VLOOKUP($A130,[4]BASE!$A$2:$N$890,3,0)</f>
        <v>#N/A</v>
      </c>
      <c r="H130" s="2" t="e">
        <f>VLOOKUP($A130,[4]BASE!$A$2:$N$890,3,0)</f>
        <v>#N/A</v>
      </c>
      <c r="I130" s="2" t="e">
        <f>VLOOKUP($A130,[4]BASE!$A$2:$N$890,3,0)</f>
        <v>#N/A</v>
      </c>
      <c r="J130" s="2" t="e">
        <f>VLOOKUP($A130,[4]BASE!$A$2:$N$890,3,0)</f>
        <v>#N/A</v>
      </c>
      <c r="K130" s="2" t="e">
        <f>(VLOOKUP($A130,[4]BASE!$A$2:$N$890,11,0))/1000</f>
        <v>#N/A</v>
      </c>
      <c r="L130" s="2" t="e">
        <f>(VLOOKUP($A130,[4]BASE!$A$2:$N$890,12,0))/1000</f>
        <v>#N/A</v>
      </c>
      <c r="M130" s="2" t="e">
        <f>(VLOOKUP($A130,[4]BASE!$A$2:$N$890,13,0))/1000</f>
        <v>#N/A</v>
      </c>
      <c r="N130" s="2" t="e">
        <f>(VLOOKUP($A130,[4]BASE!$A$2:$N$890,14,0))/1000</f>
        <v>#N/A</v>
      </c>
      <c r="O130" s="2" t="e">
        <f>(VLOOKUP($A130,[4]BASE17!$A$1:$N$933,3,0))/1000</f>
        <v>#N/A</v>
      </c>
      <c r="P130" s="2" t="e">
        <f>(VLOOKUP($A130,[4]BASE17!$A$1:$N$933,4,0))/1000</f>
        <v>#N/A</v>
      </c>
      <c r="Q130" s="2" t="e">
        <f>(VLOOKUP($A130,[4]BASE17!$A$1:$N$933,5,0))/1000</f>
        <v>#N/A</v>
      </c>
      <c r="R130" s="2" t="e">
        <f>(VLOOKUP($A130,[4]BASE17!$A$1:$N$933,6,0))/1000</f>
        <v>#N/A</v>
      </c>
      <c r="S130" s="2" t="e">
        <f>(VLOOKUP($A130,[4]BASE17!$A$1:$N$933,7,0))/1000</f>
        <v>#N/A</v>
      </c>
      <c r="T130" s="2" t="e">
        <f>(VLOOKUP($A130,[4]BASE17!$A$1:$N$933,8,0))/1000</f>
        <v>#N/A</v>
      </c>
      <c r="U130" s="2" t="e">
        <f>(VLOOKUP($A130,[4]BASE17!$A$1:$N$933,9,0))/1000</f>
        <v>#N/A</v>
      </c>
      <c r="V130" s="2" t="e">
        <f>(VLOOKUP($A130,[4]BASE17!$A$1:$N$933,10,0))/1000</f>
        <v>#N/A</v>
      </c>
      <c r="W130" s="2" t="e">
        <f>(VLOOKUP($A130,[4]BASE17!$A$1:$N$933,11,0))/1000</f>
        <v>#N/A</v>
      </c>
      <c r="X130" s="2" t="e">
        <f>(VLOOKUP($A130,[4]BASE17!$A$1:$N$933,12,0))/1000</f>
        <v>#N/A</v>
      </c>
      <c r="Y130" s="2" t="e">
        <f>(VLOOKUP($A130,[4]BASE17!$A$1:$N$933,13,0))/1000</f>
        <v>#N/A</v>
      </c>
      <c r="Z130" s="2" t="e">
        <f>(VLOOKUP($A130,[4]BASE17!$A$1:$N$933,14,0))/1000</f>
        <v>#N/A</v>
      </c>
      <c r="AA130" s="2" t="e">
        <f>(VLOOKUP($A130,[4]BASE18!$A$1:$N$933,3,0))/1000</f>
        <v>#N/A</v>
      </c>
      <c r="AB130" s="2" t="e">
        <f>(VLOOKUP($A130,[4]BASE18!$A$1:$N$933,4,0))/1000</f>
        <v>#N/A</v>
      </c>
      <c r="AC130" s="2" t="e">
        <f>(VLOOKUP($A130,[4]BASE18!$A$1:$N$933,5,0))/1000</f>
        <v>#N/A</v>
      </c>
      <c r="AD130" s="2" t="e">
        <f>(VLOOKUP($A130,[4]BASE18!$A$1:$N$933,6,0))/1000</f>
        <v>#N/A</v>
      </c>
      <c r="AE130" s="2" t="e">
        <f>(VLOOKUP($A130,[4]BASE18!$A$1:$N$933,7,0))/1000</f>
        <v>#N/A</v>
      </c>
      <c r="AF130" s="2" t="e">
        <f>(VLOOKUP($A130,[4]BASE18!$A$1:$N$933,8,0))/1000</f>
        <v>#N/A</v>
      </c>
      <c r="AG130" s="2" t="e">
        <f>(VLOOKUP($A130,[4]BASE18!$A$1:$N$933,9,0))/1000</f>
        <v>#N/A</v>
      </c>
      <c r="AH130" s="2" t="e">
        <f>(VLOOKUP($A130,[4]BASE18!$A$1:$N$933,10,0))/1000</f>
        <v>#N/A</v>
      </c>
      <c r="AI130" s="2" t="e">
        <f>(VLOOKUP($A130,[4]BASE18!$A$1:$N$933,11,0))/1000</f>
        <v>#N/A</v>
      </c>
      <c r="AJ130" s="2" t="e">
        <f>(VLOOKUP($A130,[4]BASE18!$A$1:$N$933,12,0))/1000</f>
        <v>#N/A</v>
      </c>
      <c r="AK130" s="2" t="e">
        <f>(VLOOKUP($A130,[4]BASE18!$A$1:$N$933,13,0))/1000</f>
        <v>#N/A</v>
      </c>
      <c r="AL130" s="2" t="e">
        <f>(VLOOKUP($A130,[4]BASE18!$A$1:$N$933,14,0))/1000</f>
        <v>#N/A</v>
      </c>
      <c r="AM130" s="2" t="e">
        <f>(VLOOKUP($A130,[4]BASE19!$A$1:$N$933,3,0))/1000</f>
        <v>#N/A</v>
      </c>
      <c r="AN130" s="2" t="e">
        <f>(VLOOKUP($A130,[4]BASE19!$A$1:$N$933,4,0))/1000</f>
        <v>#N/A</v>
      </c>
      <c r="AO130" s="2" t="e">
        <f>(VLOOKUP($A130,[4]BASE19!$A$1:$N$933,5,0))/1000</f>
        <v>#N/A</v>
      </c>
      <c r="AP130" s="2" t="e">
        <f>(VLOOKUP($A130,[4]BASE19!$A$1:$N$933,6,0))/1000</f>
        <v>#N/A</v>
      </c>
      <c r="AQ130" s="2" t="e">
        <f>(VLOOKUP($A130,[4]BASE19!$A$1:$N$933,7,0))/1000</f>
        <v>#N/A</v>
      </c>
      <c r="AR130" s="2" t="e">
        <f>(VLOOKUP($A130,[4]BASE19!$A$1:$N$933,8,0))/1000</f>
        <v>#N/A</v>
      </c>
      <c r="AS130" s="2" t="e">
        <f>(VLOOKUP($A130,[4]BASE19!$A$1:$N$933,9,0))/1000</f>
        <v>#N/A</v>
      </c>
      <c r="AT130" s="2" t="e">
        <f>(VLOOKUP($A130,[4]BASE19!$A$1:$N$933,10,0))/1000</f>
        <v>#N/A</v>
      </c>
      <c r="AU130" s="2" t="e">
        <f>(VLOOKUP($A130,[4]BASE19!$A$1:$N$933,11,0))/1000</f>
        <v>#N/A</v>
      </c>
      <c r="AV130" s="2" t="e">
        <f>(VLOOKUP($A130,[4]BASE19!$A$1:$N$933,12,0))/1000</f>
        <v>#N/A</v>
      </c>
      <c r="AW130" s="2" t="e">
        <f>(VLOOKUP($A130,[4]BASE19!$A$1:$N$933,13,0))/1000</f>
        <v>#N/A</v>
      </c>
      <c r="AX130" s="2" t="e">
        <f>(VLOOKUP($A130,[4]BASE19!$A$1:$N$933,14,0))/1000</f>
        <v>#N/A</v>
      </c>
      <c r="AY130" s="2" t="e">
        <f>(VLOOKUP($A130,[4]BASE20!$A$1:$N$933,3,0))/1000</f>
        <v>#N/A</v>
      </c>
      <c r="AZ130" s="2" t="e">
        <f>(VLOOKUP($A130,[4]BASE20!$A$1:$N$933,4,0))/1000</f>
        <v>#N/A</v>
      </c>
      <c r="BA130" s="2" t="e">
        <f>(VLOOKUP($A130,[4]BASE20!$A$1:$N$933,5,0))/1000</f>
        <v>#N/A</v>
      </c>
      <c r="BB130" s="2" t="e">
        <f>(VLOOKUP($A130,[4]BASE20!$A$1:$N$933,6,0))/1000</f>
        <v>#N/A</v>
      </c>
      <c r="BC130" s="2" t="e">
        <f>(VLOOKUP($A130,[4]BASE20!$A$1:$N$933,7,0))/1000</f>
        <v>#N/A</v>
      </c>
      <c r="BD130" s="2" t="e">
        <f>(VLOOKUP($A130,[4]BASE20!$A$1:$N$933,8,0))/1000</f>
        <v>#N/A</v>
      </c>
      <c r="BE130" s="2" t="e">
        <f>(VLOOKUP($A130,[4]BASE20!$A$1:$N$933,9,0))/1000</f>
        <v>#N/A</v>
      </c>
      <c r="BF130" s="2" t="e">
        <f>(VLOOKUP($A130,[4]BASE20!$A$1:$N$933,10,0))/1000</f>
        <v>#N/A</v>
      </c>
      <c r="BG130" s="2" t="e">
        <f>(VLOOKUP($A130,[4]BASE20!$A$1:$N$933,11,0))/1000</f>
        <v>#N/A</v>
      </c>
      <c r="BH130" s="2" t="e">
        <f>(VLOOKUP($A130,[4]BASE20!$A$1:$N$933,12,0))/1000</f>
        <v>#N/A</v>
      </c>
      <c r="BI130" s="2" t="e">
        <f>(VLOOKUP($A130,[4]BASE20!$A$1:$N$933,13,0))/1000</f>
        <v>#N/A</v>
      </c>
      <c r="BJ130" s="2" t="e">
        <f>(VLOOKUP($A130,[4]BASE20!$A$1:$N$933,14,0))/1000</f>
        <v>#N/A</v>
      </c>
      <c r="BK130" s="2" t="e">
        <f>(VLOOKUP($A130,[4]BASE21!$A$1:$N$933,3,0))/1000</f>
        <v>#N/A</v>
      </c>
      <c r="BL130" s="2" t="e">
        <f>(VLOOKUP($A130,[4]BASE21!$A$1:$N$933,4,0))/1000</f>
        <v>#N/A</v>
      </c>
      <c r="BM130" s="2" t="e">
        <f>(VLOOKUP($A130,[4]BASE21!$A$1:$N$933,5,0))/1000</f>
        <v>#N/A</v>
      </c>
      <c r="BN130" s="2" t="e">
        <f>(VLOOKUP($A130,[4]BASE21!$A$1:$N$933,6,0))/1000</f>
        <v>#N/A</v>
      </c>
      <c r="BO130" s="2" t="e">
        <f>(VLOOKUP($A130,[4]BASE21!$A$1:$N$933,7,0))/1000</f>
        <v>#N/A</v>
      </c>
      <c r="BP130" s="2" t="e">
        <f>(VLOOKUP($A130,[4]BASE21!$A$1:$N$933,8,0))/1000</f>
        <v>#N/A</v>
      </c>
      <c r="BQ130" s="2" t="e">
        <f t="shared" si="7"/>
        <v>#N/A</v>
      </c>
      <c r="BR130" s="34" t="e">
        <f t="shared" si="8"/>
        <v>#N/A</v>
      </c>
      <c r="BS130" s="34" t="e">
        <f t="shared" si="9"/>
        <v>#N/A</v>
      </c>
      <c r="BT130" s="5"/>
    </row>
    <row r="131" spans="1:72" hidden="1" x14ac:dyDescent="0.2">
      <c r="A131" s="1">
        <v>394</v>
      </c>
      <c r="B131" s="1" t="s">
        <v>54</v>
      </c>
      <c r="C131" s="2" t="e">
        <f>VLOOKUP($A131,[4]BASE!$A$2:$N$890,3,0)</f>
        <v>#N/A</v>
      </c>
      <c r="D131" s="2" t="e">
        <f>VLOOKUP($A131,[4]BASE!$A$2:$N$890,3,0)</f>
        <v>#N/A</v>
      </c>
      <c r="E131" s="2" t="e">
        <f>VLOOKUP($A131,[4]BASE!$A$2:$N$890,3,0)</f>
        <v>#N/A</v>
      </c>
      <c r="F131" s="2" t="e">
        <f>VLOOKUP($A131,[4]BASE!$A$2:$N$890,3,0)</f>
        <v>#N/A</v>
      </c>
      <c r="G131" s="2" t="e">
        <f>VLOOKUP($A131,[4]BASE!$A$2:$N$890,3,0)</f>
        <v>#N/A</v>
      </c>
      <c r="H131" s="2" t="e">
        <f>VLOOKUP($A131,[4]BASE!$A$2:$N$890,3,0)</f>
        <v>#N/A</v>
      </c>
      <c r="I131" s="2" t="e">
        <f>VLOOKUP($A131,[4]BASE!$A$2:$N$890,3,0)</f>
        <v>#N/A</v>
      </c>
      <c r="J131" s="2" t="e">
        <f>VLOOKUP($A131,[4]BASE!$A$2:$N$890,3,0)</f>
        <v>#N/A</v>
      </c>
      <c r="K131" s="2" t="e">
        <f>(VLOOKUP($A131,[4]BASE!$A$2:$N$890,11,0))/1000</f>
        <v>#N/A</v>
      </c>
      <c r="L131" s="2" t="e">
        <f>(VLOOKUP($A131,[4]BASE!$A$2:$N$890,12,0))/1000</f>
        <v>#N/A</v>
      </c>
      <c r="M131" s="2" t="e">
        <f>(VLOOKUP($A131,[4]BASE!$A$2:$N$890,13,0))/1000</f>
        <v>#N/A</v>
      </c>
      <c r="N131" s="2" t="e">
        <f>(VLOOKUP($A131,[4]BASE!$A$2:$N$890,14,0))/1000</f>
        <v>#N/A</v>
      </c>
      <c r="O131" s="2" t="e">
        <f>(VLOOKUP($A131,[4]BASE17!$A$1:$N$933,3,0))/1000</f>
        <v>#N/A</v>
      </c>
      <c r="P131" s="2" t="e">
        <f>(VLOOKUP($A131,[4]BASE17!$A$1:$N$933,4,0))/1000</f>
        <v>#N/A</v>
      </c>
      <c r="Q131" s="2" t="e">
        <f>(VLOOKUP($A131,[4]BASE17!$A$1:$N$933,5,0))/1000</f>
        <v>#N/A</v>
      </c>
      <c r="R131" s="2" t="e">
        <f>(VLOOKUP($A131,[4]BASE17!$A$1:$N$933,6,0))/1000</f>
        <v>#N/A</v>
      </c>
      <c r="S131" s="2" t="e">
        <f>(VLOOKUP($A131,[4]BASE17!$A$1:$N$933,7,0))/1000</f>
        <v>#N/A</v>
      </c>
      <c r="T131" s="2" t="e">
        <f>(VLOOKUP($A131,[4]BASE17!$A$1:$N$933,8,0))/1000</f>
        <v>#N/A</v>
      </c>
      <c r="U131" s="2" t="e">
        <f>(VLOOKUP($A131,[4]BASE17!$A$1:$N$933,9,0))/1000</f>
        <v>#N/A</v>
      </c>
      <c r="V131" s="2" t="e">
        <f>(VLOOKUP($A131,[4]BASE17!$A$1:$N$933,10,0))/1000</f>
        <v>#N/A</v>
      </c>
      <c r="W131" s="2" t="e">
        <f>(VLOOKUP($A131,[4]BASE17!$A$1:$N$933,11,0))/1000</f>
        <v>#N/A</v>
      </c>
      <c r="X131" s="2" t="e">
        <f>(VLOOKUP($A131,[4]BASE17!$A$1:$N$933,12,0))/1000</f>
        <v>#N/A</v>
      </c>
      <c r="Y131" s="2" t="e">
        <f>(VLOOKUP($A131,[4]BASE17!$A$1:$N$933,13,0))/1000</f>
        <v>#N/A</v>
      </c>
      <c r="Z131" s="2" t="e">
        <f>(VLOOKUP($A131,[4]BASE17!$A$1:$N$933,14,0))/1000</f>
        <v>#N/A</v>
      </c>
      <c r="AA131" s="2" t="e">
        <f>(VLOOKUP($A131,[4]BASE18!$A$1:$N$933,3,0))/1000</f>
        <v>#N/A</v>
      </c>
      <c r="AB131" s="2" t="e">
        <f>(VLOOKUP($A131,[4]BASE18!$A$1:$N$933,4,0))/1000</f>
        <v>#N/A</v>
      </c>
      <c r="AC131" s="2" t="e">
        <f>(VLOOKUP($A131,[4]BASE18!$A$1:$N$933,5,0))/1000</f>
        <v>#N/A</v>
      </c>
      <c r="AD131" s="2" t="e">
        <f>(VLOOKUP($A131,[4]BASE18!$A$1:$N$933,6,0))/1000</f>
        <v>#N/A</v>
      </c>
      <c r="AE131" s="2" t="e">
        <f>(VLOOKUP($A131,[4]BASE18!$A$1:$N$933,7,0))/1000</f>
        <v>#N/A</v>
      </c>
      <c r="AF131" s="2" t="e">
        <f>(VLOOKUP($A131,[4]BASE18!$A$1:$N$933,8,0))/1000</f>
        <v>#N/A</v>
      </c>
      <c r="AG131" s="2" t="e">
        <f>(VLOOKUP($A131,[4]BASE18!$A$1:$N$933,9,0))/1000</f>
        <v>#N/A</v>
      </c>
      <c r="AH131" s="2" t="e">
        <f>(VLOOKUP($A131,[4]BASE18!$A$1:$N$933,10,0))/1000</f>
        <v>#N/A</v>
      </c>
      <c r="AI131" s="2" t="e">
        <f>(VLOOKUP($A131,[4]BASE18!$A$1:$N$933,11,0))/1000</f>
        <v>#N/A</v>
      </c>
      <c r="AJ131" s="2" t="e">
        <f>(VLOOKUP($A131,[4]BASE18!$A$1:$N$933,12,0))/1000</f>
        <v>#N/A</v>
      </c>
      <c r="AK131" s="2" t="e">
        <f>(VLOOKUP($A131,[4]BASE18!$A$1:$N$933,13,0))/1000</f>
        <v>#N/A</v>
      </c>
      <c r="AL131" s="2" t="e">
        <f>(VLOOKUP($A131,[4]BASE18!$A$1:$N$933,14,0))/1000</f>
        <v>#N/A</v>
      </c>
      <c r="AM131" s="2" t="e">
        <f>(VLOOKUP($A131,[4]BASE19!$A$1:$N$933,3,0))/1000</f>
        <v>#N/A</v>
      </c>
      <c r="AN131" s="2" t="e">
        <f>(VLOOKUP($A131,[4]BASE19!$A$1:$N$933,4,0))/1000</f>
        <v>#N/A</v>
      </c>
      <c r="AO131" s="2" t="e">
        <f>(VLOOKUP($A131,[4]BASE19!$A$1:$N$933,5,0))/1000</f>
        <v>#N/A</v>
      </c>
      <c r="AP131" s="2" t="e">
        <f>(VLOOKUP($A131,[4]BASE19!$A$1:$N$933,6,0))/1000</f>
        <v>#N/A</v>
      </c>
      <c r="AQ131" s="2" t="e">
        <f>(VLOOKUP($A131,[4]BASE19!$A$1:$N$933,7,0))/1000</f>
        <v>#N/A</v>
      </c>
      <c r="AR131" s="2" t="e">
        <f>(VLOOKUP($A131,[4]BASE19!$A$1:$N$933,8,0))/1000</f>
        <v>#N/A</v>
      </c>
      <c r="AS131" s="2" t="e">
        <f>(VLOOKUP($A131,[4]BASE19!$A$1:$N$933,9,0))/1000</f>
        <v>#N/A</v>
      </c>
      <c r="AT131" s="2" t="e">
        <f>(VLOOKUP($A131,[4]BASE19!$A$1:$N$933,10,0))/1000</f>
        <v>#N/A</v>
      </c>
      <c r="AU131" s="2" t="e">
        <f>(VLOOKUP($A131,[4]BASE19!$A$1:$N$933,11,0))/1000</f>
        <v>#N/A</v>
      </c>
      <c r="AV131" s="2" t="e">
        <f>(VLOOKUP($A131,[4]BASE19!$A$1:$N$933,12,0))/1000</f>
        <v>#N/A</v>
      </c>
      <c r="AW131" s="2" t="e">
        <f>(VLOOKUP($A131,[4]BASE19!$A$1:$N$933,13,0))/1000</f>
        <v>#N/A</v>
      </c>
      <c r="AX131" s="2" t="e">
        <f>(VLOOKUP($A131,[4]BASE19!$A$1:$N$933,14,0))/1000</f>
        <v>#N/A</v>
      </c>
      <c r="AY131" s="2" t="e">
        <f>(VLOOKUP($A131,[4]BASE20!$A$1:$N$933,3,0))/1000</f>
        <v>#N/A</v>
      </c>
      <c r="AZ131" s="2" t="e">
        <f>(VLOOKUP($A131,[4]BASE20!$A$1:$N$933,4,0))/1000</f>
        <v>#N/A</v>
      </c>
      <c r="BA131" s="2" t="e">
        <f>(VLOOKUP($A131,[4]BASE20!$A$1:$N$933,5,0))/1000</f>
        <v>#N/A</v>
      </c>
      <c r="BB131" s="2" t="e">
        <f>(VLOOKUP($A131,[4]BASE20!$A$1:$N$933,6,0))/1000</f>
        <v>#N/A</v>
      </c>
      <c r="BC131" s="2" t="e">
        <f>(VLOOKUP($A131,[4]BASE20!$A$1:$N$933,7,0))/1000</f>
        <v>#N/A</v>
      </c>
      <c r="BD131" s="2" t="e">
        <f>(VLOOKUP($A131,[4]BASE20!$A$1:$N$933,8,0))/1000</f>
        <v>#N/A</v>
      </c>
      <c r="BE131" s="2" t="e">
        <f>(VLOOKUP($A131,[4]BASE20!$A$1:$N$933,9,0))/1000</f>
        <v>#N/A</v>
      </c>
      <c r="BF131" s="2" t="e">
        <f>(VLOOKUP($A131,[4]BASE20!$A$1:$N$933,10,0))/1000</f>
        <v>#N/A</v>
      </c>
      <c r="BG131" s="2" t="e">
        <f>(VLOOKUP($A131,[4]BASE20!$A$1:$N$933,11,0))/1000</f>
        <v>#N/A</v>
      </c>
      <c r="BH131" s="2" t="e">
        <f>(VLOOKUP($A131,[4]BASE20!$A$1:$N$933,12,0))/1000</f>
        <v>#N/A</v>
      </c>
      <c r="BI131" s="2" t="e">
        <f>(VLOOKUP($A131,[4]BASE20!$A$1:$N$933,13,0))/1000</f>
        <v>#N/A</v>
      </c>
      <c r="BJ131" s="2" t="e">
        <f>(VLOOKUP($A131,[4]BASE20!$A$1:$N$933,14,0))/1000</f>
        <v>#N/A</v>
      </c>
      <c r="BK131" s="2" t="e">
        <f>(VLOOKUP($A131,[4]BASE21!$A$1:$N$933,3,0))/1000</f>
        <v>#N/A</v>
      </c>
      <c r="BL131" s="2" t="e">
        <f>(VLOOKUP($A131,[4]BASE21!$A$1:$N$933,4,0))/1000</f>
        <v>#N/A</v>
      </c>
      <c r="BM131" s="2" t="e">
        <f>(VLOOKUP($A131,[4]BASE21!$A$1:$N$933,5,0))/1000</f>
        <v>#N/A</v>
      </c>
      <c r="BN131" s="2" t="e">
        <f>(VLOOKUP($A131,[4]BASE21!$A$1:$N$933,6,0))/1000</f>
        <v>#N/A</v>
      </c>
      <c r="BO131" s="2" t="e">
        <f>(VLOOKUP($A131,[4]BASE21!$A$1:$N$933,7,0))/1000</f>
        <v>#N/A</v>
      </c>
      <c r="BP131" s="2" t="e">
        <f>(VLOOKUP($A131,[4]BASE21!$A$1:$N$933,8,0))/1000</f>
        <v>#N/A</v>
      </c>
      <c r="BQ131" s="2" t="e">
        <f t="shared" si="7"/>
        <v>#N/A</v>
      </c>
      <c r="BR131" s="34" t="e">
        <f t="shared" si="8"/>
        <v>#N/A</v>
      </c>
      <c r="BS131" s="34" t="e">
        <f t="shared" si="9"/>
        <v>#N/A</v>
      </c>
      <c r="BT131" s="5"/>
    </row>
    <row r="132" spans="1:72" ht="12" thickBot="1" x14ac:dyDescent="0.25">
      <c r="A132" s="37"/>
      <c r="B132" s="37"/>
      <c r="C132" s="2"/>
      <c r="D132" s="2"/>
      <c r="E132" s="2"/>
      <c r="F132" s="2"/>
      <c r="G132" s="2"/>
      <c r="H132" s="2"/>
      <c r="I132" s="2"/>
      <c r="J132" s="2"/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0</v>
      </c>
      <c r="BI132" s="2">
        <v>0</v>
      </c>
      <c r="BJ132" s="2">
        <v>0</v>
      </c>
      <c r="BK132" s="2">
        <v>0</v>
      </c>
      <c r="BL132" s="2">
        <v>0</v>
      </c>
      <c r="BM132" s="2">
        <v>0</v>
      </c>
      <c r="BN132" s="2">
        <v>0</v>
      </c>
      <c r="BO132" s="2">
        <v>0</v>
      </c>
      <c r="BP132" s="2">
        <v>0</v>
      </c>
      <c r="BQ132" s="2">
        <f t="shared" si="7"/>
        <v>0</v>
      </c>
      <c r="BR132" s="34">
        <f t="shared" si="8"/>
        <v>0</v>
      </c>
      <c r="BS132" s="34">
        <f t="shared" si="9"/>
        <v>0</v>
      </c>
      <c r="BT132" s="5"/>
    </row>
    <row r="133" spans="1:72" ht="12" thickTop="1" x14ac:dyDescent="0.2">
      <c r="A133" s="1">
        <v>4</v>
      </c>
      <c r="B133" s="1" t="s">
        <v>70</v>
      </c>
      <c r="C133" s="2">
        <f>VLOOKUP($A133,[4]BASE!$A$2:$N$890,3,0)</f>
        <v>1</v>
      </c>
      <c r="D133" s="2">
        <f>VLOOKUP($A133,[4]BASE!$A$2:$N$890,3,0)</f>
        <v>1</v>
      </c>
      <c r="E133" s="2">
        <f>VLOOKUP($A133,[4]BASE!$A$2:$N$890,3,0)</f>
        <v>1</v>
      </c>
      <c r="F133" s="2">
        <f>VLOOKUP($A133,[4]BASE!$A$2:$N$890,3,0)</f>
        <v>1</v>
      </c>
      <c r="G133" s="2">
        <f>VLOOKUP($A133,[4]BASE!$A$2:$N$890,3,0)</f>
        <v>1</v>
      </c>
      <c r="H133" s="2">
        <f>VLOOKUP($A133,[4]BASE!$A$2:$N$890,3,0)</f>
        <v>1</v>
      </c>
      <c r="I133" s="2">
        <f>VLOOKUP($A133,[4]BASE!$A$2:$N$890,3,0)</f>
        <v>1</v>
      </c>
      <c r="J133" s="2">
        <f>VLOOKUP($A133,[4]BASE!$A$2:$N$890,3,0)</f>
        <v>1</v>
      </c>
      <c r="K133" s="2">
        <f>(VLOOKUP($A133,[4]BASE!$A$2:$N$890,11,0))/1000</f>
        <v>9503703.6982499994</v>
      </c>
      <c r="L133" s="2">
        <f>(VLOOKUP($A133,[4]BASE!$A$2:$N$890,12,0))/1000</f>
        <v>9508288.4067199994</v>
      </c>
      <c r="M133" s="2">
        <f>(VLOOKUP($A133,[4]BASE!$A$2:$N$890,13,0))/1000</f>
        <v>9518055.4925300013</v>
      </c>
      <c r="N133" s="2">
        <f>(VLOOKUP($A133,[4]BASE!$A$2:$N$890,14,0))/1000</f>
        <v>9546818.1245799996</v>
      </c>
      <c r="O133" s="2">
        <f>(VLOOKUP($A133,[4]BASE17!$A$1:$N$933,3,0))/1000</f>
        <v>4541.9596900000006</v>
      </c>
      <c r="P133" s="2">
        <f>(VLOOKUP($A133,[4]BASE17!$A$1:$N$933,4,0))/1000</f>
        <v>13542.23317</v>
      </c>
      <c r="Q133" s="2">
        <f>(VLOOKUP($A133,[4]BASE17!$A$1:$N$933,5,0))/1000</f>
        <v>19382.84563</v>
      </c>
      <c r="R133" s="2">
        <f>(VLOOKUP($A133,[4]BASE17!$A$1:$N$933,6,0))/1000</f>
        <v>15862.135050000001</v>
      </c>
      <c r="S133" s="2">
        <f>(VLOOKUP($A133,[4]BASE17!$A$1:$N$933,7,0))/1000</f>
        <v>51963.740749999997</v>
      </c>
      <c r="T133" s="2">
        <f>(VLOOKUP($A133,[4]BASE17!$A$1:$N$933,8,0))/1000</f>
        <v>56216.654040000001</v>
      </c>
      <c r="U133" s="2">
        <f>(VLOOKUP($A133,[4]BASE17!$A$1:$N$933,9,0))/1000</f>
        <v>68333.784719999996</v>
      </c>
      <c r="V133" s="2">
        <f>(VLOOKUP($A133,[4]BASE17!$A$1:$N$933,10,0))/1000</f>
        <v>74443.720749999993</v>
      </c>
      <c r="W133" s="2">
        <f>(VLOOKUP($A133,[4]BASE17!$A$1:$N$933,11,0))/1000</f>
        <v>78386.918180000008</v>
      </c>
      <c r="X133" s="2">
        <f>(VLOOKUP($A133,[4]BASE17!$A$1:$N$933,12,0))/1000</f>
        <v>83064.182360000006</v>
      </c>
      <c r="Y133" s="2">
        <f>(VLOOKUP($A133,[4]BASE17!$A$1:$N$933,13,0))/1000</f>
        <v>90055.515840000007</v>
      </c>
      <c r="Z133" s="2">
        <f>(VLOOKUP($A133,[4]BASE17!$A$1:$N$933,14,0))/1000</f>
        <v>102695.18304</v>
      </c>
      <c r="AA133" s="2">
        <f>(VLOOKUP($A133,[4]BASE18!$A$1:$N$933,3,0))/1000</f>
        <v>5568.1768899999997</v>
      </c>
      <c r="AB133" s="2">
        <f>(VLOOKUP($A133,[4]BASE18!$A$1:$N$933,4,0))/1000</f>
        <v>1753008.81379</v>
      </c>
      <c r="AC133" s="2">
        <f>(VLOOKUP($A133,[4]BASE18!$A$1:$N$933,5,0))/1000</f>
        <v>1756689.2886400002</v>
      </c>
      <c r="AD133" s="2">
        <f>(VLOOKUP($A133,[4]BASE18!$A$1:$N$933,6,0))/1000</f>
        <v>1763106.0573</v>
      </c>
      <c r="AE133" s="2">
        <f>(VLOOKUP($A133,[4]BASE18!$A$1:$N$933,7,0))/1000</f>
        <v>1768891.6405</v>
      </c>
      <c r="AF133" s="2">
        <f>(VLOOKUP($A133,[4]BASE18!$A$1:$N$933,8,0))/1000</f>
        <v>1772711.8945200001</v>
      </c>
      <c r="AG133" s="2">
        <f>(VLOOKUP($A133,[4]BASE18!$A$1:$N$933,9,0))/1000</f>
        <v>1783833.0578099999</v>
      </c>
      <c r="AH133" s="2">
        <f>(VLOOKUP($A133,[4]BASE18!$A$1:$N$933,10,0))/1000</f>
        <v>1788589.1064599999</v>
      </c>
      <c r="AI133" s="2">
        <f>(VLOOKUP($A133,[4]BASE18!$A$1:$N$933,11,0))/1000</f>
        <v>1805821.8449500001</v>
      </c>
      <c r="AJ133" s="2">
        <f>(VLOOKUP($A133,[4]BASE18!$A$1:$N$933,12,0))/1000</f>
        <v>1810793.2675099999</v>
      </c>
      <c r="AK133" s="2">
        <f>(VLOOKUP($A133,[4]BASE18!$A$1:$N$933,13,0))/1000</f>
        <v>1814740.6361199999</v>
      </c>
      <c r="AL133" s="2">
        <f>(VLOOKUP($A133,[4]BASE18!$A$1:$N$933,14,0))/1000</f>
        <v>1846136.4032399999</v>
      </c>
      <c r="AM133" s="2">
        <f>(VLOOKUP($A133,[4]BASE19!$A$1:$N$933,3,0))/1000</f>
        <v>10215.94291</v>
      </c>
      <c r="AN133" s="2">
        <f>(VLOOKUP($A133,[4]BASE19!$A$1:$N$933,4,0))/1000</f>
        <v>15707.85756</v>
      </c>
      <c r="AO133" s="2">
        <f>(VLOOKUP($A133,[4]BASE19!$A$1:$N$933,5,0))/1000</f>
        <v>34946.500359999998</v>
      </c>
      <c r="AP133" s="2">
        <f>(VLOOKUP($A133,[4]BASE19!$A$1:$N$933,6,0))/1000</f>
        <v>39986.116159999998</v>
      </c>
      <c r="AQ133" s="2">
        <f>(VLOOKUP($A133,[4]BASE19!$A$1:$N$933,7,0))/1000</f>
        <v>43779.839909999995</v>
      </c>
      <c r="AR133" s="2">
        <f>(VLOOKUP($A133,[4]BASE19!$A$1:$N$933,8,0))/1000</f>
        <v>49486.15913</v>
      </c>
      <c r="AS133" s="2">
        <f>(VLOOKUP($A133,[4]BASE19!$A$1:$N$933,9,0))/1000</f>
        <v>56375.323389999998</v>
      </c>
      <c r="AT133" s="2">
        <f>(VLOOKUP($A133,[4]BASE19!$A$1:$N$933,10,0))/1000</f>
        <v>61004.481749999999</v>
      </c>
      <c r="AU133" s="2">
        <f>(VLOOKUP($A133,[4]BASE19!$A$1:$N$933,11,0))/1000</f>
        <v>66851.891170000003</v>
      </c>
      <c r="AV133" s="2">
        <f>(VLOOKUP($A133,[4]BASE19!$A$1:$N$933,12,0))/1000</f>
        <v>72123.43323000001</v>
      </c>
      <c r="AW133" s="2">
        <f>(VLOOKUP($A133,[4]BASE19!$A$1:$N$933,13,0))/1000</f>
        <v>77189.420939999996</v>
      </c>
      <c r="AX133" s="2">
        <f>(VLOOKUP($A133,[4]BASE19!$A$1:$N$933,14,0))/1000</f>
        <v>90044.75821</v>
      </c>
      <c r="AY133" s="2">
        <f>(VLOOKUP($A133,[4]BASE20!$A$1:$N$933,3,0))/1000</f>
        <v>5759.0682300000008</v>
      </c>
      <c r="AZ133" s="2">
        <f>(VLOOKUP($A133,[4]BASE20!$A$1:$N$933,4,0))/1000</f>
        <v>9282.8031499999997</v>
      </c>
      <c r="BA133" s="2">
        <f>(VLOOKUP($A133,[4]BASE20!$A$1:$N$933,5,0))/1000</f>
        <v>12801.01015</v>
      </c>
      <c r="BB133" s="2">
        <f>(VLOOKUP($A133,[4]BASE20!$A$1:$N$933,6,0))/1000</f>
        <v>18086.76022</v>
      </c>
      <c r="BC133" s="2">
        <f>(VLOOKUP($A133,[4]BASE20!$A$1:$N$933,7,0))/1000</f>
        <v>36192.29176</v>
      </c>
      <c r="BD133" s="2">
        <f>(VLOOKUP($A133,[4]BASE20!$A$1:$N$933,8,0))/1000</f>
        <v>40874.411850000004</v>
      </c>
      <c r="BE133" s="2">
        <f>(VLOOKUP($A133,[4]BASE20!$A$1:$N$933,9,0))/1000</f>
        <v>48596.242189999997</v>
      </c>
      <c r="BF133" s="2">
        <f>(VLOOKUP($A133,[4]BASE20!$A$1:$N$933,10,0))/1000</f>
        <v>52141.903610000001</v>
      </c>
      <c r="BG133" s="2">
        <f>(VLOOKUP($A133,[4]BASE20!$A$1:$N$933,11,0))/1000</f>
        <v>56154.446689999997</v>
      </c>
      <c r="BH133" s="2">
        <f>(VLOOKUP($A133,[4]BASE20!$A$1:$N$933,12,0))/1000</f>
        <v>70745.035599999988</v>
      </c>
      <c r="BI133" s="2">
        <f>(VLOOKUP($A133,[4]BASE20!$A$1:$N$933,13,0))/1000</f>
        <v>78862.833680000011</v>
      </c>
      <c r="BJ133" s="2">
        <f>(VLOOKUP($A133,[4]BASE20!$A$1:$N$933,14,0))/1000</f>
        <v>103613.88671999999</v>
      </c>
      <c r="BK133" s="2">
        <f>(VLOOKUP($A133,[4]BASE21!$A$1:$N$933,3,0))/1000</f>
        <v>5422.6860999999999</v>
      </c>
      <c r="BL133" s="2">
        <f>(VLOOKUP($A133,[4]BASE21!$A$1:$N$933,4,0))/1000</f>
        <v>13973.78398</v>
      </c>
      <c r="BM133" s="2">
        <f>(VLOOKUP($A133,[4]BASE21!$A$1:$N$933,5,0))/1000</f>
        <v>17801.047329999998</v>
      </c>
      <c r="BN133" s="2">
        <f>(VLOOKUP($A133,[4]BASE21!$A$1:$N$933,6,0))/1000</f>
        <v>22873.250339999999</v>
      </c>
      <c r="BO133" s="2">
        <f>(VLOOKUP($A133,[4]BASE21!$A$1:$N$933,7,0))/1000</f>
        <v>25641.740690000002</v>
      </c>
      <c r="BP133" s="2">
        <f>(VLOOKUP($A133,[4]BASE21!$A$1:$N$933,8,0))/1000</f>
        <v>29128.887129999999</v>
      </c>
      <c r="BQ133" s="2">
        <f t="shared" si="7"/>
        <v>-11745.524720000005</v>
      </c>
      <c r="BR133" s="34">
        <f t="shared" si="8"/>
        <v>-0.28735642149674145</v>
      </c>
      <c r="BS133" s="34">
        <f t="shared" si="9"/>
        <v>0.13599491868194202</v>
      </c>
      <c r="BT133" s="5"/>
    </row>
    <row r="134" spans="1:72" x14ac:dyDescent="0.2">
      <c r="A134" s="1">
        <v>41</v>
      </c>
      <c r="B134" s="1" t="s">
        <v>71</v>
      </c>
      <c r="C134" s="2">
        <f>VLOOKUP($A134,[4]BASE!$A$2:$N$890,3,0)</f>
        <v>1</v>
      </c>
      <c r="D134" s="2">
        <f>VLOOKUP($A134,[4]BASE!$A$2:$N$890,3,0)</f>
        <v>1</v>
      </c>
      <c r="E134" s="2">
        <f>VLOOKUP($A134,[4]BASE!$A$2:$N$890,3,0)</f>
        <v>1</v>
      </c>
      <c r="F134" s="2">
        <f>VLOOKUP($A134,[4]BASE!$A$2:$N$890,3,0)</f>
        <v>1</v>
      </c>
      <c r="G134" s="2">
        <f>VLOOKUP($A134,[4]BASE!$A$2:$N$890,3,0)</f>
        <v>1</v>
      </c>
      <c r="H134" s="2">
        <f>VLOOKUP($A134,[4]BASE!$A$2:$N$890,3,0)</f>
        <v>1</v>
      </c>
      <c r="I134" s="2">
        <f>VLOOKUP($A134,[4]BASE!$A$2:$N$890,3,0)</f>
        <v>1</v>
      </c>
      <c r="J134" s="2">
        <f>VLOOKUP($A134,[4]BASE!$A$2:$N$890,3,0)</f>
        <v>1</v>
      </c>
      <c r="K134" s="2">
        <f>(VLOOKUP($A134,[4]BASE!$A$2:$N$890,11,0))/1000</f>
        <v>32306.412399999997</v>
      </c>
      <c r="L134" s="2">
        <f>(VLOOKUP($A134,[4]BASE!$A$2:$N$890,12,0))/1000</f>
        <v>35471.953729999994</v>
      </c>
      <c r="M134" s="2">
        <f>(VLOOKUP($A134,[4]BASE!$A$2:$N$890,13,0))/1000</f>
        <v>42323.33726</v>
      </c>
      <c r="N134" s="2">
        <f>(VLOOKUP($A134,[4]BASE!$A$2:$N$890,14,0))/1000</f>
        <v>51051.005409999998</v>
      </c>
      <c r="O134" s="2">
        <f>(VLOOKUP($A134,[4]BASE17!$A$1:$N$933,3,0))/1000</f>
        <v>2618.6669200000001</v>
      </c>
      <c r="P134" s="2">
        <f>(VLOOKUP($A134,[4]BASE17!$A$1:$N$933,4,0))/1000</f>
        <v>6957.6021600000004</v>
      </c>
      <c r="Q134" s="2">
        <f>(VLOOKUP($A134,[4]BASE17!$A$1:$N$933,5,0))/1000</f>
        <v>11053.86895</v>
      </c>
      <c r="R134" s="2">
        <f>(VLOOKUP($A134,[4]BASE17!$A$1:$N$933,6,0))/1000</f>
        <v>14476.132970000001</v>
      </c>
      <c r="S134" s="2">
        <f>(VLOOKUP($A134,[4]BASE17!$A$1:$N$933,7,0))/1000</f>
        <v>17596.799769999998</v>
      </c>
      <c r="T134" s="2">
        <f>(VLOOKUP($A134,[4]BASE17!$A$1:$N$933,8,0))/1000</f>
        <v>20813.509040000001</v>
      </c>
      <c r="U134" s="2">
        <f>(VLOOKUP($A134,[4]BASE17!$A$1:$N$933,9,0))/1000</f>
        <v>25858.280910000001</v>
      </c>
      <c r="V134" s="2">
        <f>(VLOOKUP($A134,[4]BASE17!$A$1:$N$933,10,0))/1000</f>
        <v>29550.801829999997</v>
      </c>
      <c r="W134" s="2">
        <f>(VLOOKUP($A134,[4]BASE17!$A$1:$N$933,11,0))/1000</f>
        <v>33473.647779999999</v>
      </c>
      <c r="X134" s="2">
        <f>(VLOOKUP($A134,[4]BASE17!$A$1:$N$933,12,0))/1000</f>
        <v>37238.104960000004</v>
      </c>
      <c r="Y134" s="2">
        <f>(VLOOKUP($A134,[4]BASE17!$A$1:$N$933,13,0))/1000</f>
        <v>41416.857990000004</v>
      </c>
      <c r="Z134" s="2">
        <f>(VLOOKUP($A134,[4]BASE17!$A$1:$N$933,14,0))/1000</f>
        <v>49962.98545</v>
      </c>
      <c r="AA134" s="2">
        <f>(VLOOKUP($A134,[4]BASE18!$A$1:$N$933,3,0))/1000</f>
        <v>5565.6267699999999</v>
      </c>
      <c r="AB134" s="2">
        <f>(VLOOKUP($A134,[4]BASE18!$A$1:$N$933,4,0))/1000</f>
        <v>9050.2055600000003</v>
      </c>
      <c r="AC134" s="2">
        <f>(VLOOKUP($A134,[4]BASE18!$A$1:$N$933,5,0))/1000</f>
        <v>12475.2246</v>
      </c>
      <c r="AD134" s="2">
        <f>(VLOOKUP($A134,[4]BASE18!$A$1:$N$933,6,0))/1000</f>
        <v>16070.11515</v>
      </c>
      <c r="AE134" s="2">
        <f>(VLOOKUP($A134,[4]BASE18!$A$1:$N$933,7,0))/1000</f>
        <v>19522.263660000001</v>
      </c>
      <c r="AF134" s="2">
        <f>(VLOOKUP($A134,[4]BASE18!$A$1:$N$933,8,0))/1000</f>
        <v>23043.913420000001</v>
      </c>
      <c r="AG134" s="2">
        <f>(VLOOKUP($A134,[4]BASE18!$A$1:$N$933,9,0))/1000</f>
        <v>26669.471850000002</v>
      </c>
      <c r="AH134" s="2">
        <f>(VLOOKUP($A134,[4]BASE18!$A$1:$N$933,10,0))/1000</f>
        <v>31041.918949999999</v>
      </c>
      <c r="AI134" s="2">
        <f>(VLOOKUP($A134,[4]BASE18!$A$1:$N$933,11,0))/1000</f>
        <v>35118.737860000001</v>
      </c>
      <c r="AJ134" s="2">
        <f>(VLOOKUP($A134,[4]BASE18!$A$1:$N$933,12,0))/1000</f>
        <v>42107.690849999999</v>
      </c>
      <c r="AK134" s="2">
        <f>(VLOOKUP($A134,[4]BASE18!$A$1:$N$933,13,0))/1000</f>
        <v>45949.668210000003</v>
      </c>
      <c r="AL134" s="2">
        <f>(VLOOKUP($A134,[4]BASE18!$A$1:$N$933,14,0))/1000</f>
        <v>53948.462650000001</v>
      </c>
      <c r="AM134" s="2">
        <f>(VLOOKUP($A134,[4]BASE19!$A$1:$N$933,3,0))/1000</f>
        <v>5601.2317300000004</v>
      </c>
      <c r="AN134" s="2">
        <f>(VLOOKUP($A134,[4]BASE19!$A$1:$N$933,4,0))/1000</f>
        <v>9067.8274700000002</v>
      </c>
      <c r="AO134" s="2">
        <f>(VLOOKUP($A134,[4]BASE19!$A$1:$N$933,5,0))/1000</f>
        <v>12212.151240000001</v>
      </c>
      <c r="AP134" s="2">
        <f>(VLOOKUP($A134,[4]BASE19!$A$1:$N$933,6,0))/1000</f>
        <v>15609.17268</v>
      </c>
      <c r="AQ134" s="2">
        <f>(VLOOKUP($A134,[4]BASE19!$A$1:$N$933,7,0))/1000</f>
        <v>19034.485850000001</v>
      </c>
      <c r="AR134" s="2">
        <f>(VLOOKUP($A134,[4]BASE19!$A$1:$N$933,8,0))/1000</f>
        <v>22222.00978</v>
      </c>
      <c r="AS134" s="2">
        <f>(VLOOKUP($A134,[4]BASE19!$A$1:$N$933,9,0))/1000</f>
        <v>29058.940119999999</v>
      </c>
      <c r="AT134" s="2">
        <f>(VLOOKUP($A134,[4]BASE19!$A$1:$N$933,10,0))/1000</f>
        <v>32720.880710000001</v>
      </c>
      <c r="AU134" s="2">
        <f>(VLOOKUP($A134,[4]BASE19!$A$1:$N$933,11,0))/1000</f>
        <v>37112.252220000002</v>
      </c>
      <c r="AV134" s="2">
        <f>(VLOOKUP($A134,[4]BASE19!$A$1:$N$933,12,0))/1000</f>
        <v>40813.137280000003</v>
      </c>
      <c r="AW134" s="2">
        <f>(VLOOKUP($A134,[4]BASE19!$A$1:$N$933,13,0))/1000</f>
        <v>44961.124960000001</v>
      </c>
      <c r="AX134" s="2">
        <f>(VLOOKUP($A134,[4]BASE19!$A$1:$N$933,14,0))/1000</f>
        <v>52976.710930000001</v>
      </c>
      <c r="AY134" s="2">
        <f>(VLOOKUP($A134,[4]BASE20!$A$1:$N$933,3,0))/1000</f>
        <v>5753.8621900000007</v>
      </c>
      <c r="AZ134" s="2">
        <f>(VLOOKUP($A134,[4]BASE20!$A$1:$N$933,4,0))/1000</f>
        <v>9237.6603500000001</v>
      </c>
      <c r="BA134" s="2">
        <f>(VLOOKUP($A134,[4]BASE20!$A$1:$N$933,5,0))/1000</f>
        <v>12542.46962</v>
      </c>
      <c r="BB134" s="2">
        <f>(VLOOKUP($A134,[4]BASE20!$A$1:$N$933,6,0))/1000</f>
        <v>16568.057570000001</v>
      </c>
      <c r="BC134" s="2">
        <f>(VLOOKUP($A134,[4]BASE20!$A$1:$N$933,7,0))/1000</f>
        <v>19844.881160000001</v>
      </c>
      <c r="BD134" s="2">
        <f>(VLOOKUP($A134,[4]BASE20!$A$1:$N$933,8,0))/1000</f>
        <v>23231.449670000002</v>
      </c>
      <c r="BE134" s="2">
        <f>(VLOOKUP($A134,[4]BASE20!$A$1:$N$933,9,0))/1000</f>
        <v>30179.2693</v>
      </c>
      <c r="BF134" s="2">
        <f>(VLOOKUP($A134,[4]BASE20!$A$1:$N$933,10,0))/1000</f>
        <v>33287.751400000001</v>
      </c>
      <c r="BG134" s="2">
        <f>(VLOOKUP($A134,[4]BASE20!$A$1:$N$933,11,0))/1000</f>
        <v>36740.957780000004</v>
      </c>
      <c r="BH134" s="2">
        <f>(VLOOKUP($A134,[4]BASE20!$A$1:$N$933,12,0))/1000</f>
        <v>40261.493750000001</v>
      </c>
      <c r="BI134" s="2">
        <f>(VLOOKUP($A134,[4]BASE20!$A$1:$N$933,13,0))/1000</f>
        <v>43928.119100000004</v>
      </c>
      <c r="BJ134" s="2">
        <f>(VLOOKUP($A134,[4]BASE20!$A$1:$N$933,14,0))/1000</f>
        <v>54376.334619999994</v>
      </c>
      <c r="BK134" s="2">
        <f>(VLOOKUP($A134,[4]BASE21!$A$1:$N$933,3,0))/1000</f>
        <v>5421.1037300000007</v>
      </c>
      <c r="BL134" s="2">
        <f>(VLOOKUP($A134,[4]BASE21!$A$1:$N$933,4,0))/1000</f>
        <v>8403.3539199999996</v>
      </c>
      <c r="BM134" s="2">
        <f>(VLOOKUP($A134,[4]BASE21!$A$1:$N$933,5,0))/1000</f>
        <v>11861.204179999999</v>
      </c>
      <c r="BN134" s="2">
        <f>(VLOOKUP($A134,[4]BASE21!$A$1:$N$933,6,0))/1000</f>
        <v>15604.5857</v>
      </c>
      <c r="BO134" s="2">
        <f>(VLOOKUP($A134,[4]BASE21!$A$1:$N$933,7,0))/1000</f>
        <v>18240.031760000002</v>
      </c>
      <c r="BP134" s="2">
        <f>(VLOOKUP($A134,[4]BASE21!$A$1:$N$933,8,0))/1000</f>
        <v>20927.119119999999</v>
      </c>
      <c r="BQ134" s="2">
        <f t="shared" si="7"/>
        <v>-2304.3305500000024</v>
      </c>
      <c r="BR134" s="34">
        <f t="shared" si="8"/>
        <v>-9.9190131598877573E-2</v>
      </c>
      <c r="BS134" s="34">
        <f t="shared" si="9"/>
        <v>0.14731812945044997</v>
      </c>
      <c r="BT134" s="5"/>
    </row>
    <row r="135" spans="1:72" x14ac:dyDescent="0.2">
      <c r="A135" s="1">
        <v>411</v>
      </c>
      <c r="B135" s="1" t="s">
        <v>72</v>
      </c>
      <c r="C135" s="2">
        <f>VLOOKUP($A135,[4]BASE!$A$2:$N$890,3,0)</f>
        <v>1</v>
      </c>
      <c r="D135" s="2">
        <f>VLOOKUP($A135,[4]BASE!$A$2:$N$890,3,0)</f>
        <v>1</v>
      </c>
      <c r="E135" s="2">
        <f>VLOOKUP($A135,[4]BASE!$A$2:$N$890,3,0)</f>
        <v>1</v>
      </c>
      <c r="F135" s="2">
        <f>VLOOKUP($A135,[4]BASE!$A$2:$N$890,3,0)</f>
        <v>1</v>
      </c>
      <c r="G135" s="2">
        <f>VLOOKUP($A135,[4]BASE!$A$2:$N$890,3,0)</f>
        <v>1</v>
      </c>
      <c r="H135" s="2">
        <f>VLOOKUP($A135,[4]BASE!$A$2:$N$890,3,0)</f>
        <v>1</v>
      </c>
      <c r="I135" s="2">
        <f>VLOOKUP($A135,[4]BASE!$A$2:$N$890,3,0)</f>
        <v>1</v>
      </c>
      <c r="J135" s="2">
        <f>VLOOKUP($A135,[4]BASE!$A$2:$N$890,3,0)</f>
        <v>1</v>
      </c>
      <c r="K135" s="2">
        <f>(VLOOKUP($A135,[4]BASE!$A$2:$N$890,11,0))/1000</f>
        <v>2876.7318700000001</v>
      </c>
      <c r="L135" s="2">
        <f>(VLOOKUP($A135,[4]BASE!$A$2:$N$890,12,0))/1000</f>
        <v>2906.0253600000001</v>
      </c>
      <c r="M135" s="2">
        <f>(VLOOKUP($A135,[4]BASE!$A$2:$N$890,13,0))/1000</f>
        <v>3816.5735800000002</v>
      </c>
      <c r="N135" s="2">
        <f>(VLOOKUP($A135,[4]BASE!$A$2:$N$890,14,0))/1000</f>
        <v>4487.32179</v>
      </c>
      <c r="O135" s="2">
        <f>(VLOOKUP($A135,[4]BASE17!$A$1:$N$933,3,0))/1000</f>
        <v>391.09694000000002</v>
      </c>
      <c r="P135" s="2">
        <f>(VLOOKUP($A135,[4]BASE17!$A$1:$N$933,4,0))/1000</f>
        <v>764.56690000000003</v>
      </c>
      <c r="Q135" s="2">
        <f>(VLOOKUP($A135,[4]BASE17!$A$1:$N$933,5,0))/1000</f>
        <v>1608.3071499999999</v>
      </c>
      <c r="R135" s="2">
        <f>(VLOOKUP($A135,[4]BASE17!$A$1:$N$933,6,0))/1000</f>
        <v>1990.2769499999999</v>
      </c>
      <c r="S135" s="2">
        <f>(VLOOKUP($A135,[4]BASE17!$A$1:$N$933,7,0))/1000</f>
        <v>2412.9006199999999</v>
      </c>
      <c r="T135" s="2">
        <f>(VLOOKUP($A135,[4]BASE17!$A$1:$N$933,8,0))/1000</f>
        <v>2811.3817400000003</v>
      </c>
      <c r="U135" s="2">
        <f>(VLOOKUP($A135,[4]BASE17!$A$1:$N$933,9,0))/1000</f>
        <v>3208.9947200000001</v>
      </c>
      <c r="V135" s="2">
        <f>(VLOOKUP($A135,[4]BASE17!$A$1:$N$933,10,0))/1000</f>
        <v>3959.1932999999999</v>
      </c>
      <c r="W135" s="2">
        <f>(VLOOKUP($A135,[4]BASE17!$A$1:$N$933,11,0))/1000</f>
        <v>5035.4445900000001</v>
      </c>
      <c r="X135" s="2">
        <f>(VLOOKUP($A135,[4]BASE17!$A$1:$N$933,12,0))/1000</f>
        <v>5650.3487100000002</v>
      </c>
      <c r="Y135" s="2">
        <f>(VLOOKUP($A135,[4]BASE17!$A$1:$N$933,13,0))/1000</f>
        <v>6201.3241699999999</v>
      </c>
      <c r="Z135" s="2">
        <f>(VLOOKUP($A135,[4]BASE17!$A$1:$N$933,14,0))/1000</f>
        <v>6813.4234900000001</v>
      </c>
      <c r="AA135" s="2">
        <f>(VLOOKUP($A135,[4]BASE18!$A$1:$N$933,3,0))/1000</f>
        <v>554.18521999999996</v>
      </c>
      <c r="AB135" s="2">
        <f>(VLOOKUP($A135,[4]BASE18!$A$1:$N$933,4,0))/1000</f>
        <v>1108.03181</v>
      </c>
      <c r="AC135" s="2">
        <f>(VLOOKUP($A135,[4]BASE18!$A$1:$N$933,5,0))/1000</f>
        <v>1656.5741599999999</v>
      </c>
      <c r="AD135" s="2">
        <f>(VLOOKUP($A135,[4]BASE18!$A$1:$N$933,6,0))/1000</f>
        <v>2205.6192599999999</v>
      </c>
      <c r="AE135" s="2">
        <f>(VLOOKUP($A135,[4]BASE18!$A$1:$N$933,7,0))/1000</f>
        <v>2807.65047</v>
      </c>
      <c r="AF135" s="2">
        <f>(VLOOKUP($A135,[4]BASE18!$A$1:$N$933,8,0))/1000</f>
        <v>3374.6435099999999</v>
      </c>
      <c r="AG135" s="2">
        <f>(VLOOKUP($A135,[4]BASE18!$A$1:$N$933,9,0))/1000</f>
        <v>3942.0429599999998</v>
      </c>
      <c r="AH135" s="2">
        <f>(VLOOKUP($A135,[4]BASE18!$A$1:$N$933,10,0))/1000</f>
        <v>4563.0816799999993</v>
      </c>
      <c r="AI135" s="2">
        <f>(VLOOKUP($A135,[4]BASE18!$A$1:$N$933,11,0))/1000</f>
        <v>5839.6346900000008</v>
      </c>
      <c r="AJ135" s="2">
        <f>(VLOOKUP($A135,[4]BASE18!$A$1:$N$933,12,0))/1000</f>
        <v>6510.3556699999999</v>
      </c>
      <c r="AK135" s="2">
        <f>(VLOOKUP($A135,[4]BASE18!$A$1:$N$933,13,0))/1000</f>
        <v>7316.1459400000003</v>
      </c>
      <c r="AL135" s="2">
        <f>(VLOOKUP($A135,[4]BASE18!$A$1:$N$933,14,0))/1000</f>
        <v>8055.24611</v>
      </c>
      <c r="AM135" s="2">
        <f>(VLOOKUP($A135,[4]BASE19!$A$1:$N$933,3,0))/1000</f>
        <v>550.98954000000003</v>
      </c>
      <c r="AN135" s="2">
        <f>(VLOOKUP($A135,[4]BASE19!$A$1:$N$933,4,0))/1000</f>
        <v>1508.21705</v>
      </c>
      <c r="AO135" s="2">
        <f>(VLOOKUP($A135,[4]BASE19!$A$1:$N$933,5,0))/1000</f>
        <v>2055.973</v>
      </c>
      <c r="AP135" s="2">
        <f>(VLOOKUP($A135,[4]BASE19!$A$1:$N$933,6,0))/1000</f>
        <v>2604.38841</v>
      </c>
      <c r="AQ135" s="2">
        <f>(VLOOKUP($A135,[4]BASE19!$A$1:$N$933,7,0))/1000</f>
        <v>3239.5168799999997</v>
      </c>
      <c r="AR135" s="2">
        <f>(VLOOKUP($A135,[4]BASE19!$A$1:$N$933,8,0))/1000</f>
        <v>3802.8590600000002</v>
      </c>
      <c r="AS135" s="2">
        <f>(VLOOKUP($A135,[4]BASE19!$A$1:$N$933,9,0))/1000</f>
        <v>4363.3540999999996</v>
      </c>
      <c r="AT135" s="2">
        <f>(VLOOKUP($A135,[4]BASE19!$A$1:$N$933,10,0))/1000</f>
        <v>5184.3747300000005</v>
      </c>
      <c r="AU135" s="2">
        <f>(VLOOKUP($A135,[4]BASE19!$A$1:$N$933,11,0))/1000</f>
        <v>6531.9972699999998</v>
      </c>
      <c r="AV135" s="2">
        <f>(VLOOKUP($A135,[4]BASE19!$A$1:$N$933,12,0))/1000</f>
        <v>7238.5837000000001</v>
      </c>
      <c r="AW135" s="2">
        <f>(VLOOKUP($A135,[4]BASE19!$A$1:$N$933,13,0))/1000</f>
        <v>7920.1005500000001</v>
      </c>
      <c r="AX135" s="2">
        <f>(VLOOKUP($A135,[4]BASE19!$A$1:$N$933,14,0))/1000</f>
        <v>8648.4495600000009</v>
      </c>
      <c r="AY135" s="2">
        <f>(VLOOKUP($A135,[4]BASE20!$A$1:$N$933,3,0))/1000</f>
        <v>671.40170999999998</v>
      </c>
      <c r="AZ135" s="2">
        <f>(VLOOKUP($A135,[4]BASE20!$A$1:$N$933,4,0))/1000</f>
        <v>1357.8893999999998</v>
      </c>
      <c r="BA135" s="2">
        <f>(VLOOKUP($A135,[4]BASE20!$A$1:$N$933,5,0))/1000</f>
        <v>2041.8129299999998</v>
      </c>
      <c r="BB135" s="2">
        <f>(VLOOKUP($A135,[4]BASE20!$A$1:$N$933,6,0))/1000</f>
        <v>3400.0876400000002</v>
      </c>
      <c r="BC135" s="2">
        <f>(VLOOKUP($A135,[4]BASE20!$A$1:$N$933,7,0))/1000</f>
        <v>4098.9746699999996</v>
      </c>
      <c r="BD135" s="2">
        <f>(VLOOKUP($A135,[4]BASE20!$A$1:$N$933,8,0))/1000</f>
        <v>4839.3709400000007</v>
      </c>
      <c r="BE135" s="2">
        <f>(VLOOKUP($A135,[4]BASE20!$A$1:$N$933,9,0))/1000</f>
        <v>5650.4596500000007</v>
      </c>
      <c r="BF135" s="2">
        <f>(VLOOKUP($A135,[4]BASE20!$A$1:$N$933,10,0))/1000</f>
        <v>6308.0313900000001</v>
      </c>
      <c r="BG135" s="2">
        <f>(VLOOKUP($A135,[4]BASE20!$A$1:$N$933,11,0))/1000</f>
        <v>7253.63004</v>
      </c>
      <c r="BH135" s="2">
        <f>(VLOOKUP($A135,[4]BASE20!$A$1:$N$933,12,0))/1000</f>
        <v>7951.34969</v>
      </c>
      <c r="BI135" s="2">
        <f>(VLOOKUP($A135,[4]BASE20!$A$1:$N$933,13,0))/1000</f>
        <v>8635.3820500000002</v>
      </c>
      <c r="BJ135" s="2">
        <f>(VLOOKUP($A135,[4]BASE20!$A$1:$N$933,14,0))/1000</f>
        <v>9396.1450600000007</v>
      </c>
      <c r="BK135" s="2">
        <f>(VLOOKUP($A135,[4]BASE21!$A$1:$N$933,3,0))/1000</f>
        <v>672.17380000000003</v>
      </c>
      <c r="BL135" s="2">
        <f>(VLOOKUP($A135,[4]BASE21!$A$1:$N$933,4,0))/1000</f>
        <v>1367.02243</v>
      </c>
      <c r="BM135" s="2">
        <f>(VLOOKUP($A135,[4]BASE21!$A$1:$N$933,5,0))/1000</f>
        <v>2063.2183500000001</v>
      </c>
      <c r="BN135" s="2">
        <f>(VLOOKUP($A135,[4]BASE21!$A$1:$N$933,6,0))/1000</f>
        <v>2760.3951499999998</v>
      </c>
      <c r="BO135" s="2">
        <f>(VLOOKUP($A135,[4]BASE21!$A$1:$N$933,7,0))/1000</f>
        <v>2833.0722099999998</v>
      </c>
      <c r="BP135" s="2">
        <f>(VLOOKUP($A135,[4]BASE21!$A$1:$N$933,8,0))/1000</f>
        <v>2900.7364600000001</v>
      </c>
      <c r="BQ135" s="2">
        <f t="shared" si="7"/>
        <v>-1938.6344800000006</v>
      </c>
      <c r="BR135" s="34">
        <f t="shared" si="8"/>
        <v>-0.40059637999148712</v>
      </c>
      <c r="BS135" s="34">
        <f t="shared" si="9"/>
        <v>2.3883701149996606E-2</v>
      </c>
      <c r="BT135" s="5"/>
    </row>
    <row r="136" spans="1:72" x14ac:dyDescent="0.2">
      <c r="A136" s="1">
        <v>412</v>
      </c>
      <c r="B136" s="1" t="s">
        <v>73</v>
      </c>
      <c r="C136" s="2">
        <f>VLOOKUP($A136,[4]BASE!$A$2:$N$890,3,0)</f>
        <v>1</v>
      </c>
      <c r="D136" s="2">
        <f>VLOOKUP($A136,[4]BASE!$A$2:$N$890,3,0)</f>
        <v>1</v>
      </c>
      <c r="E136" s="2">
        <f>VLOOKUP($A136,[4]BASE!$A$2:$N$890,3,0)</f>
        <v>1</v>
      </c>
      <c r="F136" s="2">
        <f>VLOOKUP($A136,[4]BASE!$A$2:$N$890,3,0)</f>
        <v>1</v>
      </c>
      <c r="G136" s="2">
        <f>VLOOKUP($A136,[4]BASE!$A$2:$N$890,3,0)</f>
        <v>1</v>
      </c>
      <c r="H136" s="2">
        <f>VLOOKUP($A136,[4]BASE!$A$2:$N$890,3,0)</f>
        <v>1</v>
      </c>
      <c r="I136" s="2">
        <f>VLOOKUP($A136,[4]BASE!$A$2:$N$890,3,0)</f>
        <v>1</v>
      </c>
      <c r="J136" s="2">
        <f>VLOOKUP($A136,[4]BASE!$A$2:$N$890,3,0)</f>
        <v>1</v>
      </c>
      <c r="K136" s="2">
        <f>(VLOOKUP($A136,[4]BASE!$A$2:$N$890,11,0))/1000</f>
        <v>29263.084190000001</v>
      </c>
      <c r="L136" s="2">
        <f>(VLOOKUP($A136,[4]BASE!$A$2:$N$890,12,0))/1000</f>
        <v>32283.393840000001</v>
      </c>
      <c r="M136" s="2">
        <f>(VLOOKUP($A136,[4]BASE!$A$2:$N$890,13,0))/1000</f>
        <v>38150.065950000004</v>
      </c>
      <c r="N136" s="2">
        <f>(VLOOKUP($A136,[4]BASE!$A$2:$N$890,14,0))/1000</f>
        <v>45681.314590000002</v>
      </c>
      <c r="O136" s="2">
        <f>(VLOOKUP($A136,[4]BASE17!$A$1:$N$933,3,0))/1000</f>
        <v>2227.5699799999998</v>
      </c>
      <c r="P136" s="2">
        <f>(VLOOKUP($A136,[4]BASE17!$A$1:$N$933,4,0))/1000</f>
        <v>6149.0704299999998</v>
      </c>
      <c r="Q136" s="2">
        <f>(VLOOKUP($A136,[4]BASE17!$A$1:$N$933,5,0))/1000</f>
        <v>9401.5969700000005</v>
      </c>
      <c r="R136" s="2">
        <f>(VLOOKUP($A136,[4]BASE17!$A$1:$N$933,6,0))/1000</f>
        <v>12441.89119</v>
      </c>
      <c r="S136" s="2">
        <f>(VLOOKUP($A136,[4]BASE17!$A$1:$N$933,7,0))/1000</f>
        <v>15139.894420000001</v>
      </c>
      <c r="T136" s="2">
        <f>(VLOOKUP($A136,[4]BASE17!$A$1:$N$933,8,0))/1000</f>
        <v>17958.12257</v>
      </c>
      <c r="U136" s="2">
        <f>(VLOOKUP($A136,[4]BASE17!$A$1:$N$933,9,0))/1000</f>
        <v>22458.921269999999</v>
      </c>
      <c r="V136" s="2">
        <f>(VLOOKUP($A136,[4]BASE17!$A$1:$N$933,10,0))/1000</f>
        <v>25401.553749999999</v>
      </c>
      <c r="W136" s="2">
        <f>(VLOOKUP($A136,[4]BASE17!$A$1:$N$933,11,0))/1000</f>
        <v>28247.420409999999</v>
      </c>
      <c r="X136" s="2">
        <f>(VLOOKUP($A136,[4]BASE17!$A$1:$N$933,12,0))/1000</f>
        <v>31395.89315</v>
      </c>
      <c r="Y136" s="2">
        <f>(VLOOKUP($A136,[4]BASE17!$A$1:$N$933,13,0))/1000</f>
        <v>35023.670720000002</v>
      </c>
      <c r="Z136" s="2">
        <f>(VLOOKUP($A136,[4]BASE17!$A$1:$N$933,14,0))/1000</f>
        <v>42867.188780000004</v>
      </c>
      <c r="AA136" s="2">
        <f>(VLOOKUP($A136,[4]BASE18!$A$1:$N$933,3,0))/1000</f>
        <v>5011.4415499999996</v>
      </c>
      <c r="AB136" s="2">
        <f>(VLOOKUP($A136,[4]BASE18!$A$1:$N$933,4,0))/1000</f>
        <v>7934.2292099999995</v>
      </c>
      <c r="AC136" s="2">
        <f>(VLOOKUP($A136,[4]BASE18!$A$1:$N$933,5,0))/1000</f>
        <v>10810.68953</v>
      </c>
      <c r="AD136" s="2">
        <f>(VLOOKUP($A136,[4]BASE18!$A$1:$N$933,6,0))/1000</f>
        <v>13840.472740000001</v>
      </c>
      <c r="AE136" s="2">
        <f>(VLOOKUP($A136,[4]BASE18!$A$1:$N$933,7,0))/1000</f>
        <v>16599.01902</v>
      </c>
      <c r="AF136" s="2">
        <f>(VLOOKUP($A136,[4]BASE18!$A$1:$N$933,8,0))/1000</f>
        <v>19546.406050000001</v>
      </c>
      <c r="AG136" s="2">
        <f>(VLOOKUP($A136,[4]BASE18!$A$1:$N$933,9,0))/1000</f>
        <v>22421.490409999999</v>
      </c>
      <c r="AH136" s="2">
        <f>(VLOOKUP($A136,[4]BASE18!$A$1:$N$933,10,0))/1000</f>
        <v>26172.833879999998</v>
      </c>
      <c r="AI136" s="2">
        <f>(VLOOKUP($A136,[4]BASE18!$A$1:$N$933,11,0))/1000</f>
        <v>28936.322550000001</v>
      </c>
      <c r="AJ136" s="2">
        <f>(VLOOKUP($A136,[4]BASE18!$A$1:$N$933,12,0))/1000</f>
        <v>35127.026810000003</v>
      </c>
      <c r="AK136" s="2">
        <f>(VLOOKUP($A136,[4]BASE18!$A$1:$N$933,13,0))/1000</f>
        <v>38119.823420000001</v>
      </c>
      <c r="AL136" s="2">
        <f>(VLOOKUP($A136,[4]BASE18!$A$1:$N$933,14,0))/1000</f>
        <v>43805.608130000001</v>
      </c>
      <c r="AM136" s="2">
        <f>(VLOOKUP($A136,[4]BASE19!$A$1:$N$933,3,0))/1000</f>
        <v>5050.2421900000008</v>
      </c>
      <c r="AN136" s="2">
        <f>(VLOOKUP($A136,[4]BASE19!$A$1:$N$933,4,0))/1000</f>
        <v>7498.3488200000002</v>
      </c>
      <c r="AO136" s="2">
        <f>(VLOOKUP($A136,[4]BASE19!$A$1:$N$933,5,0))/1000</f>
        <v>10094.8202</v>
      </c>
      <c r="AP136" s="2">
        <f>(VLOOKUP($A136,[4]BASE19!$A$1:$N$933,6,0))/1000</f>
        <v>12935.052900000001</v>
      </c>
      <c r="AQ136" s="2">
        <f>(VLOOKUP($A136,[4]BASE19!$A$1:$N$933,7,0))/1000</f>
        <v>15725.139499999999</v>
      </c>
      <c r="AR136" s="2">
        <f>(VLOOKUP($A136,[4]BASE19!$A$1:$N$933,8,0))/1000</f>
        <v>18349.301520000001</v>
      </c>
      <c r="AS136" s="2">
        <f>(VLOOKUP($A136,[4]BASE19!$A$1:$N$933,9,0))/1000</f>
        <v>24417.254109999998</v>
      </c>
      <c r="AT136" s="2">
        <f>(VLOOKUP($A136,[4]BASE19!$A$1:$N$933,10,0))/1000</f>
        <v>27102.926760000002</v>
      </c>
      <c r="AU136" s="2">
        <f>(VLOOKUP($A136,[4]BASE19!$A$1:$N$933,11,0))/1000</f>
        <v>30067.453100000002</v>
      </c>
      <c r="AV136" s="2">
        <f>(VLOOKUP($A136,[4]BASE19!$A$1:$N$933,12,0))/1000</f>
        <v>32809.808620000003</v>
      </c>
      <c r="AW136" s="2">
        <f>(VLOOKUP($A136,[4]BASE19!$A$1:$N$933,13,0))/1000</f>
        <v>36070.806229999995</v>
      </c>
      <c r="AX136" s="2">
        <f>(VLOOKUP($A136,[4]BASE19!$A$1:$N$933,14,0))/1000</f>
        <v>42263.001770000003</v>
      </c>
      <c r="AY136" s="2">
        <f>(VLOOKUP($A136,[4]BASE20!$A$1:$N$933,3,0))/1000</f>
        <v>5074.54475</v>
      </c>
      <c r="AZ136" s="2">
        <f>(VLOOKUP($A136,[4]BASE20!$A$1:$N$933,4,0))/1000</f>
        <v>7871.8552199999995</v>
      </c>
      <c r="BA136" s="2">
        <f>(VLOOKUP($A136,[4]BASE20!$A$1:$N$933,5,0))/1000</f>
        <v>10443.918460000001</v>
      </c>
      <c r="BB136" s="2">
        <f>(VLOOKUP($A136,[4]BASE20!$A$1:$N$933,6,0))/1000</f>
        <v>13111.231699999998</v>
      </c>
      <c r="BC136" s="2">
        <f>(VLOOKUP($A136,[4]BASE20!$A$1:$N$933,7,0))/1000</f>
        <v>15689.16826</v>
      </c>
      <c r="BD136" s="2">
        <f>(VLOOKUP($A136,[4]BASE20!$A$1:$N$933,8,0))/1000</f>
        <v>18282.834920000001</v>
      </c>
      <c r="BE136" s="2">
        <f>(VLOOKUP($A136,[4]BASE20!$A$1:$N$933,9,0))/1000</f>
        <v>24219.176620000002</v>
      </c>
      <c r="BF136" s="2">
        <f>(VLOOKUP($A136,[4]BASE20!$A$1:$N$933,10,0))/1000</f>
        <v>26670.08698</v>
      </c>
      <c r="BG136" s="2">
        <f>(VLOOKUP($A136,[4]BASE20!$A$1:$N$933,11,0))/1000</f>
        <v>29139.3606</v>
      </c>
      <c r="BH136" s="2">
        <f>(VLOOKUP($A136,[4]BASE20!$A$1:$N$933,12,0))/1000</f>
        <v>31962.176920000002</v>
      </c>
      <c r="BI136" s="2">
        <f>(VLOOKUP($A136,[4]BASE20!$A$1:$N$933,13,0))/1000</f>
        <v>34944.679020000003</v>
      </c>
      <c r="BJ136" s="2">
        <f>(VLOOKUP($A136,[4]BASE20!$A$1:$N$933,14,0))/1000</f>
        <v>43492.54653</v>
      </c>
      <c r="BK136" s="2">
        <f>(VLOOKUP($A136,[4]BASE21!$A$1:$N$933,3,0))/1000</f>
        <v>4748.9299299999993</v>
      </c>
      <c r="BL136" s="2">
        <f>(VLOOKUP($A136,[4]BASE21!$A$1:$N$933,4,0))/1000</f>
        <v>7036.3314900000005</v>
      </c>
      <c r="BM136" s="2">
        <f>(VLOOKUP($A136,[4]BASE21!$A$1:$N$933,5,0))/1000</f>
        <v>9797.9014399999996</v>
      </c>
      <c r="BN136" s="2">
        <f>(VLOOKUP($A136,[4]BASE21!$A$1:$N$933,6,0))/1000</f>
        <v>12247.61616</v>
      </c>
      <c r="BO136" s="2">
        <f>(VLOOKUP($A136,[4]BASE21!$A$1:$N$933,7,0))/1000</f>
        <v>14810.38516</v>
      </c>
      <c r="BP136" s="2">
        <f>(VLOOKUP($A136,[4]BASE21!$A$1:$N$933,8,0))/1000</f>
        <v>17429.808270000001</v>
      </c>
      <c r="BQ136" s="2">
        <f t="shared" si="7"/>
        <v>-853.02664999999979</v>
      </c>
      <c r="BR136" s="34">
        <f t="shared" si="8"/>
        <v>-4.6657241819038409E-2</v>
      </c>
      <c r="BS136" s="34">
        <f t="shared" si="9"/>
        <v>0.17686394254448956</v>
      </c>
      <c r="BT136" s="5"/>
    </row>
    <row r="137" spans="1:72" x14ac:dyDescent="0.2">
      <c r="A137" s="1">
        <v>419</v>
      </c>
      <c r="B137" s="1" t="s">
        <v>74</v>
      </c>
      <c r="C137" s="2">
        <f>VLOOKUP($A137,[4]BASE!$A$2:$N$890,3,0)</f>
        <v>1</v>
      </c>
      <c r="D137" s="2">
        <f>VLOOKUP($A137,[4]BASE!$A$2:$N$890,3,0)</f>
        <v>1</v>
      </c>
      <c r="E137" s="2">
        <f>VLOOKUP($A137,[4]BASE!$A$2:$N$890,3,0)</f>
        <v>1</v>
      </c>
      <c r="F137" s="2">
        <f>VLOOKUP($A137,[4]BASE!$A$2:$N$890,3,0)</f>
        <v>1</v>
      </c>
      <c r="G137" s="2">
        <f>VLOOKUP($A137,[4]BASE!$A$2:$N$890,3,0)</f>
        <v>1</v>
      </c>
      <c r="H137" s="2">
        <f>VLOOKUP($A137,[4]BASE!$A$2:$N$890,3,0)</f>
        <v>1</v>
      </c>
      <c r="I137" s="2">
        <f>VLOOKUP($A137,[4]BASE!$A$2:$N$890,3,0)</f>
        <v>1</v>
      </c>
      <c r="J137" s="2">
        <f>VLOOKUP($A137,[4]BASE!$A$2:$N$890,3,0)</f>
        <v>1</v>
      </c>
      <c r="K137" s="2">
        <f>(VLOOKUP($A137,[4]BASE!$A$2:$N$890,11,0))/1000</f>
        <v>166.59634</v>
      </c>
      <c r="L137" s="2">
        <f>(VLOOKUP($A137,[4]BASE!$A$2:$N$890,12,0))/1000</f>
        <v>282.53453000000002</v>
      </c>
      <c r="M137" s="2">
        <f>(VLOOKUP($A137,[4]BASE!$A$2:$N$890,13,0))/1000</f>
        <v>356.69772999999998</v>
      </c>
      <c r="N137" s="2">
        <f>(VLOOKUP($A137,[4]BASE!$A$2:$N$890,14,0))/1000</f>
        <v>882.36903000000007</v>
      </c>
      <c r="O137" s="2">
        <f>(VLOOKUP($A137,[4]BASE17!$A$1:$N$933,3,0))/1000</f>
        <v>0</v>
      </c>
      <c r="P137" s="2">
        <f>(VLOOKUP($A137,[4]BASE17!$A$1:$N$933,4,0))/1000</f>
        <v>43.964829999999999</v>
      </c>
      <c r="Q137" s="2">
        <f>(VLOOKUP($A137,[4]BASE17!$A$1:$N$933,5,0))/1000</f>
        <v>43.964829999999999</v>
      </c>
      <c r="R137" s="2">
        <f>(VLOOKUP($A137,[4]BASE17!$A$1:$N$933,6,0))/1000</f>
        <v>43.964829999999999</v>
      </c>
      <c r="S137" s="2">
        <f>(VLOOKUP($A137,[4]BASE17!$A$1:$N$933,7,0))/1000</f>
        <v>44.004730000000002</v>
      </c>
      <c r="T137" s="2">
        <f>(VLOOKUP($A137,[4]BASE17!$A$1:$N$933,8,0))/1000</f>
        <v>44.004730000000002</v>
      </c>
      <c r="U137" s="2">
        <f>(VLOOKUP($A137,[4]BASE17!$A$1:$N$933,9,0))/1000</f>
        <v>190.36492000000001</v>
      </c>
      <c r="V137" s="2">
        <f>(VLOOKUP($A137,[4]BASE17!$A$1:$N$933,10,0))/1000</f>
        <v>190.05477999999999</v>
      </c>
      <c r="W137" s="2">
        <f>(VLOOKUP($A137,[4]BASE17!$A$1:$N$933,11,0))/1000</f>
        <v>190.78278</v>
      </c>
      <c r="X137" s="2">
        <f>(VLOOKUP($A137,[4]BASE17!$A$1:$N$933,12,0))/1000</f>
        <v>191.8631</v>
      </c>
      <c r="Y137" s="2">
        <f>(VLOOKUP($A137,[4]BASE17!$A$1:$N$933,13,0))/1000</f>
        <v>191.8631</v>
      </c>
      <c r="Z137" s="2">
        <f>(VLOOKUP($A137,[4]BASE17!$A$1:$N$933,14,0))/1000</f>
        <v>282.37317999999999</v>
      </c>
      <c r="AA137" s="2">
        <f>(VLOOKUP($A137,[4]BASE18!$A$1:$N$933,3,0))/1000</f>
        <v>0</v>
      </c>
      <c r="AB137" s="2">
        <f>(VLOOKUP($A137,[4]BASE18!$A$1:$N$933,4,0))/1000</f>
        <v>7.9445399999999999</v>
      </c>
      <c r="AC137" s="2">
        <f>(VLOOKUP($A137,[4]BASE18!$A$1:$N$933,5,0))/1000</f>
        <v>7.9609100000000002</v>
      </c>
      <c r="AD137" s="2">
        <f>(VLOOKUP($A137,[4]BASE18!$A$1:$N$933,6,0))/1000</f>
        <v>24.023150000000001</v>
      </c>
      <c r="AE137" s="2">
        <f>(VLOOKUP($A137,[4]BASE18!$A$1:$N$933,7,0))/1000</f>
        <v>115.59416999999999</v>
      </c>
      <c r="AF137" s="2">
        <f>(VLOOKUP($A137,[4]BASE18!$A$1:$N$933,8,0))/1000</f>
        <v>122.86386</v>
      </c>
      <c r="AG137" s="2">
        <f>(VLOOKUP($A137,[4]BASE18!$A$1:$N$933,9,0))/1000</f>
        <v>305.93847999999997</v>
      </c>
      <c r="AH137" s="2">
        <f>(VLOOKUP($A137,[4]BASE18!$A$1:$N$933,10,0))/1000</f>
        <v>306.00339000000002</v>
      </c>
      <c r="AI137" s="2">
        <f>(VLOOKUP($A137,[4]BASE18!$A$1:$N$933,11,0))/1000</f>
        <v>342.78062</v>
      </c>
      <c r="AJ137" s="2">
        <f>(VLOOKUP($A137,[4]BASE18!$A$1:$N$933,12,0))/1000</f>
        <v>470.30836999999997</v>
      </c>
      <c r="AK137" s="2">
        <f>(VLOOKUP($A137,[4]BASE18!$A$1:$N$933,13,0))/1000</f>
        <v>513.69884999999999</v>
      </c>
      <c r="AL137" s="2">
        <f>(VLOOKUP($A137,[4]BASE18!$A$1:$N$933,14,0))/1000</f>
        <v>2087.6084099999998</v>
      </c>
      <c r="AM137" s="2">
        <f>(VLOOKUP($A137,[4]BASE19!$A$1:$N$933,3,0))/1000</f>
        <v>0</v>
      </c>
      <c r="AN137" s="2">
        <f>(VLOOKUP($A137,[4]BASE19!$A$1:$N$933,4,0))/1000</f>
        <v>61.261600000000001</v>
      </c>
      <c r="AO137" s="2">
        <f>(VLOOKUP($A137,[4]BASE19!$A$1:$N$933,5,0))/1000</f>
        <v>61.358040000000003</v>
      </c>
      <c r="AP137" s="2">
        <f>(VLOOKUP($A137,[4]BASE19!$A$1:$N$933,6,0))/1000</f>
        <v>69.731369999999998</v>
      </c>
      <c r="AQ137" s="2">
        <f>(VLOOKUP($A137,[4]BASE19!$A$1:$N$933,7,0))/1000</f>
        <v>69.829470000000001</v>
      </c>
      <c r="AR137" s="2">
        <f>(VLOOKUP($A137,[4]BASE19!$A$1:$N$933,8,0))/1000</f>
        <v>69.849199999999996</v>
      </c>
      <c r="AS137" s="2">
        <f>(VLOOKUP($A137,[4]BASE19!$A$1:$N$933,9,0))/1000</f>
        <v>278.33190999999999</v>
      </c>
      <c r="AT137" s="2">
        <f>(VLOOKUP($A137,[4]BASE19!$A$1:$N$933,10,0))/1000</f>
        <v>433.57921999999996</v>
      </c>
      <c r="AU137" s="2">
        <f>(VLOOKUP($A137,[4]BASE19!$A$1:$N$933,11,0))/1000</f>
        <v>512.80184999999994</v>
      </c>
      <c r="AV137" s="2">
        <f>(VLOOKUP($A137,[4]BASE19!$A$1:$N$933,12,0))/1000</f>
        <v>764.74495999999999</v>
      </c>
      <c r="AW137" s="2">
        <f>(VLOOKUP($A137,[4]BASE19!$A$1:$N$933,13,0))/1000</f>
        <v>970.21818000000007</v>
      </c>
      <c r="AX137" s="2">
        <f>(VLOOKUP($A137,[4]BASE19!$A$1:$N$933,14,0))/1000</f>
        <v>2065.2596000000003</v>
      </c>
      <c r="AY137" s="2">
        <f>(VLOOKUP($A137,[4]BASE20!$A$1:$N$933,3,0))/1000</f>
        <v>7.9157299999999999</v>
      </c>
      <c r="AZ137" s="2">
        <f>(VLOOKUP($A137,[4]BASE20!$A$1:$N$933,4,0))/1000</f>
        <v>7.9157299999999999</v>
      </c>
      <c r="BA137" s="2">
        <f>(VLOOKUP($A137,[4]BASE20!$A$1:$N$933,5,0))/1000</f>
        <v>56.738230000000001</v>
      </c>
      <c r="BB137" s="2">
        <f>(VLOOKUP($A137,[4]BASE20!$A$1:$N$933,6,0))/1000</f>
        <v>56.738230000000001</v>
      </c>
      <c r="BC137" s="2">
        <f>(VLOOKUP($A137,[4]BASE20!$A$1:$N$933,7,0))/1000</f>
        <v>56.738230000000001</v>
      </c>
      <c r="BD137" s="2">
        <f>(VLOOKUP($A137,[4]BASE20!$A$1:$N$933,8,0))/1000</f>
        <v>109.24381</v>
      </c>
      <c r="BE137" s="2">
        <f>(VLOOKUP($A137,[4]BASE20!$A$1:$N$933,9,0))/1000</f>
        <v>309.63303000000002</v>
      </c>
      <c r="BF137" s="2">
        <f>(VLOOKUP($A137,[4]BASE20!$A$1:$N$933,10,0))/1000</f>
        <v>309.63303000000002</v>
      </c>
      <c r="BG137" s="2">
        <f>(VLOOKUP($A137,[4]BASE20!$A$1:$N$933,11,0))/1000</f>
        <v>347.96714000000003</v>
      </c>
      <c r="BH137" s="2">
        <f>(VLOOKUP($A137,[4]BASE20!$A$1:$N$933,12,0))/1000</f>
        <v>347.96714000000003</v>
      </c>
      <c r="BI137" s="2">
        <f>(VLOOKUP($A137,[4]BASE20!$A$1:$N$933,13,0))/1000</f>
        <v>348.05803000000003</v>
      </c>
      <c r="BJ137" s="2">
        <f>(VLOOKUP($A137,[4]BASE20!$A$1:$N$933,14,0))/1000</f>
        <v>1487.64303</v>
      </c>
      <c r="BK137" s="2">
        <f>(VLOOKUP($A137,[4]BASE21!$A$1:$N$933,3,0))/1000</f>
        <v>0</v>
      </c>
      <c r="BL137" s="2">
        <f>(VLOOKUP($A137,[4]BASE21!$A$1:$N$933,4,0))/1000</f>
        <v>0</v>
      </c>
      <c r="BM137" s="2">
        <f>(VLOOKUP($A137,[4]BASE21!$A$1:$N$933,5,0))/1000</f>
        <v>8.4390000000000007E-2</v>
      </c>
      <c r="BN137" s="2">
        <f>(VLOOKUP($A137,[4]BASE21!$A$1:$N$933,6,0))/1000</f>
        <v>596.57438999999999</v>
      </c>
      <c r="BO137" s="2">
        <f>(VLOOKUP($A137,[4]BASE21!$A$1:$N$933,7,0))/1000</f>
        <v>596.57438999999999</v>
      </c>
      <c r="BP137" s="2">
        <f>(VLOOKUP($A137,[4]BASE21!$A$1:$N$933,8,0))/1000</f>
        <v>596.57438999999999</v>
      </c>
      <c r="BQ137" s="2">
        <f t="shared" ref="BQ137:BQ200" si="10">+BP137-BD137</f>
        <v>487.33058</v>
      </c>
      <c r="BR137" s="34">
        <f t="shared" ref="BR137:BR200" si="11">IF(BD137=0,0,+(BP137/BD137)-1)</f>
        <v>4.4609445606117184</v>
      </c>
      <c r="BS137" s="34">
        <f t="shared" ref="BS137:BS200" si="12">IF(BO137=0,0,+(BP137/BO137)-1)</f>
        <v>0</v>
      </c>
      <c r="BT137" s="5"/>
    </row>
    <row r="138" spans="1:72" x14ac:dyDescent="0.2">
      <c r="A138" s="1">
        <v>42</v>
      </c>
      <c r="B138" s="1" t="s">
        <v>75</v>
      </c>
      <c r="C138" s="2">
        <f>VLOOKUP($A138,[4]BASE!$A$2:$N$890,3,0)</f>
        <v>1</v>
      </c>
      <c r="D138" s="2">
        <f>VLOOKUP($A138,[4]BASE!$A$2:$N$890,3,0)</f>
        <v>1</v>
      </c>
      <c r="E138" s="2">
        <f>VLOOKUP($A138,[4]BASE!$A$2:$N$890,3,0)</f>
        <v>1</v>
      </c>
      <c r="F138" s="2">
        <f>VLOOKUP($A138,[4]BASE!$A$2:$N$890,3,0)</f>
        <v>1</v>
      </c>
      <c r="G138" s="2">
        <f>VLOOKUP($A138,[4]BASE!$A$2:$N$890,3,0)</f>
        <v>1</v>
      </c>
      <c r="H138" s="2">
        <f>VLOOKUP($A138,[4]BASE!$A$2:$N$890,3,0)</f>
        <v>1</v>
      </c>
      <c r="I138" s="2">
        <f>VLOOKUP($A138,[4]BASE!$A$2:$N$890,3,0)</f>
        <v>1</v>
      </c>
      <c r="J138" s="2">
        <f>VLOOKUP($A138,[4]BASE!$A$2:$N$890,3,0)</f>
        <v>1</v>
      </c>
      <c r="K138" s="2">
        <f>(VLOOKUP($A138,[4]BASE!$A$2:$N$890,11,0))/1000</f>
        <v>9470006.007819999</v>
      </c>
      <c r="L138" s="2">
        <f>(VLOOKUP($A138,[4]BASE!$A$2:$N$890,12,0))/1000</f>
        <v>9471200.4348499998</v>
      </c>
      <c r="M138" s="2">
        <f>(VLOOKUP($A138,[4]BASE!$A$2:$N$890,13,0))/1000</f>
        <v>9473915.7973799985</v>
      </c>
      <c r="N138" s="2">
        <f>(VLOOKUP($A138,[4]BASE!$A$2:$N$890,14,0))/1000</f>
        <v>9493273.6379899997</v>
      </c>
      <c r="O138" s="2">
        <f>(VLOOKUP($A138,[4]BASE17!$A$1:$N$933,3,0))/1000</f>
        <v>1917.8457900000001</v>
      </c>
      <c r="P138" s="2">
        <f>(VLOOKUP($A138,[4]BASE17!$A$1:$N$933,4,0))/1000</f>
        <v>6500.4016200000005</v>
      </c>
      <c r="Q138" s="2">
        <f>(VLOOKUP($A138,[4]BASE17!$A$1:$N$933,5,0))/1000</f>
        <v>7822.8115399999997</v>
      </c>
      <c r="R138" s="2">
        <f>(VLOOKUP($A138,[4]BASE17!$A$1:$N$933,6,0))/1000</f>
        <v>425.83553000000001</v>
      </c>
      <c r="S138" s="2">
        <f>(VLOOKUP($A138,[4]BASE17!$A$1:$N$933,7,0))/1000</f>
        <v>33251.642500000002</v>
      </c>
      <c r="T138" s="2">
        <f>(VLOOKUP($A138,[4]BASE17!$A$1:$N$933,8,0))/1000</f>
        <v>34088.965649999998</v>
      </c>
      <c r="U138" s="2">
        <f>(VLOOKUP($A138,[4]BASE17!$A$1:$N$933,9,0))/1000</f>
        <v>40777.485000000001</v>
      </c>
      <c r="V138" s="2">
        <f>(VLOOKUP($A138,[4]BASE17!$A$1:$N$933,10,0))/1000</f>
        <v>43014.636060000004</v>
      </c>
      <c r="W138" s="2">
        <f>(VLOOKUP($A138,[4]BASE17!$A$1:$N$933,11,0))/1000</f>
        <v>43014.686700000006</v>
      </c>
      <c r="X138" s="2">
        <f>(VLOOKUP($A138,[4]BASE17!$A$1:$N$933,12,0))/1000</f>
        <v>43470.075600000004</v>
      </c>
      <c r="Y138" s="2">
        <f>(VLOOKUP($A138,[4]BASE17!$A$1:$N$933,13,0))/1000</f>
        <v>46086.927640000002</v>
      </c>
      <c r="Z138" s="2">
        <f>(VLOOKUP($A138,[4]BASE17!$A$1:$N$933,14,0))/1000</f>
        <v>49452.824999999997</v>
      </c>
      <c r="AA138" s="2">
        <f>(VLOOKUP($A138,[4]BASE18!$A$1:$N$933,3,0))/1000</f>
        <v>0</v>
      </c>
      <c r="AB138" s="2">
        <f>(VLOOKUP($A138,[4]BASE18!$A$1:$N$933,4,0))/1000</f>
        <v>1743897.1020799999</v>
      </c>
      <c r="AC138" s="2">
        <f>(VLOOKUP($A138,[4]BASE18!$A$1:$N$933,5,0))/1000</f>
        <v>1744092.68673</v>
      </c>
      <c r="AD138" s="2">
        <f>(VLOOKUP($A138,[4]BASE18!$A$1:$N$933,6,0))/1000</f>
        <v>1746503.66601</v>
      </c>
      <c r="AE138" s="2">
        <f>(VLOOKUP($A138,[4]BASE18!$A$1:$N$933,7,0))/1000</f>
        <v>1748823.14506</v>
      </c>
      <c r="AF138" s="2">
        <f>(VLOOKUP($A138,[4]BASE18!$A$1:$N$933,8,0))/1000</f>
        <v>1748891.0056700001</v>
      </c>
      <c r="AG138" s="2">
        <f>(VLOOKUP($A138,[4]BASE18!$A$1:$N$933,9,0))/1000</f>
        <v>1753670.1023199998</v>
      </c>
      <c r="AH138" s="2">
        <f>(VLOOKUP($A138,[4]BASE18!$A$1:$N$933,10,0))/1000</f>
        <v>1753899.7996700001</v>
      </c>
      <c r="AI138" s="2">
        <f>(VLOOKUP($A138,[4]BASE18!$A$1:$N$933,11,0))/1000</f>
        <v>1766832.6123800001</v>
      </c>
      <c r="AJ138" s="2">
        <f>(VLOOKUP($A138,[4]BASE18!$A$1:$N$933,12,0))/1000</f>
        <v>1766833.4303900001</v>
      </c>
      <c r="AK138" s="2">
        <f>(VLOOKUP($A138,[4]BASE18!$A$1:$N$933,13,0))/1000</f>
        <v>1766834.3153900001</v>
      </c>
      <c r="AL138" s="2">
        <f>(VLOOKUP($A138,[4]BASE18!$A$1:$N$933,14,0))/1000</f>
        <v>1789339.0091400002</v>
      </c>
      <c r="AM138" s="2">
        <f>(VLOOKUP($A138,[4]BASE19!$A$1:$N$933,3,0))/1000</f>
        <v>4611.5658700000004</v>
      </c>
      <c r="AN138" s="2">
        <f>(VLOOKUP($A138,[4]BASE19!$A$1:$N$933,4,0))/1000</f>
        <v>6626.30195</v>
      </c>
      <c r="AO138" s="2">
        <f>(VLOOKUP($A138,[4]BASE19!$A$1:$N$933,5,0))/1000</f>
        <v>22492.580109999999</v>
      </c>
      <c r="AP138" s="2">
        <f>(VLOOKUP($A138,[4]BASE19!$A$1:$N$933,6,0))/1000</f>
        <v>23948.667989999998</v>
      </c>
      <c r="AQ138" s="2">
        <f>(VLOOKUP($A138,[4]BASE19!$A$1:$N$933,7,0))/1000</f>
        <v>24214.17282</v>
      </c>
      <c r="AR138" s="2">
        <f>(VLOOKUP($A138,[4]BASE19!$A$1:$N$933,8,0))/1000</f>
        <v>26460.727989999999</v>
      </c>
      <c r="AS138" s="2">
        <f>(VLOOKUP($A138,[4]BASE19!$A$1:$N$933,9,0))/1000</f>
        <v>26445.797839999999</v>
      </c>
      <c r="AT138" s="2">
        <f>(VLOOKUP($A138,[4]BASE19!$A$1:$N$933,10,0))/1000</f>
        <v>27233.507269999998</v>
      </c>
      <c r="AU138" s="2">
        <f>(VLOOKUP($A138,[4]BASE19!$A$1:$N$933,11,0))/1000</f>
        <v>28670.605379999997</v>
      </c>
      <c r="AV138" s="2">
        <f>(VLOOKUP($A138,[4]BASE19!$A$1:$N$933,12,0))/1000</f>
        <v>29926.578510000003</v>
      </c>
      <c r="AW138" s="2">
        <f>(VLOOKUP($A138,[4]BASE19!$A$1:$N$933,13,0))/1000</f>
        <v>30576.583979999999</v>
      </c>
      <c r="AX138" s="2">
        <f>(VLOOKUP($A138,[4]BASE19!$A$1:$N$933,14,0))/1000</f>
        <v>33886.227140000003</v>
      </c>
      <c r="AY138" s="2">
        <f>(VLOOKUP($A138,[4]BASE20!$A$1:$N$933,3,0))/1000</f>
        <v>0</v>
      </c>
      <c r="AZ138" s="2">
        <f>(VLOOKUP($A138,[4]BASE20!$A$1:$N$933,4,0))/1000</f>
        <v>32.591860000000004</v>
      </c>
      <c r="BA138" s="2">
        <f>(VLOOKUP($A138,[4]BASE20!$A$1:$N$933,5,0))/1000</f>
        <v>32.624479999999998</v>
      </c>
      <c r="BB138" s="2">
        <f>(VLOOKUP($A138,[4]BASE20!$A$1:$N$933,6,0))/1000</f>
        <v>1042.3050900000001</v>
      </c>
      <c r="BC138" s="2">
        <f>(VLOOKUP($A138,[4]BASE20!$A$1:$N$933,7,0))/1000</f>
        <v>15537.038769999999</v>
      </c>
      <c r="BD138" s="2">
        <f>(VLOOKUP($A138,[4]BASE20!$A$1:$N$933,8,0))/1000</f>
        <v>16497.39847</v>
      </c>
      <c r="BE138" s="2">
        <f>(VLOOKUP($A138,[4]BASE20!$A$1:$N$933,9,0))/1000</f>
        <v>17199.094499999999</v>
      </c>
      <c r="BF138" s="2">
        <f>(VLOOKUP($A138,[4]BASE20!$A$1:$N$933,10,0))/1000</f>
        <v>17375.154329999998</v>
      </c>
      <c r="BG138" s="2">
        <f>(VLOOKUP($A138,[4]BASE20!$A$1:$N$933,11,0))/1000</f>
        <v>17575.735639999999</v>
      </c>
      <c r="BH138" s="2">
        <f>(VLOOKUP($A138,[4]BASE20!$A$1:$N$933,12,0))/1000</f>
        <v>18662.418120000002</v>
      </c>
      <c r="BI138" s="2">
        <f>(VLOOKUP($A138,[4]BASE20!$A$1:$N$933,13,0))/1000</f>
        <v>23068.990550000002</v>
      </c>
      <c r="BJ138" s="2">
        <f>(VLOOKUP($A138,[4]BASE20!$A$1:$N$933,14,0))/1000</f>
        <v>34812.240960000003</v>
      </c>
      <c r="BK138" s="2">
        <f>(VLOOKUP($A138,[4]BASE21!$A$1:$N$933,3,0))/1000</f>
        <v>6.2E-4</v>
      </c>
      <c r="BL138" s="2">
        <f>(VLOOKUP($A138,[4]BASE21!$A$1:$N$933,4,0))/1000</f>
        <v>431.76643999999999</v>
      </c>
      <c r="BM138" s="2">
        <f>(VLOOKUP($A138,[4]BASE21!$A$1:$N$933,5,0))/1000</f>
        <v>606.92936999999995</v>
      </c>
      <c r="BN138" s="2">
        <f>(VLOOKUP($A138,[4]BASE21!$A$1:$N$933,6,0))/1000</f>
        <v>1790.9029499999999</v>
      </c>
      <c r="BO138" s="2">
        <f>(VLOOKUP($A138,[4]BASE21!$A$1:$N$933,7,0))/1000</f>
        <v>1791.2029499999999</v>
      </c>
      <c r="BP138" s="2">
        <f>(VLOOKUP($A138,[4]BASE21!$A$1:$N$933,8,0))/1000</f>
        <v>2457.6016099999997</v>
      </c>
      <c r="BQ138" s="2">
        <f t="shared" si="10"/>
        <v>-14039.79686</v>
      </c>
      <c r="BR138" s="34">
        <f t="shared" si="11"/>
        <v>-0.85103096015598634</v>
      </c>
      <c r="BS138" s="34">
        <f t="shared" si="12"/>
        <v>0.37203972894305459</v>
      </c>
      <c r="BT138" s="5"/>
    </row>
    <row r="139" spans="1:72" x14ac:dyDescent="0.2">
      <c r="A139" s="1">
        <v>421</v>
      </c>
      <c r="B139" s="1" t="s">
        <v>76</v>
      </c>
      <c r="C139" s="2">
        <f>VLOOKUP($A139,[4]BASE!$A$2:$N$890,3,0)</f>
        <v>1</v>
      </c>
      <c r="D139" s="2">
        <f>VLOOKUP($A139,[4]BASE!$A$2:$N$890,3,0)</f>
        <v>1</v>
      </c>
      <c r="E139" s="2">
        <f>VLOOKUP($A139,[4]BASE!$A$2:$N$890,3,0)</f>
        <v>1</v>
      </c>
      <c r="F139" s="2">
        <f>VLOOKUP($A139,[4]BASE!$A$2:$N$890,3,0)</f>
        <v>1</v>
      </c>
      <c r="G139" s="2">
        <f>VLOOKUP($A139,[4]BASE!$A$2:$N$890,3,0)</f>
        <v>1</v>
      </c>
      <c r="H139" s="2">
        <f>VLOOKUP($A139,[4]BASE!$A$2:$N$890,3,0)</f>
        <v>1</v>
      </c>
      <c r="I139" s="2">
        <f>VLOOKUP($A139,[4]BASE!$A$2:$N$890,3,0)</f>
        <v>1</v>
      </c>
      <c r="J139" s="2">
        <f>VLOOKUP($A139,[4]BASE!$A$2:$N$890,3,0)</f>
        <v>1</v>
      </c>
      <c r="K139" s="2">
        <f>(VLOOKUP($A139,[4]BASE!$A$2:$N$890,11,0))/1000</f>
        <v>0</v>
      </c>
      <c r="L139" s="2">
        <f>(VLOOKUP($A139,[4]BASE!$A$2:$N$890,12,0))/1000</f>
        <v>0</v>
      </c>
      <c r="M139" s="2">
        <f>(VLOOKUP($A139,[4]BASE!$A$2:$N$890,13,0))/1000</f>
        <v>0</v>
      </c>
      <c r="N139" s="2">
        <f>(VLOOKUP($A139,[4]BASE!$A$2:$N$890,14,0))/1000</f>
        <v>0</v>
      </c>
      <c r="O139" s="2">
        <f>(VLOOKUP($A139,[4]BASE17!$A$1:$N$933,3,0))/1000</f>
        <v>0</v>
      </c>
      <c r="P139" s="2">
        <f>(VLOOKUP($A139,[4]BASE17!$A$1:$N$933,4,0))/1000</f>
        <v>0</v>
      </c>
      <c r="Q139" s="2">
        <f>(VLOOKUP($A139,[4]BASE17!$A$1:$N$933,5,0))/1000</f>
        <v>0</v>
      </c>
      <c r="R139" s="2">
        <f>(VLOOKUP($A139,[4]BASE17!$A$1:$N$933,6,0))/1000</f>
        <v>0</v>
      </c>
      <c r="S139" s="2">
        <f>(VLOOKUP($A139,[4]BASE17!$A$1:$N$933,7,0))/1000</f>
        <v>0</v>
      </c>
      <c r="T139" s="2">
        <f>(VLOOKUP($A139,[4]BASE17!$A$1:$N$933,8,0))/1000</f>
        <v>0</v>
      </c>
      <c r="U139" s="2">
        <f>(VLOOKUP($A139,[4]BASE17!$A$1:$N$933,9,0))/1000</f>
        <v>0</v>
      </c>
      <c r="V139" s="2">
        <f>(VLOOKUP($A139,[4]BASE17!$A$1:$N$933,10,0))/1000</f>
        <v>0</v>
      </c>
      <c r="W139" s="2">
        <f>(VLOOKUP($A139,[4]BASE17!$A$1:$N$933,11,0))/1000</f>
        <v>0</v>
      </c>
      <c r="X139" s="2">
        <f>(VLOOKUP($A139,[4]BASE17!$A$1:$N$933,12,0))/1000</f>
        <v>0</v>
      </c>
      <c r="Y139" s="2">
        <f>(VLOOKUP($A139,[4]BASE17!$A$1:$N$933,13,0))/1000</f>
        <v>0</v>
      </c>
      <c r="Z139" s="2">
        <f>(VLOOKUP($A139,[4]BASE17!$A$1:$N$933,14,0))/1000</f>
        <v>0</v>
      </c>
      <c r="AA139" s="2">
        <f>(VLOOKUP($A139,[4]BASE18!$A$1:$N$933,3,0))/1000</f>
        <v>0</v>
      </c>
      <c r="AB139" s="2">
        <f>(VLOOKUP($A139,[4]BASE18!$A$1:$N$933,4,0))/1000</f>
        <v>0</v>
      </c>
      <c r="AC139" s="2">
        <f>(VLOOKUP($A139,[4]BASE18!$A$1:$N$933,5,0))/1000</f>
        <v>0</v>
      </c>
      <c r="AD139" s="2">
        <f>(VLOOKUP($A139,[4]BASE18!$A$1:$N$933,6,0))/1000</f>
        <v>0</v>
      </c>
      <c r="AE139" s="2">
        <f>(VLOOKUP($A139,[4]BASE18!$A$1:$N$933,7,0))/1000</f>
        <v>0</v>
      </c>
      <c r="AF139" s="2">
        <f>(VLOOKUP($A139,[4]BASE18!$A$1:$N$933,8,0))/1000</f>
        <v>0</v>
      </c>
      <c r="AG139" s="2">
        <f>(VLOOKUP($A139,[4]BASE18!$A$1:$N$933,9,0))/1000</f>
        <v>0</v>
      </c>
      <c r="AH139" s="2">
        <f>(VLOOKUP($A139,[4]BASE18!$A$1:$N$933,10,0))/1000</f>
        <v>0</v>
      </c>
      <c r="AI139" s="2">
        <f>(VLOOKUP($A139,[4]BASE18!$A$1:$N$933,11,0))/1000</f>
        <v>0</v>
      </c>
      <c r="AJ139" s="2">
        <f>(VLOOKUP($A139,[4]BASE18!$A$1:$N$933,12,0))/1000</f>
        <v>0</v>
      </c>
      <c r="AK139" s="2">
        <f>(VLOOKUP($A139,[4]BASE18!$A$1:$N$933,13,0))/1000</f>
        <v>0</v>
      </c>
      <c r="AL139" s="2">
        <f>(VLOOKUP($A139,[4]BASE18!$A$1:$N$933,14,0))/1000</f>
        <v>0</v>
      </c>
      <c r="AM139" s="2">
        <f>(VLOOKUP($A139,[4]BASE19!$A$1:$N$933,3,0))/1000</f>
        <v>0</v>
      </c>
      <c r="AN139" s="2">
        <f>(VLOOKUP($A139,[4]BASE19!$A$1:$N$933,4,0))/1000</f>
        <v>0</v>
      </c>
      <c r="AO139" s="2">
        <f>(VLOOKUP($A139,[4]BASE19!$A$1:$N$933,5,0))/1000</f>
        <v>0</v>
      </c>
      <c r="AP139" s="2">
        <f>(VLOOKUP($A139,[4]BASE19!$A$1:$N$933,6,0))/1000</f>
        <v>0</v>
      </c>
      <c r="AQ139" s="2">
        <f>(VLOOKUP($A139,[4]BASE19!$A$1:$N$933,7,0))/1000</f>
        <v>0</v>
      </c>
      <c r="AR139" s="2">
        <f>(VLOOKUP($A139,[4]BASE19!$A$1:$N$933,8,0))/1000</f>
        <v>0</v>
      </c>
      <c r="AS139" s="2">
        <f>(VLOOKUP($A139,[4]BASE19!$A$1:$N$933,9,0))/1000</f>
        <v>0</v>
      </c>
      <c r="AT139" s="2">
        <f>(VLOOKUP($A139,[4]BASE19!$A$1:$N$933,10,0))/1000</f>
        <v>0</v>
      </c>
      <c r="AU139" s="2">
        <f>(VLOOKUP($A139,[4]BASE19!$A$1:$N$933,11,0))/1000</f>
        <v>0</v>
      </c>
      <c r="AV139" s="2">
        <f>(VLOOKUP($A139,[4]BASE19!$A$1:$N$933,12,0))/1000</f>
        <v>0</v>
      </c>
      <c r="AW139" s="2">
        <f>(VLOOKUP($A139,[4]BASE19!$A$1:$N$933,13,0))/1000</f>
        <v>0</v>
      </c>
      <c r="AX139" s="2">
        <f>(VLOOKUP($A139,[4]BASE19!$A$1:$N$933,14,0))/1000</f>
        <v>0</v>
      </c>
      <c r="AY139" s="2">
        <f>(VLOOKUP($A139,[4]BASE20!$A$1:$N$933,3,0))/1000</f>
        <v>0</v>
      </c>
      <c r="AZ139" s="2">
        <f>(VLOOKUP($A139,[4]BASE20!$A$1:$N$933,4,0))/1000</f>
        <v>0</v>
      </c>
      <c r="BA139" s="2">
        <f>(VLOOKUP($A139,[4]BASE20!$A$1:$N$933,5,0))/1000</f>
        <v>0</v>
      </c>
      <c r="BB139" s="2">
        <f>(VLOOKUP($A139,[4]BASE20!$A$1:$N$933,6,0))/1000</f>
        <v>0</v>
      </c>
      <c r="BC139" s="2">
        <f>(VLOOKUP($A139,[4]BASE20!$A$1:$N$933,7,0))/1000</f>
        <v>0</v>
      </c>
      <c r="BD139" s="2">
        <f>(VLOOKUP($A139,[4]BASE20!$A$1:$N$933,8,0))/1000</f>
        <v>0</v>
      </c>
      <c r="BE139" s="2">
        <f>(VLOOKUP($A139,[4]BASE20!$A$1:$N$933,9,0))/1000</f>
        <v>0</v>
      </c>
      <c r="BF139" s="2">
        <f>(VLOOKUP($A139,[4]BASE20!$A$1:$N$933,10,0))/1000</f>
        <v>0</v>
      </c>
      <c r="BG139" s="2">
        <f>(VLOOKUP($A139,[4]BASE20!$A$1:$N$933,11,0))/1000</f>
        <v>0</v>
      </c>
      <c r="BH139" s="2">
        <f>(VLOOKUP($A139,[4]BASE20!$A$1:$N$933,12,0))/1000</f>
        <v>0</v>
      </c>
      <c r="BI139" s="2">
        <f>(VLOOKUP($A139,[4]BASE20!$A$1:$N$933,13,0))/1000</f>
        <v>0</v>
      </c>
      <c r="BJ139" s="2">
        <f>(VLOOKUP($A139,[4]BASE20!$A$1:$N$933,14,0))/1000</f>
        <v>0</v>
      </c>
      <c r="BK139" s="2">
        <f>(VLOOKUP($A139,[4]BASE21!$A$1:$N$933,3,0))/1000</f>
        <v>0</v>
      </c>
      <c r="BL139" s="2">
        <f>(VLOOKUP($A139,[4]BASE21!$A$1:$N$933,4,0))/1000</f>
        <v>0</v>
      </c>
      <c r="BM139" s="2">
        <f>(VLOOKUP($A139,[4]BASE21!$A$1:$N$933,5,0))/1000</f>
        <v>0</v>
      </c>
      <c r="BN139" s="2">
        <f>(VLOOKUP($A139,[4]BASE21!$A$1:$N$933,6,0))/1000</f>
        <v>0</v>
      </c>
      <c r="BO139" s="2">
        <f>(VLOOKUP($A139,[4]BASE21!$A$1:$N$933,7,0))/1000</f>
        <v>0</v>
      </c>
      <c r="BP139" s="2">
        <f>(VLOOKUP($A139,[4]BASE21!$A$1:$N$933,8,0))/1000</f>
        <v>0</v>
      </c>
      <c r="BQ139" s="2">
        <f t="shared" si="10"/>
        <v>0</v>
      </c>
      <c r="BR139" s="34">
        <f t="shared" si="11"/>
        <v>0</v>
      </c>
      <c r="BS139" s="34">
        <f t="shared" si="12"/>
        <v>0</v>
      </c>
      <c r="BT139" s="5"/>
    </row>
    <row r="140" spans="1:72" x14ac:dyDescent="0.2">
      <c r="A140" s="1">
        <v>423</v>
      </c>
      <c r="B140" s="1" t="s">
        <v>77</v>
      </c>
      <c r="C140" s="2">
        <f>VLOOKUP($A140,[4]BASE!$A$2:$N$890,3,0)</f>
        <v>1</v>
      </c>
      <c r="D140" s="2">
        <f>VLOOKUP($A140,[4]BASE!$A$2:$N$890,3,0)</f>
        <v>1</v>
      </c>
      <c r="E140" s="2">
        <f>VLOOKUP($A140,[4]BASE!$A$2:$N$890,3,0)</f>
        <v>1</v>
      </c>
      <c r="F140" s="2">
        <f>VLOOKUP($A140,[4]BASE!$A$2:$N$890,3,0)</f>
        <v>1</v>
      </c>
      <c r="G140" s="2">
        <f>VLOOKUP($A140,[4]BASE!$A$2:$N$890,3,0)</f>
        <v>1</v>
      </c>
      <c r="H140" s="2">
        <f>VLOOKUP($A140,[4]BASE!$A$2:$N$890,3,0)</f>
        <v>1</v>
      </c>
      <c r="I140" s="2">
        <f>VLOOKUP($A140,[4]BASE!$A$2:$N$890,3,0)</f>
        <v>1</v>
      </c>
      <c r="J140" s="2">
        <f>VLOOKUP($A140,[4]BASE!$A$2:$N$890,3,0)</f>
        <v>1</v>
      </c>
      <c r="K140" s="2">
        <f>(VLOOKUP($A140,[4]BASE!$A$2:$N$890,11,0))/1000</f>
        <v>0</v>
      </c>
      <c r="L140" s="2">
        <f>(VLOOKUP($A140,[4]BASE!$A$2:$N$890,12,0))/1000</f>
        <v>0</v>
      </c>
      <c r="M140" s="2">
        <f>(VLOOKUP($A140,[4]BASE!$A$2:$N$890,13,0))/1000</f>
        <v>0</v>
      </c>
      <c r="N140" s="2">
        <f>(VLOOKUP($A140,[4]BASE!$A$2:$N$890,14,0))/1000</f>
        <v>0</v>
      </c>
      <c r="O140" s="2">
        <f>(VLOOKUP($A140,[4]BASE17!$A$1:$N$933,3,0))/1000</f>
        <v>0</v>
      </c>
      <c r="P140" s="2">
        <f>(VLOOKUP($A140,[4]BASE17!$A$1:$N$933,4,0))/1000</f>
        <v>0</v>
      </c>
      <c r="Q140" s="2">
        <f>(VLOOKUP($A140,[4]BASE17!$A$1:$N$933,5,0))/1000</f>
        <v>0</v>
      </c>
      <c r="R140" s="2">
        <f>(VLOOKUP($A140,[4]BASE17!$A$1:$N$933,6,0))/1000</f>
        <v>0</v>
      </c>
      <c r="S140" s="2">
        <f>(VLOOKUP($A140,[4]BASE17!$A$1:$N$933,7,0))/1000</f>
        <v>0</v>
      </c>
      <c r="T140" s="2">
        <f>(VLOOKUP($A140,[4]BASE17!$A$1:$N$933,8,0))/1000</f>
        <v>0</v>
      </c>
      <c r="U140" s="2">
        <f>(VLOOKUP($A140,[4]BASE17!$A$1:$N$933,9,0))/1000</f>
        <v>0</v>
      </c>
      <c r="V140" s="2">
        <f>(VLOOKUP($A140,[4]BASE17!$A$1:$N$933,10,0))/1000</f>
        <v>0</v>
      </c>
      <c r="W140" s="2">
        <f>(VLOOKUP($A140,[4]BASE17!$A$1:$N$933,11,0))/1000</f>
        <v>0</v>
      </c>
      <c r="X140" s="2">
        <f>(VLOOKUP($A140,[4]BASE17!$A$1:$N$933,12,0))/1000</f>
        <v>0</v>
      </c>
      <c r="Y140" s="2">
        <f>(VLOOKUP($A140,[4]BASE17!$A$1:$N$933,13,0))/1000</f>
        <v>0</v>
      </c>
      <c r="Z140" s="2">
        <f>(VLOOKUP($A140,[4]BASE17!$A$1:$N$933,14,0))/1000</f>
        <v>0</v>
      </c>
      <c r="AA140" s="2">
        <f>(VLOOKUP($A140,[4]BASE18!$A$1:$N$933,3,0))/1000</f>
        <v>0</v>
      </c>
      <c r="AB140" s="2">
        <f>(VLOOKUP($A140,[4]BASE18!$A$1:$N$933,4,0))/1000</f>
        <v>0</v>
      </c>
      <c r="AC140" s="2">
        <f>(VLOOKUP($A140,[4]BASE18!$A$1:$N$933,5,0))/1000</f>
        <v>0</v>
      </c>
      <c r="AD140" s="2">
        <f>(VLOOKUP($A140,[4]BASE18!$A$1:$N$933,6,0))/1000</f>
        <v>0</v>
      </c>
      <c r="AE140" s="2">
        <f>(VLOOKUP($A140,[4]BASE18!$A$1:$N$933,7,0))/1000</f>
        <v>0</v>
      </c>
      <c r="AF140" s="2">
        <f>(VLOOKUP($A140,[4]BASE18!$A$1:$N$933,8,0))/1000</f>
        <v>0</v>
      </c>
      <c r="AG140" s="2">
        <f>(VLOOKUP($A140,[4]BASE18!$A$1:$N$933,9,0))/1000</f>
        <v>0</v>
      </c>
      <c r="AH140" s="2">
        <f>(VLOOKUP($A140,[4]BASE18!$A$1:$N$933,10,0))/1000</f>
        <v>0</v>
      </c>
      <c r="AI140" s="2">
        <f>(VLOOKUP($A140,[4]BASE18!$A$1:$N$933,11,0))/1000</f>
        <v>0</v>
      </c>
      <c r="AJ140" s="2">
        <f>(VLOOKUP($A140,[4]BASE18!$A$1:$N$933,12,0))/1000</f>
        <v>0</v>
      </c>
      <c r="AK140" s="2">
        <f>(VLOOKUP($A140,[4]BASE18!$A$1:$N$933,13,0))/1000</f>
        <v>0</v>
      </c>
      <c r="AL140" s="2">
        <f>(VLOOKUP($A140,[4]BASE18!$A$1:$N$933,14,0))/1000</f>
        <v>0</v>
      </c>
      <c r="AM140" s="2">
        <f>(VLOOKUP($A140,[4]BASE19!$A$1:$N$933,3,0))/1000</f>
        <v>0</v>
      </c>
      <c r="AN140" s="2">
        <f>(VLOOKUP($A140,[4]BASE19!$A$1:$N$933,4,0))/1000</f>
        <v>0</v>
      </c>
      <c r="AO140" s="2">
        <f>(VLOOKUP($A140,[4]BASE19!$A$1:$N$933,5,0))/1000</f>
        <v>0</v>
      </c>
      <c r="AP140" s="2">
        <f>(VLOOKUP($A140,[4]BASE19!$A$1:$N$933,6,0))/1000</f>
        <v>0</v>
      </c>
      <c r="AQ140" s="2">
        <f>(VLOOKUP($A140,[4]BASE19!$A$1:$N$933,7,0))/1000</f>
        <v>0</v>
      </c>
      <c r="AR140" s="2">
        <f>(VLOOKUP($A140,[4]BASE19!$A$1:$N$933,8,0))/1000</f>
        <v>0</v>
      </c>
      <c r="AS140" s="2">
        <f>(VLOOKUP($A140,[4]BASE19!$A$1:$N$933,9,0))/1000</f>
        <v>0</v>
      </c>
      <c r="AT140" s="2">
        <f>(VLOOKUP($A140,[4]BASE19!$A$1:$N$933,10,0))/1000</f>
        <v>0</v>
      </c>
      <c r="AU140" s="2">
        <f>(VLOOKUP($A140,[4]BASE19!$A$1:$N$933,11,0))/1000</f>
        <v>0</v>
      </c>
      <c r="AV140" s="2">
        <f>(VLOOKUP($A140,[4]BASE19!$A$1:$N$933,12,0))/1000</f>
        <v>0</v>
      </c>
      <c r="AW140" s="2">
        <f>(VLOOKUP($A140,[4]BASE19!$A$1:$N$933,13,0))/1000</f>
        <v>0</v>
      </c>
      <c r="AX140" s="2">
        <f>(VLOOKUP($A140,[4]BASE19!$A$1:$N$933,14,0))/1000</f>
        <v>0</v>
      </c>
      <c r="AY140" s="2">
        <f>(VLOOKUP($A140,[4]BASE20!$A$1:$N$933,3,0))/1000</f>
        <v>0</v>
      </c>
      <c r="AZ140" s="2">
        <f>(VLOOKUP($A140,[4]BASE20!$A$1:$N$933,4,0))/1000</f>
        <v>0</v>
      </c>
      <c r="BA140" s="2">
        <f>(VLOOKUP($A140,[4]BASE20!$A$1:$N$933,5,0))/1000</f>
        <v>0</v>
      </c>
      <c r="BB140" s="2">
        <f>(VLOOKUP($A140,[4]BASE20!$A$1:$N$933,6,0))/1000</f>
        <v>0</v>
      </c>
      <c r="BC140" s="2">
        <f>(VLOOKUP($A140,[4]BASE20!$A$1:$N$933,7,0))/1000</f>
        <v>0</v>
      </c>
      <c r="BD140" s="2">
        <f>(VLOOKUP($A140,[4]BASE20!$A$1:$N$933,8,0))/1000</f>
        <v>0</v>
      </c>
      <c r="BE140" s="2">
        <f>(VLOOKUP($A140,[4]BASE20!$A$1:$N$933,9,0))/1000</f>
        <v>0</v>
      </c>
      <c r="BF140" s="2">
        <f>(VLOOKUP($A140,[4]BASE20!$A$1:$N$933,10,0))/1000</f>
        <v>0</v>
      </c>
      <c r="BG140" s="2">
        <f>(VLOOKUP($A140,[4]BASE20!$A$1:$N$933,11,0))/1000</f>
        <v>0</v>
      </c>
      <c r="BH140" s="2">
        <f>(VLOOKUP($A140,[4]BASE20!$A$1:$N$933,12,0))/1000</f>
        <v>0</v>
      </c>
      <c r="BI140" s="2">
        <f>(VLOOKUP($A140,[4]BASE20!$A$1:$N$933,13,0))/1000</f>
        <v>0</v>
      </c>
      <c r="BJ140" s="2">
        <f>(VLOOKUP($A140,[4]BASE20!$A$1:$N$933,14,0))/1000</f>
        <v>0</v>
      </c>
      <c r="BK140" s="2">
        <f>(VLOOKUP($A140,[4]BASE21!$A$1:$N$933,3,0))/1000</f>
        <v>0</v>
      </c>
      <c r="BL140" s="2">
        <f>(VLOOKUP($A140,[4]BASE21!$A$1:$N$933,4,0))/1000</f>
        <v>0</v>
      </c>
      <c r="BM140" s="2">
        <f>(VLOOKUP($A140,[4]BASE21!$A$1:$N$933,5,0))/1000</f>
        <v>0</v>
      </c>
      <c r="BN140" s="2">
        <f>(VLOOKUP($A140,[4]BASE21!$A$1:$N$933,6,0))/1000</f>
        <v>0</v>
      </c>
      <c r="BO140" s="2">
        <f>(VLOOKUP($A140,[4]BASE21!$A$1:$N$933,7,0))/1000</f>
        <v>0</v>
      </c>
      <c r="BP140" s="2">
        <f>(VLOOKUP($A140,[4]BASE21!$A$1:$N$933,8,0))/1000</f>
        <v>0</v>
      </c>
      <c r="BQ140" s="2">
        <f t="shared" si="10"/>
        <v>0</v>
      </c>
      <c r="BR140" s="34">
        <f t="shared" si="11"/>
        <v>0</v>
      </c>
      <c r="BS140" s="34">
        <f t="shared" si="12"/>
        <v>0</v>
      </c>
      <c r="BT140" s="5"/>
    </row>
    <row r="141" spans="1:72" x14ac:dyDescent="0.2">
      <c r="A141" s="1">
        <v>424</v>
      </c>
      <c r="B141" s="1" t="s">
        <v>78</v>
      </c>
      <c r="C141" s="2">
        <f>VLOOKUP($A141,[4]BASE!$A$2:$N$890,3,0)</f>
        <v>1</v>
      </c>
      <c r="D141" s="2">
        <f>VLOOKUP($A141,[4]BASE!$A$2:$N$890,3,0)</f>
        <v>1</v>
      </c>
      <c r="E141" s="2">
        <f>VLOOKUP($A141,[4]BASE!$A$2:$N$890,3,0)</f>
        <v>1</v>
      </c>
      <c r="F141" s="2">
        <f>VLOOKUP($A141,[4]BASE!$A$2:$N$890,3,0)</f>
        <v>1</v>
      </c>
      <c r="G141" s="2">
        <f>VLOOKUP($A141,[4]BASE!$A$2:$N$890,3,0)</f>
        <v>1</v>
      </c>
      <c r="H141" s="2">
        <f>VLOOKUP($A141,[4]BASE!$A$2:$N$890,3,0)</f>
        <v>1</v>
      </c>
      <c r="I141" s="2">
        <f>VLOOKUP($A141,[4]BASE!$A$2:$N$890,3,0)</f>
        <v>1</v>
      </c>
      <c r="J141" s="2">
        <f>VLOOKUP($A141,[4]BASE!$A$2:$N$890,3,0)</f>
        <v>1</v>
      </c>
      <c r="K141" s="2">
        <f>(VLOOKUP($A141,[4]BASE!$A$2:$N$890,11,0))/1000</f>
        <v>9469938.0104799997</v>
      </c>
      <c r="L141" s="2">
        <f>(VLOOKUP($A141,[4]BASE!$A$2:$N$890,12,0))/1000</f>
        <v>9471127.6532800011</v>
      </c>
      <c r="M141" s="2">
        <f>(VLOOKUP($A141,[4]BASE!$A$2:$N$890,13,0))/1000</f>
        <v>9473843.01578</v>
      </c>
      <c r="N141" s="2">
        <f>(VLOOKUP($A141,[4]BASE!$A$2:$N$890,14,0))/1000</f>
        <v>0</v>
      </c>
      <c r="O141" s="2">
        <f>(VLOOKUP($A141,[4]BASE17!$A$1:$N$933,3,0))/1000</f>
        <v>0</v>
      </c>
      <c r="P141" s="2">
        <f>(VLOOKUP($A141,[4]BASE17!$A$1:$N$933,4,0))/1000</f>
        <v>6490.6842800000004</v>
      </c>
      <c r="Q141" s="2">
        <f>(VLOOKUP($A141,[4]BASE17!$A$1:$N$933,5,0))/1000</f>
        <v>7812.51433</v>
      </c>
      <c r="R141" s="2">
        <f>(VLOOKUP($A141,[4]BASE17!$A$1:$N$933,6,0))/1000</f>
        <v>414.65482000000003</v>
      </c>
      <c r="S141" s="2">
        <f>(VLOOKUP($A141,[4]BASE17!$A$1:$N$933,7,0))/1000</f>
        <v>33142.395369999998</v>
      </c>
      <c r="T141" s="2">
        <f>(VLOOKUP($A141,[4]BASE17!$A$1:$N$933,8,0))/1000</f>
        <v>33979.186580000001</v>
      </c>
      <c r="U141" s="2">
        <f>(VLOOKUP($A141,[4]BASE17!$A$1:$N$933,9,0))/1000</f>
        <v>40661.296259999996</v>
      </c>
      <c r="V141" s="2">
        <f>(VLOOKUP($A141,[4]BASE17!$A$1:$N$933,10,0))/1000</f>
        <v>42887.626409999997</v>
      </c>
      <c r="W141" s="2">
        <f>(VLOOKUP($A141,[4]BASE17!$A$1:$N$933,11,0))/1000</f>
        <v>42887.626409999997</v>
      </c>
      <c r="X141" s="2">
        <f>(VLOOKUP($A141,[4]BASE17!$A$1:$N$933,12,0))/1000</f>
        <v>43343.015310000003</v>
      </c>
      <c r="Y141" s="2">
        <f>(VLOOKUP($A141,[4]BASE17!$A$1:$N$933,13,0))/1000</f>
        <v>45798.851350000004</v>
      </c>
      <c r="Z141" s="2">
        <f>(VLOOKUP($A141,[4]BASE17!$A$1:$N$933,14,0))/1000</f>
        <v>49089.88564</v>
      </c>
      <c r="AA141" s="2">
        <f>(VLOOKUP($A141,[4]BASE18!$A$1:$N$933,3,0))/1000</f>
        <v>0</v>
      </c>
      <c r="AB141" s="2">
        <f>(VLOOKUP($A141,[4]BASE18!$A$1:$N$933,4,0))/1000</f>
        <v>1743897.1020799999</v>
      </c>
      <c r="AC141" s="2">
        <f>(VLOOKUP($A141,[4]BASE18!$A$1:$N$933,5,0))/1000</f>
        <v>1744092.28672</v>
      </c>
      <c r="AD141" s="2">
        <f>(VLOOKUP($A141,[4]BASE18!$A$1:$N$933,6,0))/1000</f>
        <v>1746502.5952099999</v>
      </c>
      <c r="AE141" s="2">
        <f>(VLOOKUP($A141,[4]BASE18!$A$1:$N$933,7,0))/1000</f>
        <v>1748821.2775300001</v>
      </c>
      <c r="AF141" s="2">
        <f>(VLOOKUP($A141,[4]BASE18!$A$1:$N$933,8,0))/1000</f>
        <v>1748821.2775899998</v>
      </c>
      <c r="AG141" s="2">
        <f>(VLOOKUP($A141,[4]BASE18!$A$1:$N$933,9,0))/1000</f>
        <v>1753599.3637399999</v>
      </c>
      <c r="AH141" s="2">
        <f>(VLOOKUP($A141,[4]BASE18!$A$1:$N$933,10,0))/1000</f>
        <v>1753828.6403399999</v>
      </c>
      <c r="AI141" s="2">
        <f>(VLOOKUP($A141,[4]BASE18!$A$1:$N$933,11,0))/1000</f>
        <v>1766759.37815</v>
      </c>
      <c r="AJ141" s="2">
        <f>(VLOOKUP($A141,[4]BASE18!$A$1:$N$933,12,0))/1000</f>
        <v>1766759.37815</v>
      </c>
      <c r="AK141" s="2">
        <f>(VLOOKUP($A141,[4]BASE18!$A$1:$N$933,13,0))/1000</f>
        <v>1766759.37815</v>
      </c>
      <c r="AL141" s="2">
        <f>(VLOOKUP($A141,[4]BASE18!$A$1:$N$933,14,0))/1000</f>
        <v>1787104.81021</v>
      </c>
      <c r="AM141" s="2">
        <f>(VLOOKUP($A141,[4]BASE19!$A$1:$N$933,3,0))/1000</f>
        <v>4611.5658700000004</v>
      </c>
      <c r="AN141" s="2">
        <f>(VLOOKUP($A141,[4]BASE19!$A$1:$N$933,4,0))/1000</f>
        <v>6625.4187499999998</v>
      </c>
      <c r="AO141" s="2">
        <f>(VLOOKUP($A141,[4]BASE19!$A$1:$N$933,5,0))/1000</f>
        <v>22491.696909999999</v>
      </c>
      <c r="AP141" s="2">
        <f>(VLOOKUP($A141,[4]BASE19!$A$1:$N$933,6,0))/1000</f>
        <v>23620.657859999999</v>
      </c>
      <c r="AQ141" s="2">
        <f>(VLOOKUP($A141,[4]BASE19!$A$1:$N$933,7,0))/1000</f>
        <v>23884.314859999999</v>
      </c>
      <c r="AR141" s="2">
        <f>(VLOOKUP($A141,[4]BASE19!$A$1:$N$933,8,0))/1000</f>
        <v>25565.570030000003</v>
      </c>
      <c r="AS141" s="2">
        <f>(VLOOKUP($A141,[4]BASE19!$A$1:$N$933,9,0))/1000</f>
        <v>25547.920300000002</v>
      </c>
      <c r="AT141" s="2">
        <f>(VLOOKUP($A141,[4]BASE19!$A$1:$N$933,10,0))/1000</f>
        <v>26324.015100000001</v>
      </c>
      <c r="AU141" s="2">
        <f>(VLOOKUP($A141,[4]BASE19!$A$1:$N$933,11,0))/1000</f>
        <v>27760.72525</v>
      </c>
      <c r="AV141" s="2">
        <f>(VLOOKUP($A141,[4]BASE19!$A$1:$N$933,12,0))/1000</f>
        <v>29013.463059999998</v>
      </c>
      <c r="AW141" s="2">
        <f>(VLOOKUP($A141,[4]BASE19!$A$1:$N$933,13,0))/1000</f>
        <v>29024.052729999999</v>
      </c>
      <c r="AX141" s="2">
        <f>(VLOOKUP($A141,[4]BASE19!$A$1:$N$933,14,0))/1000</f>
        <v>29918.816579999999</v>
      </c>
      <c r="AY141" s="2">
        <f>(VLOOKUP($A141,[4]BASE20!$A$1:$N$933,3,0))/1000</f>
        <v>0</v>
      </c>
      <c r="AZ141" s="2">
        <f>(VLOOKUP($A141,[4]BASE20!$A$1:$N$933,4,0))/1000</f>
        <v>32.591860000000004</v>
      </c>
      <c r="BA141" s="2">
        <f>(VLOOKUP($A141,[4]BASE20!$A$1:$N$933,5,0))/1000</f>
        <v>32.591860000000004</v>
      </c>
      <c r="BB141" s="2">
        <f>(VLOOKUP($A141,[4]BASE20!$A$1:$N$933,6,0))/1000</f>
        <v>1041.67247</v>
      </c>
      <c r="BC141" s="2">
        <f>(VLOOKUP($A141,[4]BASE20!$A$1:$N$933,7,0))/1000</f>
        <v>15508.822819999999</v>
      </c>
      <c r="BD141" s="2">
        <f>(VLOOKUP($A141,[4]BASE20!$A$1:$N$933,8,0))/1000</f>
        <v>15978.95248</v>
      </c>
      <c r="BE141" s="2">
        <f>(VLOOKUP($A141,[4]BASE20!$A$1:$N$933,9,0))/1000</f>
        <v>16539.000230000001</v>
      </c>
      <c r="BF141" s="2">
        <f>(VLOOKUP($A141,[4]BASE20!$A$1:$N$933,10,0))/1000</f>
        <v>16708.163119999997</v>
      </c>
      <c r="BG141" s="2">
        <f>(VLOOKUP($A141,[4]BASE20!$A$1:$N$933,11,0))/1000</f>
        <v>16845.67035</v>
      </c>
      <c r="BH141" s="2">
        <f>(VLOOKUP($A141,[4]BASE20!$A$1:$N$933,12,0))/1000</f>
        <v>17931.552829999997</v>
      </c>
      <c r="BI141" s="2">
        <f>(VLOOKUP($A141,[4]BASE20!$A$1:$N$933,13,0))/1000</f>
        <v>22337.263460000002</v>
      </c>
      <c r="BJ141" s="2">
        <f>(VLOOKUP($A141,[4]BASE20!$A$1:$N$933,14,0))/1000</f>
        <v>33068.468789999999</v>
      </c>
      <c r="BK141" s="2">
        <f>(VLOOKUP($A141,[4]BASE21!$A$1:$N$933,3,0))/1000</f>
        <v>6.2E-4</v>
      </c>
      <c r="BL141" s="2">
        <f>(VLOOKUP($A141,[4]BASE21!$A$1:$N$933,4,0))/1000</f>
        <v>431.76643999999999</v>
      </c>
      <c r="BM141" s="2">
        <f>(VLOOKUP($A141,[4]BASE21!$A$1:$N$933,5,0))/1000</f>
        <v>606.11542000000009</v>
      </c>
      <c r="BN141" s="2">
        <f>(VLOOKUP($A141,[4]BASE21!$A$1:$N$933,6,0))/1000</f>
        <v>1790.0889999999999</v>
      </c>
      <c r="BO141" s="2">
        <f>(VLOOKUP($A141,[4]BASE21!$A$1:$N$933,7,0))/1000</f>
        <v>1790.0889999999999</v>
      </c>
      <c r="BP141" s="2">
        <f>(VLOOKUP($A141,[4]BASE21!$A$1:$N$933,8,0))/1000</f>
        <v>2456.1876600000001</v>
      </c>
      <c r="BQ141" s="2">
        <f t="shared" si="10"/>
        <v>-13522.76482</v>
      </c>
      <c r="BR141" s="34">
        <f t="shared" si="11"/>
        <v>-0.84628606518016258</v>
      </c>
      <c r="BS141" s="34">
        <f t="shared" si="12"/>
        <v>0.37210365518139055</v>
      </c>
      <c r="BT141" s="5"/>
    </row>
    <row r="142" spans="1:72" x14ac:dyDescent="0.2">
      <c r="A142" s="1">
        <v>425</v>
      </c>
      <c r="B142" s="1" t="s">
        <v>79</v>
      </c>
      <c r="C142" s="2">
        <f>VLOOKUP($A142,[4]BASE!$A$2:$N$890,3,0)</f>
        <v>1</v>
      </c>
      <c r="D142" s="2">
        <f>VLOOKUP($A142,[4]BASE!$A$2:$N$890,3,0)</f>
        <v>1</v>
      </c>
      <c r="E142" s="2">
        <f>VLOOKUP($A142,[4]BASE!$A$2:$N$890,3,0)</f>
        <v>1</v>
      </c>
      <c r="F142" s="2">
        <f>VLOOKUP($A142,[4]BASE!$A$2:$N$890,3,0)</f>
        <v>1</v>
      </c>
      <c r="G142" s="2">
        <f>VLOOKUP($A142,[4]BASE!$A$2:$N$890,3,0)</f>
        <v>1</v>
      </c>
      <c r="H142" s="2">
        <f>VLOOKUP($A142,[4]BASE!$A$2:$N$890,3,0)</f>
        <v>1</v>
      </c>
      <c r="I142" s="2">
        <f>VLOOKUP($A142,[4]BASE!$A$2:$N$890,3,0)</f>
        <v>1</v>
      </c>
      <c r="J142" s="2">
        <f>VLOOKUP($A142,[4]BASE!$A$2:$N$890,3,0)</f>
        <v>1</v>
      </c>
      <c r="K142" s="2">
        <f>(VLOOKUP($A142,[4]BASE!$A$2:$N$890,11,0))/1000</f>
        <v>5.83887</v>
      </c>
      <c r="L142" s="2">
        <f>(VLOOKUP($A142,[4]BASE!$A$2:$N$890,12,0))/1000</f>
        <v>9.7029800000000002</v>
      </c>
      <c r="M142" s="2">
        <f>(VLOOKUP($A142,[4]BASE!$A$2:$N$890,13,0))/1000</f>
        <v>9.7029800000000002</v>
      </c>
      <c r="N142" s="2">
        <f>(VLOOKUP($A142,[4]BASE!$A$2:$N$890,14,0))/1000</f>
        <v>137.68539999999999</v>
      </c>
      <c r="O142" s="2">
        <f>(VLOOKUP($A142,[4]BASE17!$A$1:$N$933,3,0))/1000</f>
        <v>0</v>
      </c>
      <c r="P142" s="2">
        <f>(VLOOKUP($A142,[4]BASE17!$A$1:$N$933,4,0))/1000</f>
        <v>9.7173400000000001</v>
      </c>
      <c r="Q142" s="2">
        <f>(VLOOKUP($A142,[4]BASE17!$A$1:$N$933,5,0))/1000</f>
        <v>10.29618</v>
      </c>
      <c r="R142" s="2">
        <f>(VLOOKUP($A142,[4]BASE17!$A$1:$N$933,6,0))/1000</f>
        <v>11.179680000000001</v>
      </c>
      <c r="S142" s="2">
        <f>(VLOOKUP($A142,[4]BASE17!$A$1:$N$933,7,0))/1000</f>
        <v>109.11607000000001</v>
      </c>
      <c r="T142" s="2">
        <f>(VLOOKUP($A142,[4]BASE17!$A$1:$N$933,8,0))/1000</f>
        <v>109.11607000000001</v>
      </c>
      <c r="U142" s="2">
        <f>(VLOOKUP($A142,[4]BASE17!$A$1:$N$933,9,0))/1000</f>
        <v>114.49121000000001</v>
      </c>
      <c r="V142" s="2">
        <f>(VLOOKUP($A142,[4]BASE17!$A$1:$N$933,10,0))/1000</f>
        <v>125.05703</v>
      </c>
      <c r="W142" s="2">
        <f>(VLOOKUP($A142,[4]BASE17!$A$1:$N$933,11,0))/1000</f>
        <v>125.10767</v>
      </c>
      <c r="X142" s="2">
        <f>(VLOOKUP($A142,[4]BASE17!$A$1:$N$933,12,0))/1000</f>
        <v>125.10767</v>
      </c>
      <c r="Y142" s="2">
        <f>(VLOOKUP($A142,[4]BASE17!$A$1:$N$933,13,0))/1000</f>
        <v>286.12367</v>
      </c>
      <c r="Z142" s="2">
        <f>(VLOOKUP($A142,[4]BASE17!$A$1:$N$933,14,0))/1000</f>
        <v>308.58024999999998</v>
      </c>
      <c r="AA142" s="2">
        <f>(VLOOKUP($A142,[4]BASE18!$A$1:$N$933,3,0))/1000</f>
        <v>0</v>
      </c>
      <c r="AB142" s="2">
        <f>(VLOOKUP($A142,[4]BASE18!$A$1:$N$933,4,0))/1000</f>
        <v>0</v>
      </c>
      <c r="AC142" s="2">
        <f>(VLOOKUP($A142,[4]BASE18!$A$1:$N$933,5,0))/1000</f>
        <v>0.40000999999999998</v>
      </c>
      <c r="AD142" s="2">
        <f>(VLOOKUP($A142,[4]BASE18!$A$1:$N$933,6,0))/1000</f>
        <v>0.53373000000000004</v>
      </c>
      <c r="AE142" s="2">
        <f>(VLOOKUP($A142,[4]BASE18!$A$1:$N$933,7,0))/1000</f>
        <v>1.0304599999999999</v>
      </c>
      <c r="AF142" s="2">
        <f>(VLOOKUP($A142,[4]BASE18!$A$1:$N$933,8,0))/1000</f>
        <v>68.266999999999996</v>
      </c>
      <c r="AG142" s="2">
        <f>(VLOOKUP($A142,[4]BASE18!$A$1:$N$933,9,0))/1000</f>
        <v>68.716999999999999</v>
      </c>
      <c r="AH142" s="2">
        <f>(VLOOKUP($A142,[4]BASE18!$A$1:$N$933,10,0))/1000</f>
        <v>68.716999999999999</v>
      </c>
      <c r="AI142" s="2">
        <f>(VLOOKUP($A142,[4]BASE18!$A$1:$N$933,11,0))/1000</f>
        <v>68.716999999999999</v>
      </c>
      <c r="AJ142" s="2">
        <f>(VLOOKUP($A142,[4]BASE18!$A$1:$N$933,12,0))/1000</f>
        <v>68.77216</v>
      </c>
      <c r="AK142" s="2">
        <f>(VLOOKUP($A142,[4]BASE18!$A$1:$N$933,13,0))/1000</f>
        <v>68.77216</v>
      </c>
      <c r="AL142" s="2">
        <f>(VLOOKUP($A142,[4]BASE18!$A$1:$N$933,14,0))/1000</f>
        <v>141.30345</v>
      </c>
      <c r="AM142" s="2">
        <f>(VLOOKUP($A142,[4]BASE19!$A$1:$N$933,3,0))/1000</f>
        <v>0</v>
      </c>
      <c r="AN142" s="2">
        <f>(VLOOKUP($A142,[4]BASE19!$A$1:$N$933,4,0))/1000</f>
        <v>0.8832000000000001</v>
      </c>
      <c r="AO142" s="2">
        <f>(VLOOKUP($A142,[4]BASE19!$A$1:$N$933,5,0))/1000</f>
        <v>0.8832000000000001</v>
      </c>
      <c r="AP142" s="2">
        <f>(VLOOKUP($A142,[4]BASE19!$A$1:$N$933,6,0))/1000</f>
        <v>327.75503999999995</v>
      </c>
      <c r="AQ142" s="2">
        <f>(VLOOKUP($A142,[4]BASE19!$A$1:$N$933,7,0))/1000</f>
        <v>329.60287</v>
      </c>
      <c r="AR142" s="2">
        <f>(VLOOKUP($A142,[4]BASE19!$A$1:$N$933,8,0))/1000</f>
        <v>329.60287</v>
      </c>
      <c r="AS142" s="2">
        <f>(VLOOKUP($A142,[4]BASE19!$A$1:$N$933,9,0))/1000</f>
        <v>332.32245</v>
      </c>
      <c r="AT142" s="2">
        <f>(VLOOKUP($A142,[4]BASE19!$A$1:$N$933,10,0))/1000</f>
        <v>343.63708000000003</v>
      </c>
      <c r="AU142" s="2">
        <f>(VLOOKUP($A142,[4]BASE19!$A$1:$N$933,11,0))/1000</f>
        <v>343.72503999999998</v>
      </c>
      <c r="AV142" s="2">
        <f>(VLOOKUP($A142,[4]BASE19!$A$1:$N$933,12,0))/1000</f>
        <v>346.96035999999998</v>
      </c>
      <c r="AW142" s="2">
        <f>(VLOOKUP($A142,[4]BASE19!$A$1:$N$933,13,0))/1000</f>
        <v>349.52735999999999</v>
      </c>
      <c r="AX142" s="2">
        <f>(VLOOKUP($A142,[4]BASE19!$A$1:$N$933,14,0))/1000</f>
        <v>354.13797999999997</v>
      </c>
      <c r="AY142" s="2">
        <f>(VLOOKUP($A142,[4]BASE20!$A$1:$N$933,3,0))/1000</f>
        <v>0</v>
      </c>
      <c r="AZ142" s="2">
        <f>(VLOOKUP($A142,[4]BASE20!$A$1:$N$933,4,0))/1000</f>
        <v>0</v>
      </c>
      <c r="BA142" s="2">
        <f>(VLOOKUP($A142,[4]BASE20!$A$1:$N$933,5,0))/1000</f>
        <v>3.2619999999999996E-2</v>
      </c>
      <c r="BB142" s="2">
        <f>(VLOOKUP($A142,[4]BASE20!$A$1:$N$933,6,0))/1000</f>
        <v>0.63261999999999996</v>
      </c>
      <c r="BC142" s="2">
        <f>(VLOOKUP($A142,[4]BASE20!$A$1:$N$933,7,0))/1000</f>
        <v>0.63261999999999996</v>
      </c>
      <c r="BD142" s="2">
        <f>(VLOOKUP($A142,[4]BASE20!$A$1:$N$933,8,0))/1000</f>
        <v>2.10711</v>
      </c>
      <c r="BE142" s="2">
        <f>(VLOOKUP($A142,[4]BASE20!$A$1:$N$933,9,0))/1000</f>
        <v>2.10711</v>
      </c>
      <c r="BF142" s="2">
        <f>(VLOOKUP($A142,[4]BASE20!$A$1:$N$933,10,0))/1000</f>
        <v>9.0040499999999994</v>
      </c>
      <c r="BG142" s="2">
        <f>(VLOOKUP($A142,[4]BASE20!$A$1:$N$933,11,0))/1000</f>
        <v>69.023409999999998</v>
      </c>
      <c r="BH142" s="2">
        <f>(VLOOKUP($A142,[4]BASE20!$A$1:$N$933,12,0))/1000</f>
        <v>69.023409999999998</v>
      </c>
      <c r="BI142" s="2">
        <f>(VLOOKUP($A142,[4]BASE20!$A$1:$N$933,13,0))/1000</f>
        <v>69.385210000000001</v>
      </c>
      <c r="BJ142" s="2">
        <f>(VLOOKUP($A142,[4]BASE20!$A$1:$N$933,14,0))/1000</f>
        <v>69.385210000000001</v>
      </c>
      <c r="BK142" s="2">
        <f>(VLOOKUP($A142,[4]BASE21!$A$1:$N$933,3,0))/1000</f>
        <v>0</v>
      </c>
      <c r="BL142" s="2">
        <f>(VLOOKUP($A142,[4]BASE21!$A$1:$N$933,4,0))/1000</f>
        <v>0</v>
      </c>
      <c r="BM142" s="2">
        <f>(VLOOKUP($A142,[4]BASE21!$A$1:$N$933,5,0))/1000</f>
        <v>0.81395000000000006</v>
      </c>
      <c r="BN142" s="2">
        <f>(VLOOKUP($A142,[4]BASE21!$A$1:$N$933,6,0))/1000</f>
        <v>0.81395000000000006</v>
      </c>
      <c r="BO142" s="2">
        <f>(VLOOKUP($A142,[4]BASE21!$A$1:$N$933,7,0))/1000</f>
        <v>0.81395000000000006</v>
      </c>
      <c r="BP142" s="2">
        <f>(VLOOKUP($A142,[4]BASE21!$A$1:$N$933,8,0))/1000</f>
        <v>0.81395000000000006</v>
      </c>
      <c r="BQ142" s="2">
        <f t="shared" si="10"/>
        <v>-1.2931599999999999</v>
      </c>
      <c r="BR142" s="34">
        <f t="shared" si="11"/>
        <v>-0.61371262060357545</v>
      </c>
      <c r="BS142" s="34">
        <f t="shared" si="12"/>
        <v>0</v>
      </c>
      <c r="BT142" s="5"/>
    </row>
    <row r="143" spans="1:72" x14ac:dyDescent="0.2">
      <c r="A143" s="1">
        <v>426</v>
      </c>
      <c r="B143" s="1" t="s">
        <v>80</v>
      </c>
      <c r="C143" s="2">
        <f>VLOOKUP($A143,[4]BASE!$A$2:$N$890,3,0)</f>
        <v>1</v>
      </c>
      <c r="D143" s="2">
        <f>VLOOKUP($A143,[4]BASE!$A$2:$N$890,3,0)</f>
        <v>1</v>
      </c>
      <c r="E143" s="2">
        <f>VLOOKUP($A143,[4]BASE!$A$2:$N$890,3,0)</f>
        <v>1</v>
      </c>
      <c r="F143" s="2">
        <f>VLOOKUP($A143,[4]BASE!$A$2:$N$890,3,0)</f>
        <v>1</v>
      </c>
      <c r="G143" s="2">
        <f>VLOOKUP($A143,[4]BASE!$A$2:$N$890,3,0)</f>
        <v>1</v>
      </c>
      <c r="H143" s="2">
        <f>VLOOKUP($A143,[4]BASE!$A$2:$N$890,3,0)</f>
        <v>1</v>
      </c>
      <c r="I143" s="2">
        <f>VLOOKUP($A143,[4]BASE!$A$2:$N$890,3,0)</f>
        <v>1</v>
      </c>
      <c r="J143" s="2">
        <f>VLOOKUP($A143,[4]BASE!$A$2:$N$890,3,0)</f>
        <v>1</v>
      </c>
      <c r="K143" s="2">
        <f>(VLOOKUP($A143,[4]BASE!$A$2:$N$890,11,0))/1000</f>
        <v>0</v>
      </c>
      <c r="L143" s="2">
        <f>(VLOOKUP($A143,[4]BASE!$A$2:$N$890,12,0))/1000</f>
        <v>0</v>
      </c>
      <c r="M143" s="2">
        <f>(VLOOKUP($A143,[4]BASE!$A$2:$N$890,13,0))/1000</f>
        <v>0</v>
      </c>
      <c r="N143" s="2">
        <f>(VLOOKUP($A143,[4]BASE!$A$2:$N$890,14,0))/1000</f>
        <v>0</v>
      </c>
      <c r="O143" s="2">
        <f>(VLOOKUP($A143,[4]BASE17!$A$1:$N$933,3,0))/1000</f>
        <v>0</v>
      </c>
      <c r="P143" s="2">
        <f>(VLOOKUP($A143,[4]BASE17!$A$1:$N$933,4,0))/1000</f>
        <v>0</v>
      </c>
      <c r="Q143" s="2">
        <f>(VLOOKUP($A143,[4]BASE17!$A$1:$N$933,5,0))/1000</f>
        <v>0</v>
      </c>
      <c r="R143" s="2">
        <f>(VLOOKUP($A143,[4]BASE17!$A$1:$N$933,6,0))/1000</f>
        <v>0</v>
      </c>
      <c r="S143" s="2">
        <f>(VLOOKUP($A143,[4]BASE17!$A$1:$N$933,7,0))/1000</f>
        <v>0</v>
      </c>
      <c r="T143" s="2">
        <f>(VLOOKUP($A143,[4]BASE17!$A$1:$N$933,8,0))/1000</f>
        <v>0</v>
      </c>
      <c r="U143" s="2">
        <f>(VLOOKUP($A143,[4]BASE17!$A$1:$N$933,9,0))/1000</f>
        <v>0</v>
      </c>
      <c r="V143" s="2">
        <f>(VLOOKUP($A143,[4]BASE17!$A$1:$N$933,10,0))/1000</f>
        <v>0</v>
      </c>
      <c r="W143" s="2">
        <f>(VLOOKUP($A143,[4]BASE17!$A$1:$N$933,11,0))/1000</f>
        <v>0</v>
      </c>
      <c r="X143" s="2">
        <f>(VLOOKUP($A143,[4]BASE17!$A$1:$N$933,12,0))/1000</f>
        <v>0</v>
      </c>
      <c r="Y143" s="2">
        <f>(VLOOKUP($A143,[4]BASE17!$A$1:$N$933,13,0))/1000</f>
        <v>0</v>
      </c>
      <c r="Z143" s="2">
        <f>(VLOOKUP($A143,[4]BASE17!$A$1:$N$933,14,0))/1000</f>
        <v>0</v>
      </c>
      <c r="AA143" s="2">
        <f>(VLOOKUP($A143,[4]BASE18!$A$1:$N$933,3,0))/1000</f>
        <v>0</v>
      </c>
      <c r="AB143" s="2">
        <f>(VLOOKUP($A143,[4]BASE18!$A$1:$N$933,4,0))/1000</f>
        <v>0</v>
      </c>
      <c r="AC143" s="2">
        <f>(VLOOKUP($A143,[4]BASE18!$A$1:$N$933,5,0))/1000</f>
        <v>0</v>
      </c>
      <c r="AD143" s="2">
        <f>(VLOOKUP($A143,[4]BASE18!$A$1:$N$933,6,0))/1000</f>
        <v>0</v>
      </c>
      <c r="AE143" s="2">
        <f>(VLOOKUP($A143,[4]BASE18!$A$1:$N$933,7,0))/1000</f>
        <v>0</v>
      </c>
      <c r="AF143" s="2">
        <f>(VLOOKUP($A143,[4]BASE18!$A$1:$N$933,8,0))/1000</f>
        <v>0</v>
      </c>
      <c r="AG143" s="2">
        <f>(VLOOKUP($A143,[4]BASE18!$A$1:$N$933,9,0))/1000</f>
        <v>0</v>
      </c>
      <c r="AH143" s="2">
        <f>(VLOOKUP($A143,[4]BASE18!$A$1:$N$933,10,0))/1000</f>
        <v>0</v>
      </c>
      <c r="AI143" s="2">
        <f>(VLOOKUP($A143,[4]BASE18!$A$1:$N$933,11,0))/1000</f>
        <v>0</v>
      </c>
      <c r="AJ143" s="2">
        <f>(VLOOKUP($A143,[4]BASE18!$A$1:$N$933,12,0))/1000</f>
        <v>0</v>
      </c>
      <c r="AK143" s="2">
        <f>(VLOOKUP($A143,[4]BASE18!$A$1:$N$933,13,0))/1000</f>
        <v>0</v>
      </c>
      <c r="AL143" s="2">
        <f>(VLOOKUP($A143,[4]BASE18!$A$1:$N$933,14,0))/1000</f>
        <v>0</v>
      </c>
      <c r="AM143" s="2">
        <f>(VLOOKUP($A143,[4]BASE19!$A$1:$N$933,3,0))/1000</f>
        <v>0</v>
      </c>
      <c r="AN143" s="2">
        <f>(VLOOKUP($A143,[4]BASE19!$A$1:$N$933,4,0))/1000</f>
        <v>0</v>
      </c>
      <c r="AO143" s="2">
        <f>(VLOOKUP($A143,[4]BASE19!$A$1:$N$933,5,0))/1000</f>
        <v>0</v>
      </c>
      <c r="AP143" s="2">
        <f>(VLOOKUP($A143,[4]BASE19!$A$1:$N$933,6,0))/1000</f>
        <v>0</v>
      </c>
      <c r="AQ143" s="2">
        <f>(VLOOKUP($A143,[4]BASE19!$A$1:$N$933,7,0))/1000</f>
        <v>0</v>
      </c>
      <c r="AR143" s="2">
        <f>(VLOOKUP($A143,[4]BASE19!$A$1:$N$933,8,0))/1000</f>
        <v>0</v>
      </c>
      <c r="AS143" s="2">
        <f>(VLOOKUP($A143,[4]BASE19!$A$1:$N$933,9,0))/1000</f>
        <v>0</v>
      </c>
      <c r="AT143" s="2">
        <f>(VLOOKUP($A143,[4]BASE19!$A$1:$N$933,10,0))/1000</f>
        <v>0</v>
      </c>
      <c r="AU143" s="2">
        <f>(VLOOKUP($A143,[4]BASE19!$A$1:$N$933,11,0))/1000</f>
        <v>0</v>
      </c>
      <c r="AV143" s="2">
        <f>(VLOOKUP($A143,[4]BASE19!$A$1:$N$933,12,0))/1000</f>
        <v>0</v>
      </c>
      <c r="AW143" s="2">
        <f>(VLOOKUP($A143,[4]BASE19!$A$1:$N$933,13,0))/1000</f>
        <v>0</v>
      </c>
      <c r="AX143" s="2">
        <f>(VLOOKUP($A143,[4]BASE19!$A$1:$N$933,14,0))/1000</f>
        <v>0</v>
      </c>
      <c r="AY143" s="2">
        <f>(VLOOKUP($A143,[4]BASE20!$A$1:$N$933,3,0))/1000</f>
        <v>0</v>
      </c>
      <c r="AZ143" s="2">
        <f>(VLOOKUP($A143,[4]BASE20!$A$1:$N$933,4,0))/1000</f>
        <v>0</v>
      </c>
      <c r="BA143" s="2">
        <f>(VLOOKUP($A143,[4]BASE20!$A$1:$N$933,5,0))/1000</f>
        <v>0</v>
      </c>
      <c r="BB143" s="2">
        <f>(VLOOKUP($A143,[4]BASE20!$A$1:$N$933,6,0))/1000</f>
        <v>0</v>
      </c>
      <c r="BC143" s="2">
        <f>(VLOOKUP($A143,[4]BASE20!$A$1:$N$933,7,0))/1000</f>
        <v>0</v>
      </c>
      <c r="BD143" s="2">
        <f>(VLOOKUP($A143,[4]BASE20!$A$1:$N$933,8,0))/1000</f>
        <v>0</v>
      </c>
      <c r="BE143" s="2">
        <f>(VLOOKUP($A143,[4]BASE20!$A$1:$N$933,9,0))/1000</f>
        <v>0</v>
      </c>
      <c r="BF143" s="2">
        <f>(VLOOKUP($A143,[4]BASE20!$A$1:$N$933,10,0))/1000</f>
        <v>0</v>
      </c>
      <c r="BG143" s="2">
        <f>(VLOOKUP($A143,[4]BASE20!$A$1:$N$933,11,0))/1000</f>
        <v>0</v>
      </c>
      <c r="BH143" s="2">
        <f>(VLOOKUP($A143,[4]BASE20!$A$1:$N$933,12,0))/1000</f>
        <v>0</v>
      </c>
      <c r="BI143" s="2">
        <f>(VLOOKUP($A143,[4]BASE20!$A$1:$N$933,13,0))/1000</f>
        <v>0</v>
      </c>
      <c r="BJ143" s="2">
        <f>(VLOOKUP($A143,[4]BASE20!$A$1:$N$933,14,0))/1000</f>
        <v>0</v>
      </c>
      <c r="BK143" s="2">
        <f>(VLOOKUP($A143,[4]BASE21!$A$1:$N$933,3,0))/1000</f>
        <v>0</v>
      </c>
      <c r="BL143" s="2">
        <f>(VLOOKUP($A143,[4]BASE21!$A$1:$N$933,4,0))/1000</f>
        <v>0</v>
      </c>
      <c r="BM143" s="2">
        <f>(VLOOKUP($A143,[4]BASE21!$A$1:$N$933,5,0))/1000</f>
        <v>0</v>
      </c>
      <c r="BN143" s="2">
        <f>(VLOOKUP($A143,[4]BASE21!$A$1:$N$933,6,0))/1000</f>
        <v>0</v>
      </c>
      <c r="BO143" s="2">
        <f>(VLOOKUP($A143,[4]BASE21!$A$1:$N$933,7,0))/1000</f>
        <v>0</v>
      </c>
      <c r="BP143" s="2">
        <f>(VLOOKUP($A143,[4]BASE21!$A$1:$N$933,8,0))/1000</f>
        <v>0</v>
      </c>
      <c r="BQ143" s="2">
        <f t="shared" si="10"/>
        <v>0</v>
      </c>
      <c r="BR143" s="34">
        <f t="shared" si="11"/>
        <v>0</v>
      </c>
      <c r="BS143" s="34">
        <f t="shared" si="12"/>
        <v>0</v>
      </c>
      <c r="BT143" s="5"/>
    </row>
    <row r="144" spans="1:72" x14ac:dyDescent="0.2">
      <c r="A144" s="1">
        <v>429</v>
      </c>
      <c r="B144" s="1" t="s">
        <v>81</v>
      </c>
      <c r="C144" s="2">
        <f>VLOOKUP($A144,[4]BASE!$A$2:$N$890,3,0)</f>
        <v>1</v>
      </c>
      <c r="D144" s="2">
        <f>VLOOKUP($A144,[4]BASE!$A$2:$N$890,3,0)</f>
        <v>1</v>
      </c>
      <c r="E144" s="2">
        <f>VLOOKUP($A144,[4]BASE!$A$2:$N$890,3,0)</f>
        <v>1</v>
      </c>
      <c r="F144" s="2">
        <f>VLOOKUP($A144,[4]BASE!$A$2:$N$890,3,0)</f>
        <v>1</v>
      </c>
      <c r="G144" s="2">
        <f>VLOOKUP($A144,[4]BASE!$A$2:$N$890,3,0)</f>
        <v>1</v>
      </c>
      <c r="H144" s="2">
        <f>VLOOKUP($A144,[4]BASE!$A$2:$N$890,3,0)</f>
        <v>1</v>
      </c>
      <c r="I144" s="2">
        <f>VLOOKUP($A144,[4]BASE!$A$2:$N$890,3,0)</f>
        <v>1</v>
      </c>
      <c r="J144" s="2">
        <f>VLOOKUP($A144,[4]BASE!$A$2:$N$890,3,0)</f>
        <v>1</v>
      </c>
      <c r="K144" s="2">
        <f>(VLOOKUP($A144,[4]BASE!$A$2:$N$890,11,0))/1000</f>
        <v>62.158470000000001</v>
      </c>
      <c r="L144" s="2">
        <f>(VLOOKUP($A144,[4]BASE!$A$2:$N$890,12,0))/1000</f>
        <v>63.078589999999998</v>
      </c>
      <c r="M144" s="2">
        <f>(VLOOKUP($A144,[4]BASE!$A$2:$N$890,13,0))/1000</f>
        <v>63.078620000000001</v>
      </c>
      <c r="N144" s="2">
        <f>(VLOOKUP($A144,[4]BASE!$A$2:$N$890,14,0))/1000</f>
        <v>9493135.9525899999</v>
      </c>
      <c r="O144" s="2">
        <f>(VLOOKUP($A144,[4]BASE17!$A$1:$N$933,3,0))/1000</f>
        <v>1917.8457900000001</v>
      </c>
      <c r="P144" s="2">
        <f>(VLOOKUP($A144,[4]BASE17!$A$1:$N$933,4,0))/1000</f>
        <v>0</v>
      </c>
      <c r="Q144" s="2">
        <f>(VLOOKUP($A144,[4]BASE17!$A$1:$N$933,5,0))/1000</f>
        <v>1.0300000000000001E-3</v>
      </c>
      <c r="R144" s="2">
        <f>(VLOOKUP($A144,[4]BASE17!$A$1:$N$933,6,0))/1000</f>
        <v>1.0300000000000001E-3</v>
      </c>
      <c r="S144" s="2">
        <f>(VLOOKUP($A144,[4]BASE17!$A$1:$N$933,7,0))/1000</f>
        <v>0.13106000000000001</v>
      </c>
      <c r="T144" s="2">
        <f>(VLOOKUP($A144,[4]BASE17!$A$1:$N$933,8,0))/1000</f>
        <v>0.66300000000000003</v>
      </c>
      <c r="U144" s="2">
        <f>(VLOOKUP($A144,[4]BASE17!$A$1:$N$933,9,0))/1000</f>
        <v>1.69753</v>
      </c>
      <c r="V144" s="2">
        <f>(VLOOKUP($A144,[4]BASE17!$A$1:$N$933,10,0))/1000</f>
        <v>1.9526199999999998</v>
      </c>
      <c r="W144" s="2">
        <f>(VLOOKUP($A144,[4]BASE17!$A$1:$N$933,11,0))/1000</f>
        <v>1.9526199999999998</v>
      </c>
      <c r="X144" s="2">
        <f>(VLOOKUP($A144,[4]BASE17!$A$1:$N$933,12,0))/1000</f>
        <v>1.9526199999999998</v>
      </c>
      <c r="Y144" s="2">
        <f>(VLOOKUP($A144,[4]BASE17!$A$1:$N$933,13,0))/1000</f>
        <v>1.9526199999999998</v>
      </c>
      <c r="Z144" s="2">
        <f>(VLOOKUP($A144,[4]BASE17!$A$1:$N$933,14,0))/1000</f>
        <v>54.359110000000001</v>
      </c>
      <c r="AA144" s="2">
        <f>(VLOOKUP($A144,[4]BASE18!$A$1:$N$933,3,0))/1000</f>
        <v>0</v>
      </c>
      <c r="AB144" s="2">
        <f>(VLOOKUP($A144,[4]BASE18!$A$1:$N$933,4,0))/1000</f>
        <v>0</v>
      </c>
      <c r="AC144" s="2">
        <f>(VLOOKUP($A144,[4]BASE18!$A$1:$N$933,5,0))/1000</f>
        <v>0</v>
      </c>
      <c r="AD144" s="2">
        <f>(VLOOKUP($A144,[4]BASE18!$A$1:$N$933,6,0))/1000</f>
        <v>0.53707000000000005</v>
      </c>
      <c r="AE144" s="2">
        <f>(VLOOKUP($A144,[4]BASE18!$A$1:$N$933,7,0))/1000</f>
        <v>0.83707000000000009</v>
      </c>
      <c r="AF144" s="2">
        <f>(VLOOKUP($A144,[4]BASE18!$A$1:$N$933,8,0))/1000</f>
        <v>1.4610799999999999</v>
      </c>
      <c r="AG144" s="2">
        <f>(VLOOKUP($A144,[4]BASE18!$A$1:$N$933,9,0))/1000</f>
        <v>2.0215799999999997</v>
      </c>
      <c r="AH144" s="2">
        <f>(VLOOKUP($A144,[4]BASE18!$A$1:$N$933,10,0))/1000</f>
        <v>2.4423300000000001</v>
      </c>
      <c r="AI144" s="2">
        <f>(VLOOKUP($A144,[4]BASE18!$A$1:$N$933,11,0))/1000</f>
        <v>4.5172299999999996</v>
      </c>
      <c r="AJ144" s="2">
        <f>(VLOOKUP($A144,[4]BASE18!$A$1:$N$933,12,0))/1000</f>
        <v>5.2800799999999999</v>
      </c>
      <c r="AK144" s="2">
        <f>(VLOOKUP($A144,[4]BASE18!$A$1:$N$933,13,0))/1000</f>
        <v>6.1650799999999997</v>
      </c>
      <c r="AL144" s="2">
        <f>(VLOOKUP($A144,[4]BASE18!$A$1:$N$933,14,0))/1000</f>
        <v>2092.8954800000001</v>
      </c>
      <c r="AM144" s="2">
        <f>(VLOOKUP($A144,[4]BASE19!$A$1:$N$933,3,0))/1000</f>
        <v>0</v>
      </c>
      <c r="AN144" s="2">
        <f>(VLOOKUP($A144,[4]BASE19!$A$1:$N$933,4,0))/1000</f>
        <v>0</v>
      </c>
      <c r="AO144" s="2">
        <f>(VLOOKUP($A144,[4]BASE19!$A$1:$N$933,5,0))/1000</f>
        <v>0</v>
      </c>
      <c r="AP144" s="2">
        <f>(VLOOKUP($A144,[4]BASE19!$A$1:$N$933,6,0))/1000</f>
        <v>0.25508999999999998</v>
      </c>
      <c r="AQ144" s="2">
        <f>(VLOOKUP($A144,[4]BASE19!$A$1:$N$933,7,0))/1000</f>
        <v>0.25508999999999998</v>
      </c>
      <c r="AR144" s="2">
        <f>(VLOOKUP($A144,[4]BASE19!$A$1:$N$933,8,0))/1000</f>
        <v>565.55508999999995</v>
      </c>
      <c r="AS144" s="2">
        <f>(VLOOKUP($A144,[4]BASE19!$A$1:$N$933,9,0))/1000</f>
        <v>565.55508999999995</v>
      </c>
      <c r="AT144" s="2">
        <f>(VLOOKUP($A144,[4]BASE19!$A$1:$N$933,10,0))/1000</f>
        <v>565.85509000000002</v>
      </c>
      <c r="AU144" s="2">
        <f>(VLOOKUP($A144,[4]BASE19!$A$1:$N$933,11,0))/1000</f>
        <v>566.15508999999997</v>
      </c>
      <c r="AV144" s="2">
        <f>(VLOOKUP($A144,[4]BASE19!$A$1:$N$933,12,0))/1000</f>
        <v>566.15508999999997</v>
      </c>
      <c r="AW144" s="2">
        <f>(VLOOKUP($A144,[4]BASE19!$A$1:$N$933,13,0))/1000</f>
        <v>1203.00389</v>
      </c>
      <c r="AX144" s="2">
        <f>(VLOOKUP($A144,[4]BASE19!$A$1:$N$933,14,0))/1000</f>
        <v>3613.2725800000003</v>
      </c>
      <c r="AY144" s="2">
        <f>(VLOOKUP($A144,[4]BASE20!$A$1:$N$933,3,0))/1000</f>
        <v>0</v>
      </c>
      <c r="AZ144" s="2">
        <f>(VLOOKUP($A144,[4]BASE20!$A$1:$N$933,4,0))/1000</f>
        <v>0</v>
      </c>
      <c r="BA144" s="2">
        <f>(VLOOKUP($A144,[4]BASE20!$A$1:$N$933,5,0))/1000</f>
        <v>0</v>
      </c>
      <c r="BB144" s="2">
        <f>(VLOOKUP($A144,[4]BASE20!$A$1:$N$933,6,0))/1000</f>
        <v>0</v>
      </c>
      <c r="BC144" s="2">
        <f>(VLOOKUP($A144,[4]BASE20!$A$1:$N$933,7,0))/1000</f>
        <v>27.58333</v>
      </c>
      <c r="BD144" s="2">
        <f>(VLOOKUP($A144,[4]BASE20!$A$1:$N$933,8,0))/1000</f>
        <v>516.33888000000002</v>
      </c>
      <c r="BE144" s="2">
        <f>(VLOOKUP($A144,[4]BASE20!$A$1:$N$933,9,0))/1000</f>
        <v>657.98716000000002</v>
      </c>
      <c r="BF144" s="2">
        <f>(VLOOKUP($A144,[4]BASE20!$A$1:$N$933,10,0))/1000</f>
        <v>657.98716000000002</v>
      </c>
      <c r="BG144" s="2">
        <f>(VLOOKUP($A144,[4]BASE20!$A$1:$N$933,11,0))/1000</f>
        <v>661.04187999999999</v>
      </c>
      <c r="BH144" s="2">
        <f>(VLOOKUP($A144,[4]BASE20!$A$1:$N$933,12,0))/1000</f>
        <v>661.84188000000006</v>
      </c>
      <c r="BI144" s="2">
        <f>(VLOOKUP($A144,[4]BASE20!$A$1:$N$933,13,0))/1000</f>
        <v>662.34188000000006</v>
      </c>
      <c r="BJ144" s="2">
        <f>(VLOOKUP($A144,[4]BASE20!$A$1:$N$933,14,0))/1000</f>
        <v>1674.38696</v>
      </c>
      <c r="BK144" s="2">
        <f>(VLOOKUP($A144,[4]BASE21!$A$1:$N$933,3,0))/1000</f>
        <v>0</v>
      </c>
      <c r="BL144" s="2">
        <f>(VLOOKUP($A144,[4]BASE21!$A$1:$N$933,4,0))/1000</f>
        <v>0</v>
      </c>
      <c r="BM144" s="2">
        <f>(VLOOKUP($A144,[4]BASE21!$A$1:$N$933,5,0))/1000</f>
        <v>0</v>
      </c>
      <c r="BN144" s="2">
        <f>(VLOOKUP($A144,[4]BASE21!$A$1:$N$933,6,0))/1000</f>
        <v>0</v>
      </c>
      <c r="BO144" s="2">
        <f>(VLOOKUP($A144,[4]BASE21!$A$1:$N$933,7,0))/1000</f>
        <v>0.3</v>
      </c>
      <c r="BP144" s="2">
        <f>(VLOOKUP($A144,[4]BASE21!$A$1:$N$933,8,0))/1000</f>
        <v>0.6</v>
      </c>
      <c r="BQ144" s="2">
        <f t="shared" si="10"/>
        <v>-515.73887999999999</v>
      </c>
      <c r="BR144" s="34">
        <f t="shared" si="11"/>
        <v>-0.99883797245715833</v>
      </c>
      <c r="BS144" s="34">
        <f t="shared" si="12"/>
        <v>1</v>
      </c>
      <c r="BT144" s="5"/>
    </row>
    <row r="145" spans="1:72" x14ac:dyDescent="0.2">
      <c r="A145" s="1">
        <v>43</v>
      </c>
      <c r="B145" s="1" t="s">
        <v>82</v>
      </c>
      <c r="C145" s="2">
        <f>VLOOKUP($A145,[4]BASE!$A$2:$N$890,3,0)</f>
        <v>1</v>
      </c>
      <c r="D145" s="2">
        <f>VLOOKUP($A145,[4]BASE!$A$2:$N$890,3,0)</f>
        <v>1</v>
      </c>
      <c r="E145" s="2">
        <f>VLOOKUP($A145,[4]BASE!$A$2:$N$890,3,0)</f>
        <v>1</v>
      </c>
      <c r="F145" s="2">
        <f>VLOOKUP($A145,[4]BASE!$A$2:$N$890,3,0)</f>
        <v>1</v>
      </c>
      <c r="G145" s="2">
        <f>VLOOKUP($A145,[4]BASE!$A$2:$N$890,3,0)</f>
        <v>1</v>
      </c>
      <c r="H145" s="2">
        <f>VLOOKUP($A145,[4]BASE!$A$2:$N$890,3,0)</f>
        <v>1</v>
      </c>
      <c r="I145" s="2">
        <f>VLOOKUP($A145,[4]BASE!$A$2:$N$890,3,0)</f>
        <v>1</v>
      </c>
      <c r="J145" s="2">
        <f>VLOOKUP($A145,[4]BASE!$A$2:$N$890,3,0)</f>
        <v>1</v>
      </c>
      <c r="K145" s="2">
        <f>(VLOOKUP($A145,[4]BASE!$A$2:$N$890,11,0))/1000</f>
        <v>1345.3551599999998</v>
      </c>
      <c r="L145" s="2">
        <f>(VLOOKUP($A145,[4]BASE!$A$2:$N$890,12,0))/1000</f>
        <v>1565.5869</v>
      </c>
      <c r="M145" s="2">
        <f>(VLOOKUP($A145,[4]BASE!$A$2:$N$890,13,0))/1000</f>
        <v>1738.0848899999999</v>
      </c>
      <c r="N145" s="2">
        <f>(VLOOKUP($A145,[4]BASE!$A$2:$N$890,14,0))/1000</f>
        <v>2412.0350800000001</v>
      </c>
      <c r="O145" s="2">
        <f>(VLOOKUP($A145,[4]BASE17!$A$1:$N$933,3,0))/1000</f>
        <v>2.2810100000000002</v>
      </c>
      <c r="P145" s="2">
        <f>(VLOOKUP($A145,[4]BASE17!$A$1:$N$933,4,0))/1000</f>
        <v>78.207520000000002</v>
      </c>
      <c r="Q145" s="2">
        <f>(VLOOKUP($A145,[4]BASE17!$A$1:$N$933,5,0))/1000</f>
        <v>496.54796000000005</v>
      </c>
      <c r="R145" s="2">
        <f>(VLOOKUP($A145,[4]BASE17!$A$1:$N$933,6,0))/1000</f>
        <v>829.28333999999995</v>
      </c>
      <c r="S145" s="2">
        <f>(VLOOKUP($A145,[4]BASE17!$A$1:$N$933,7,0))/1000</f>
        <v>980.81995999999992</v>
      </c>
      <c r="T145" s="2">
        <f>(VLOOKUP($A145,[4]BASE17!$A$1:$N$933,8,0))/1000</f>
        <v>1127.0593100000001</v>
      </c>
      <c r="U145" s="2">
        <f>(VLOOKUP($A145,[4]BASE17!$A$1:$N$933,9,0))/1000</f>
        <v>1434.53314</v>
      </c>
      <c r="V145" s="2">
        <f>(VLOOKUP($A145,[4]BASE17!$A$1:$N$933,10,0))/1000</f>
        <v>1611.2036599999999</v>
      </c>
      <c r="W145" s="2">
        <f>(VLOOKUP($A145,[4]BASE17!$A$1:$N$933,11,0))/1000</f>
        <v>1631.44885</v>
      </c>
      <c r="X145" s="2">
        <f>(VLOOKUP($A145,[4]BASE17!$A$1:$N$933,12,0))/1000</f>
        <v>2088.8094599999999</v>
      </c>
      <c r="Y145" s="2">
        <f>(VLOOKUP($A145,[4]BASE17!$A$1:$N$933,13,0))/1000</f>
        <v>2284.4877099999999</v>
      </c>
      <c r="Z145" s="2">
        <f>(VLOOKUP($A145,[4]BASE17!$A$1:$N$933,14,0))/1000</f>
        <v>3012.07807</v>
      </c>
      <c r="AA145" s="2">
        <f>(VLOOKUP($A145,[4]BASE18!$A$1:$N$933,3,0))/1000</f>
        <v>2.4981</v>
      </c>
      <c r="AB145" s="2">
        <f>(VLOOKUP($A145,[4]BASE18!$A$1:$N$933,4,0))/1000</f>
        <v>61.407730000000001</v>
      </c>
      <c r="AC145" s="2">
        <f>(VLOOKUP($A145,[4]BASE18!$A$1:$N$933,5,0))/1000</f>
        <v>121.23782000000001</v>
      </c>
      <c r="AD145" s="2">
        <f>(VLOOKUP($A145,[4]BASE18!$A$1:$N$933,6,0))/1000</f>
        <v>532.09705000000008</v>
      </c>
      <c r="AE145" s="2">
        <f>(VLOOKUP($A145,[4]BASE18!$A$1:$N$933,7,0))/1000</f>
        <v>546.01224000000002</v>
      </c>
      <c r="AF145" s="2">
        <f>(VLOOKUP($A145,[4]BASE18!$A$1:$N$933,8,0))/1000</f>
        <v>776.71689000000003</v>
      </c>
      <c r="AG145" s="2">
        <f>(VLOOKUP($A145,[4]BASE18!$A$1:$N$933,9,0))/1000</f>
        <v>1170.64508</v>
      </c>
      <c r="AH145" s="2">
        <f>(VLOOKUP($A145,[4]BASE18!$A$1:$N$933,10,0))/1000</f>
        <v>1324.51098</v>
      </c>
      <c r="AI145" s="2">
        <f>(VLOOKUP($A145,[4]BASE18!$A$1:$N$933,11,0))/1000</f>
        <v>1547.5888200000002</v>
      </c>
      <c r="AJ145" s="2">
        <f>(VLOOKUP($A145,[4]BASE18!$A$1:$N$933,12,0))/1000</f>
        <v>1851.7513899999999</v>
      </c>
      <c r="AK145" s="2">
        <f>(VLOOKUP($A145,[4]BASE18!$A$1:$N$933,13,0))/1000</f>
        <v>1956.2380600000001</v>
      </c>
      <c r="AL145" s="2">
        <f>(VLOOKUP($A145,[4]BASE18!$A$1:$N$933,14,0))/1000</f>
        <v>2848.4966600000002</v>
      </c>
      <c r="AM145" s="2">
        <f>(VLOOKUP($A145,[4]BASE19!$A$1:$N$933,3,0))/1000</f>
        <v>3.1249799999999999</v>
      </c>
      <c r="AN145" s="2">
        <f>(VLOOKUP($A145,[4]BASE19!$A$1:$N$933,4,0))/1000</f>
        <v>13.689399999999999</v>
      </c>
      <c r="AO145" s="2">
        <f>(VLOOKUP($A145,[4]BASE19!$A$1:$N$933,5,0))/1000</f>
        <v>241.71078</v>
      </c>
      <c r="AP145" s="2">
        <f>(VLOOKUP($A145,[4]BASE19!$A$1:$N$933,6,0))/1000</f>
        <v>428.19915000000003</v>
      </c>
      <c r="AQ145" s="2">
        <f>(VLOOKUP($A145,[4]BASE19!$A$1:$N$933,7,0))/1000</f>
        <v>531.08613000000003</v>
      </c>
      <c r="AR145" s="2">
        <f>(VLOOKUP($A145,[4]BASE19!$A$1:$N$933,8,0))/1000</f>
        <v>803.30859999999996</v>
      </c>
      <c r="AS145" s="2">
        <f>(VLOOKUP($A145,[4]BASE19!$A$1:$N$933,9,0))/1000</f>
        <v>870.45507999999995</v>
      </c>
      <c r="AT145" s="2">
        <f>(VLOOKUP($A145,[4]BASE19!$A$1:$N$933,10,0))/1000</f>
        <v>1049.94587</v>
      </c>
      <c r="AU145" s="2">
        <f>(VLOOKUP($A145,[4]BASE19!$A$1:$N$933,11,0))/1000</f>
        <v>1068.8693799999999</v>
      </c>
      <c r="AV145" s="2">
        <f>(VLOOKUP($A145,[4]BASE19!$A$1:$N$933,12,0))/1000</f>
        <v>1383.5368700000001</v>
      </c>
      <c r="AW145" s="2">
        <f>(VLOOKUP($A145,[4]BASE19!$A$1:$N$933,13,0))/1000</f>
        <v>1651.5157199999999</v>
      </c>
      <c r="AX145" s="2">
        <f>(VLOOKUP($A145,[4]BASE19!$A$1:$N$933,14,0))/1000</f>
        <v>3181.6050699999996</v>
      </c>
      <c r="AY145" s="2">
        <f>(VLOOKUP($A145,[4]BASE20!$A$1:$N$933,3,0))/1000</f>
        <v>5.19001</v>
      </c>
      <c r="AZ145" s="2">
        <f>(VLOOKUP($A145,[4]BASE20!$A$1:$N$933,4,0))/1000</f>
        <v>12.52008</v>
      </c>
      <c r="BA145" s="2">
        <f>(VLOOKUP($A145,[4]BASE20!$A$1:$N$933,5,0))/1000</f>
        <v>225.86922000000001</v>
      </c>
      <c r="BB145" s="2">
        <f>(VLOOKUP($A145,[4]BASE20!$A$1:$N$933,6,0))/1000</f>
        <v>476.33534999999995</v>
      </c>
      <c r="BC145" s="2">
        <f>(VLOOKUP($A145,[4]BASE20!$A$1:$N$933,7,0))/1000</f>
        <v>810.29367000000002</v>
      </c>
      <c r="BD145" s="2">
        <f>(VLOOKUP($A145,[4]BASE20!$A$1:$N$933,8,0))/1000</f>
        <v>1145.4703100000002</v>
      </c>
      <c r="BE145" s="2">
        <f>(VLOOKUP($A145,[4]BASE20!$A$1:$N$933,9,0))/1000</f>
        <v>1217.7699599999999</v>
      </c>
      <c r="BF145" s="2">
        <f>(VLOOKUP($A145,[4]BASE20!$A$1:$N$933,10,0))/1000</f>
        <v>1478.87563</v>
      </c>
      <c r="BG145" s="2">
        <f>(VLOOKUP($A145,[4]BASE20!$A$1:$N$933,11,0))/1000</f>
        <v>1635.08455</v>
      </c>
      <c r="BH145" s="2">
        <f>(VLOOKUP($A145,[4]BASE20!$A$1:$N$933,12,0))/1000</f>
        <v>1713.4412600000001</v>
      </c>
      <c r="BI145" s="2">
        <f>(VLOOKUP($A145,[4]BASE20!$A$1:$N$933,13,0))/1000</f>
        <v>1758.0282999999999</v>
      </c>
      <c r="BJ145" s="2">
        <f>(VLOOKUP($A145,[4]BASE20!$A$1:$N$933,14,0))/1000</f>
        <v>2400.1639599999999</v>
      </c>
      <c r="BK145" s="2">
        <f>(VLOOKUP($A145,[4]BASE21!$A$1:$N$933,3,0))/1000</f>
        <v>1.5680000000000001</v>
      </c>
      <c r="BL145" s="2">
        <f>(VLOOKUP($A145,[4]BASE21!$A$1:$N$933,4,0))/1000</f>
        <v>8.6374699999999986</v>
      </c>
      <c r="BM145" s="2">
        <f>(VLOOKUP($A145,[4]BASE21!$A$1:$N$933,5,0))/1000</f>
        <v>202.87405999999999</v>
      </c>
      <c r="BN145" s="2">
        <f>(VLOOKUP($A145,[4]BASE21!$A$1:$N$933,6,0))/1000</f>
        <v>347.71802000000002</v>
      </c>
      <c r="BO145" s="2">
        <f>(VLOOKUP($A145,[4]BASE21!$A$1:$N$933,7,0))/1000</f>
        <v>480.45922999999999</v>
      </c>
      <c r="BP145" s="2">
        <f>(VLOOKUP($A145,[4]BASE21!$A$1:$N$933,8,0))/1000</f>
        <v>614.11668999999995</v>
      </c>
      <c r="BQ145" s="2">
        <f t="shared" si="10"/>
        <v>-531.35362000000021</v>
      </c>
      <c r="BR145" s="34">
        <f t="shared" si="11"/>
        <v>-0.46387376028978011</v>
      </c>
      <c r="BS145" s="34">
        <f t="shared" si="12"/>
        <v>0.27818689215315939</v>
      </c>
      <c r="BT145" s="5"/>
    </row>
    <row r="146" spans="1:72" x14ac:dyDescent="0.2">
      <c r="A146" s="1">
        <v>45</v>
      </c>
      <c r="B146" s="1" t="s">
        <v>83</v>
      </c>
      <c r="C146" s="2">
        <f>VLOOKUP($A146,[4]BASE!$A$2:$N$890,3,0)</f>
        <v>1</v>
      </c>
      <c r="D146" s="2">
        <f>VLOOKUP($A146,[4]BASE!$A$2:$N$890,3,0)</f>
        <v>1</v>
      </c>
      <c r="E146" s="2">
        <f>VLOOKUP($A146,[4]BASE!$A$2:$N$890,3,0)</f>
        <v>1</v>
      </c>
      <c r="F146" s="2">
        <f>VLOOKUP($A146,[4]BASE!$A$2:$N$890,3,0)</f>
        <v>1</v>
      </c>
      <c r="G146" s="2">
        <f>VLOOKUP($A146,[4]BASE!$A$2:$N$890,3,0)</f>
        <v>1</v>
      </c>
      <c r="H146" s="2">
        <f>VLOOKUP($A146,[4]BASE!$A$2:$N$890,3,0)</f>
        <v>1</v>
      </c>
      <c r="I146" s="2">
        <f>VLOOKUP($A146,[4]BASE!$A$2:$N$890,3,0)</f>
        <v>1</v>
      </c>
      <c r="J146" s="2">
        <f>VLOOKUP($A146,[4]BASE!$A$2:$N$890,3,0)</f>
        <v>1</v>
      </c>
      <c r="K146" s="2">
        <f>(VLOOKUP($A146,[4]BASE!$A$2:$N$890,11,0))/1000</f>
        <v>45.922870000000003</v>
      </c>
      <c r="L146" s="2">
        <f>(VLOOKUP($A146,[4]BASE!$A$2:$N$890,12,0))/1000</f>
        <v>50.431239999999995</v>
      </c>
      <c r="M146" s="2">
        <f>(VLOOKUP($A146,[4]BASE!$A$2:$N$890,13,0))/1000</f>
        <v>78.272999999999996</v>
      </c>
      <c r="N146" s="2">
        <f>(VLOOKUP($A146,[4]BASE!$A$2:$N$890,14,0))/1000</f>
        <v>81.446100000000001</v>
      </c>
      <c r="O146" s="2">
        <f>(VLOOKUP($A146,[4]BASE17!$A$1:$N$933,3,0))/1000</f>
        <v>3.1659699999999997</v>
      </c>
      <c r="P146" s="2">
        <f>(VLOOKUP($A146,[4]BASE17!$A$1:$N$933,4,0))/1000</f>
        <v>6.0218699999999998</v>
      </c>
      <c r="Q146" s="2">
        <f>(VLOOKUP($A146,[4]BASE17!$A$1:$N$933,5,0))/1000</f>
        <v>9.6171800000000012</v>
      </c>
      <c r="R146" s="2">
        <f>(VLOOKUP($A146,[4]BASE17!$A$1:$N$933,6,0))/1000</f>
        <v>130.88321000000002</v>
      </c>
      <c r="S146" s="2">
        <f>(VLOOKUP($A146,[4]BASE17!$A$1:$N$933,7,0))/1000</f>
        <v>134.47852</v>
      </c>
      <c r="T146" s="2">
        <f>(VLOOKUP($A146,[4]BASE17!$A$1:$N$933,8,0))/1000</f>
        <v>187.12004000000002</v>
      </c>
      <c r="U146" s="2">
        <f>(VLOOKUP($A146,[4]BASE17!$A$1:$N$933,9,0))/1000</f>
        <v>263.48566999999997</v>
      </c>
      <c r="V146" s="2">
        <f>(VLOOKUP($A146,[4]BASE17!$A$1:$N$933,10,0))/1000</f>
        <v>267.07920000000001</v>
      </c>
      <c r="W146" s="2">
        <f>(VLOOKUP($A146,[4]BASE17!$A$1:$N$933,11,0))/1000</f>
        <v>267.13484999999997</v>
      </c>
      <c r="X146" s="2">
        <f>(VLOOKUP($A146,[4]BASE17!$A$1:$N$933,12,0))/1000</f>
        <v>267.19234</v>
      </c>
      <c r="Y146" s="2">
        <f>(VLOOKUP($A146,[4]BASE17!$A$1:$N$933,13,0))/1000</f>
        <v>267.24250000000001</v>
      </c>
      <c r="Z146" s="2">
        <f>(VLOOKUP($A146,[4]BASE17!$A$1:$N$933,14,0))/1000</f>
        <v>267.29452000000003</v>
      </c>
      <c r="AA146" s="2">
        <f>(VLOOKUP($A146,[4]BASE18!$A$1:$N$933,3,0))/1000</f>
        <v>5.2020000000000004E-2</v>
      </c>
      <c r="AB146" s="2">
        <f>(VLOOKUP($A146,[4]BASE18!$A$1:$N$933,4,0))/1000</f>
        <v>9.8420000000000007E-2</v>
      </c>
      <c r="AC146" s="2">
        <f>(VLOOKUP($A146,[4]BASE18!$A$1:$N$933,5,0))/1000</f>
        <v>0.13949</v>
      </c>
      <c r="AD146" s="2">
        <f>(VLOOKUP($A146,[4]BASE18!$A$1:$N$933,6,0))/1000</f>
        <v>0.17909</v>
      </c>
      <c r="AE146" s="2">
        <f>(VLOOKUP($A146,[4]BASE18!$A$1:$N$933,7,0))/1000</f>
        <v>0.21953999999999999</v>
      </c>
      <c r="AF146" s="2">
        <f>(VLOOKUP($A146,[4]BASE18!$A$1:$N$933,8,0))/1000</f>
        <v>0.25854000000000005</v>
      </c>
      <c r="AG146" s="2">
        <f>(VLOOKUP($A146,[4]BASE18!$A$1:$N$933,9,0))/1000</f>
        <v>2322.8385600000001</v>
      </c>
      <c r="AH146" s="2">
        <f>(VLOOKUP($A146,[4]BASE18!$A$1:$N$933,10,0))/1000</f>
        <v>2322.8768599999999</v>
      </c>
      <c r="AI146" s="2">
        <f>(VLOOKUP($A146,[4]BASE18!$A$1:$N$933,11,0))/1000</f>
        <v>2322.90589</v>
      </c>
      <c r="AJ146" s="2">
        <f>(VLOOKUP($A146,[4]BASE18!$A$1:$N$933,12,0))/1000</f>
        <v>0.39488000000000001</v>
      </c>
      <c r="AK146" s="2">
        <f>(VLOOKUP($A146,[4]BASE18!$A$1:$N$933,13,0))/1000</f>
        <v>0.41446</v>
      </c>
      <c r="AL146" s="2">
        <f>(VLOOKUP($A146,[4]BASE18!$A$1:$N$933,14,0))/1000</f>
        <v>0.43479000000000001</v>
      </c>
      <c r="AM146" s="2">
        <f>(VLOOKUP($A146,[4]BASE19!$A$1:$N$933,3,0))/1000</f>
        <v>2.0329999999999997E-2</v>
      </c>
      <c r="AN146" s="2">
        <f>(VLOOKUP($A146,[4]BASE19!$A$1:$N$933,4,0))/1000</f>
        <v>3.8740000000000004E-2</v>
      </c>
      <c r="AO146" s="2">
        <f>(VLOOKUP($A146,[4]BASE19!$A$1:$N$933,5,0))/1000</f>
        <v>5.8229999999999997E-2</v>
      </c>
      <c r="AP146" s="2">
        <f>(VLOOKUP($A146,[4]BASE19!$A$1:$N$933,6,0))/1000</f>
        <v>7.6340000000000005E-2</v>
      </c>
      <c r="AQ146" s="2">
        <f>(VLOOKUP($A146,[4]BASE19!$A$1:$N$933,7,0))/1000</f>
        <v>9.511E-2</v>
      </c>
      <c r="AR146" s="2">
        <f>(VLOOKUP($A146,[4]BASE19!$A$1:$N$933,8,0))/1000</f>
        <v>0.11276</v>
      </c>
      <c r="AS146" s="2">
        <f>(VLOOKUP($A146,[4]BASE19!$A$1:$N$933,9,0))/1000</f>
        <v>0.13034999999999999</v>
      </c>
      <c r="AT146" s="2">
        <f>(VLOOKUP($A146,[4]BASE19!$A$1:$N$933,10,0))/1000</f>
        <v>0.1479</v>
      </c>
      <c r="AU146" s="2">
        <f>(VLOOKUP($A146,[4]BASE19!$A$1:$N$933,11,0))/1000</f>
        <v>0.16419</v>
      </c>
      <c r="AV146" s="2">
        <f>(VLOOKUP($A146,[4]BASE19!$A$1:$N$933,12,0))/1000</f>
        <v>0.18056999999999998</v>
      </c>
      <c r="AW146" s="2">
        <f>(VLOOKUP($A146,[4]BASE19!$A$1:$N$933,13,0))/1000</f>
        <v>0.19628000000000001</v>
      </c>
      <c r="AX146" s="2">
        <f>(VLOOKUP($A146,[4]BASE19!$A$1:$N$933,14,0))/1000</f>
        <v>0.21506999999999998</v>
      </c>
      <c r="AY146" s="2">
        <f>(VLOOKUP($A146,[4]BASE20!$A$1:$N$933,3,0))/1000</f>
        <v>1.6030000000000003E-2</v>
      </c>
      <c r="AZ146" s="2">
        <f>(VLOOKUP($A146,[4]BASE20!$A$1:$N$933,4,0))/1000</f>
        <v>3.0859999999999999E-2</v>
      </c>
      <c r="BA146" s="2">
        <f>(VLOOKUP($A146,[4]BASE20!$A$1:$N$933,5,0))/1000</f>
        <v>4.6829999999999997E-2</v>
      </c>
      <c r="BB146" s="2">
        <f>(VLOOKUP($A146,[4]BASE20!$A$1:$N$933,6,0))/1000</f>
        <v>6.2210000000000001E-2</v>
      </c>
      <c r="BC146" s="2">
        <f>(VLOOKUP($A146,[4]BASE20!$A$1:$N$933,7,0))/1000</f>
        <v>7.8159999999999993E-2</v>
      </c>
      <c r="BD146" s="2">
        <f>(VLOOKUP($A146,[4]BASE20!$A$1:$N$933,8,0))/1000</f>
        <v>9.3400000000000011E-2</v>
      </c>
      <c r="BE146" s="2">
        <f>(VLOOKUP($A146,[4]BASE20!$A$1:$N$933,9,0))/1000</f>
        <v>0.10843000000000001</v>
      </c>
      <c r="BF146" s="2">
        <f>(VLOOKUP($A146,[4]BASE20!$A$1:$N$933,10,0))/1000</f>
        <v>0.12225</v>
      </c>
      <c r="BG146" s="2">
        <f>(VLOOKUP($A146,[4]BASE20!$A$1:$N$933,11,0))/1000</f>
        <v>202.66872000000001</v>
      </c>
      <c r="BH146" s="2">
        <f>(VLOOKUP($A146,[4]BASE20!$A$1:$N$933,12,0))/1000</f>
        <v>10107.682470000002</v>
      </c>
      <c r="BI146" s="2">
        <f>(VLOOKUP($A146,[4]BASE20!$A$1:$N$933,13,0))/1000</f>
        <v>10107.695730000001</v>
      </c>
      <c r="BJ146" s="2">
        <f>(VLOOKUP($A146,[4]BASE20!$A$1:$N$933,14,0))/1000</f>
        <v>12025.14718</v>
      </c>
      <c r="BK146" s="2">
        <f>(VLOOKUP($A146,[4]BASE21!$A$1:$N$933,3,0))/1000</f>
        <v>1.375E-2</v>
      </c>
      <c r="BL146" s="2">
        <f>(VLOOKUP($A146,[4]BASE21!$A$1:$N$933,4,0))/1000</f>
        <v>5130.0261500000006</v>
      </c>
      <c r="BM146" s="2">
        <f>(VLOOKUP($A146,[4]BASE21!$A$1:$N$933,5,0))/1000</f>
        <v>5130.0397199999998</v>
      </c>
      <c r="BN146" s="2">
        <f>(VLOOKUP($A146,[4]BASE21!$A$1:$N$933,6,0))/1000</f>
        <v>5130.04367</v>
      </c>
      <c r="BO146" s="2">
        <f>(VLOOKUP($A146,[4]BASE21!$A$1:$N$933,7,0))/1000</f>
        <v>5130.0467500000004</v>
      </c>
      <c r="BP146" s="2">
        <f>(VLOOKUP($A146,[4]BASE21!$A$1:$N$933,8,0))/1000</f>
        <v>5130.0497100000002</v>
      </c>
      <c r="BQ146" s="2">
        <f t="shared" si="10"/>
        <v>5129.9563100000005</v>
      </c>
      <c r="BR146" s="34">
        <f t="shared" si="11"/>
        <v>54924.5857601713</v>
      </c>
      <c r="BS146" s="34">
        <f t="shared" si="12"/>
        <v>5.7699279243372814E-7</v>
      </c>
      <c r="BT146" s="5"/>
    </row>
    <row r="147" spans="1:72" x14ac:dyDescent="0.2">
      <c r="A147" s="1">
        <v>451</v>
      </c>
      <c r="B147" s="1" t="s">
        <v>84</v>
      </c>
      <c r="C147" s="2">
        <f>VLOOKUP($A147,[4]BASE!$A$2:$N$890,3,0)</f>
        <v>1</v>
      </c>
      <c r="D147" s="2">
        <f>VLOOKUP($A147,[4]BASE!$A$2:$N$890,3,0)</f>
        <v>1</v>
      </c>
      <c r="E147" s="2">
        <f>VLOOKUP($A147,[4]BASE!$A$2:$N$890,3,0)</f>
        <v>1</v>
      </c>
      <c r="F147" s="2">
        <f>VLOOKUP($A147,[4]BASE!$A$2:$N$890,3,0)</f>
        <v>1</v>
      </c>
      <c r="G147" s="2">
        <f>VLOOKUP($A147,[4]BASE!$A$2:$N$890,3,0)</f>
        <v>1</v>
      </c>
      <c r="H147" s="2">
        <f>VLOOKUP($A147,[4]BASE!$A$2:$N$890,3,0)</f>
        <v>1</v>
      </c>
      <c r="I147" s="2">
        <f>VLOOKUP($A147,[4]BASE!$A$2:$N$890,3,0)</f>
        <v>1</v>
      </c>
      <c r="J147" s="2">
        <f>VLOOKUP($A147,[4]BASE!$A$2:$N$890,3,0)</f>
        <v>1</v>
      </c>
      <c r="K147" s="2">
        <f>(VLOOKUP($A147,[4]BASE!$A$2:$N$890,11,0))/1000</f>
        <v>45.922870000000003</v>
      </c>
      <c r="L147" s="2">
        <f>(VLOOKUP($A147,[4]BASE!$A$2:$N$890,12,0))/1000</f>
        <v>50.431239999999995</v>
      </c>
      <c r="M147" s="2">
        <f>(VLOOKUP($A147,[4]BASE!$A$2:$N$890,13,0))/1000</f>
        <v>53.528460000000003</v>
      </c>
      <c r="N147" s="2">
        <f>(VLOOKUP($A147,[4]BASE!$A$2:$N$890,14,0))/1000</f>
        <v>56.701560000000001</v>
      </c>
      <c r="O147" s="2">
        <f>(VLOOKUP($A147,[4]BASE17!$A$1:$N$933,3,0))/1000</f>
        <v>3.1659699999999997</v>
      </c>
      <c r="P147" s="2">
        <f>(VLOOKUP($A147,[4]BASE17!$A$1:$N$933,4,0))/1000</f>
        <v>6.0218699999999998</v>
      </c>
      <c r="Q147" s="2">
        <f>(VLOOKUP($A147,[4]BASE17!$A$1:$N$933,5,0))/1000</f>
        <v>9.6171800000000012</v>
      </c>
      <c r="R147" s="2">
        <f>(VLOOKUP($A147,[4]BASE17!$A$1:$N$933,6,0))/1000</f>
        <v>13.12618</v>
      </c>
      <c r="S147" s="2">
        <f>(VLOOKUP($A147,[4]BASE17!$A$1:$N$933,7,0))/1000</f>
        <v>16.721490000000003</v>
      </c>
      <c r="T147" s="2">
        <f>(VLOOKUP($A147,[4]BASE17!$A$1:$N$933,8,0))/1000</f>
        <v>20.229580000000002</v>
      </c>
      <c r="U147" s="2">
        <f>(VLOOKUP($A147,[4]BASE17!$A$1:$N$933,9,0))/1000</f>
        <v>23.82395</v>
      </c>
      <c r="V147" s="2">
        <f>(VLOOKUP($A147,[4]BASE17!$A$1:$N$933,10,0))/1000</f>
        <v>27.417480000000001</v>
      </c>
      <c r="W147" s="2">
        <f>(VLOOKUP($A147,[4]BASE17!$A$1:$N$933,11,0))/1000</f>
        <v>27.473130000000001</v>
      </c>
      <c r="X147" s="2">
        <f>(VLOOKUP($A147,[4]BASE17!$A$1:$N$933,12,0))/1000</f>
        <v>27.530619999999999</v>
      </c>
      <c r="Y147" s="2">
        <f>(VLOOKUP($A147,[4]BASE17!$A$1:$N$933,13,0))/1000</f>
        <v>27.580779999999997</v>
      </c>
      <c r="Z147" s="2">
        <f>(VLOOKUP($A147,[4]BASE17!$A$1:$N$933,14,0))/1000</f>
        <v>27.6328</v>
      </c>
      <c r="AA147" s="2">
        <f>(VLOOKUP($A147,[4]BASE18!$A$1:$N$933,3,0))/1000</f>
        <v>5.2020000000000004E-2</v>
      </c>
      <c r="AB147" s="2">
        <f>(VLOOKUP($A147,[4]BASE18!$A$1:$N$933,4,0))/1000</f>
        <v>9.8420000000000007E-2</v>
      </c>
      <c r="AC147" s="2">
        <f>(VLOOKUP($A147,[4]BASE18!$A$1:$N$933,5,0))/1000</f>
        <v>0.13949</v>
      </c>
      <c r="AD147" s="2">
        <f>(VLOOKUP($A147,[4]BASE18!$A$1:$N$933,6,0))/1000</f>
        <v>0.17909</v>
      </c>
      <c r="AE147" s="2">
        <f>(VLOOKUP($A147,[4]BASE18!$A$1:$N$933,7,0))/1000</f>
        <v>0.21953999999999999</v>
      </c>
      <c r="AF147" s="2">
        <f>(VLOOKUP($A147,[4]BASE18!$A$1:$N$933,8,0))/1000</f>
        <v>0.25854000000000005</v>
      </c>
      <c r="AG147" s="2">
        <f>(VLOOKUP($A147,[4]BASE18!$A$1:$N$933,9,0))/1000</f>
        <v>0.29899000000000003</v>
      </c>
      <c r="AH147" s="2">
        <f>(VLOOKUP($A147,[4]BASE18!$A$1:$N$933,10,0))/1000</f>
        <v>0.33729000000000003</v>
      </c>
      <c r="AI147" s="2">
        <f>(VLOOKUP($A147,[4]BASE18!$A$1:$N$933,11,0))/1000</f>
        <v>0.36631999999999998</v>
      </c>
      <c r="AJ147" s="2">
        <f>(VLOOKUP($A147,[4]BASE18!$A$1:$N$933,12,0))/1000</f>
        <v>0.39488000000000001</v>
      </c>
      <c r="AK147" s="2">
        <f>(VLOOKUP($A147,[4]BASE18!$A$1:$N$933,13,0))/1000</f>
        <v>0.41446</v>
      </c>
      <c r="AL147" s="2">
        <f>(VLOOKUP($A147,[4]BASE18!$A$1:$N$933,14,0))/1000</f>
        <v>0.43479000000000001</v>
      </c>
      <c r="AM147" s="2">
        <f>(VLOOKUP($A147,[4]BASE19!$A$1:$N$933,3,0))/1000</f>
        <v>2.0329999999999997E-2</v>
      </c>
      <c r="AN147" s="2">
        <f>(VLOOKUP($A147,[4]BASE19!$A$1:$N$933,4,0))/1000</f>
        <v>3.8740000000000004E-2</v>
      </c>
      <c r="AO147" s="2">
        <f>(VLOOKUP($A147,[4]BASE19!$A$1:$N$933,5,0))/1000</f>
        <v>5.8229999999999997E-2</v>
      </c>
      <c r="AP147" s="2">
        <f>(VLOOKUP($A147,[4]BASE19!$A$1:$N$933,6,0))/1000</f>
        <v>7.6340000000000005E-2</v>
      </c>
      <c r="AQ147" s="2">
        <f>(VLOOKUP($A147,[4]BASE19!$A$1:$N$933,7,0))/1000</f>
        <v>9.511E-2</v>
      </c>
      <c r="AR147" s="2">
        <f>(VLOOKUP($A147,[4]BASE19!$A$1:$N$933,8,0))/1000</f>
        <v>0.11276</v>
      </c>
      <c r="AS147" s="2">
        <f>(VLOOKUP($A147,[4]BASE19!$A$1:$N$933,9,0))/1000</f>
        <v>0.13034999999999999</v>
      </c>
      <c r="AT147" s="2">
        <f>(VLOOKUP($A147,[4]BASE19!$A$1:$N$933,10,0))/1000</f>
        <v>0.1479</v>
      </c>
      <c r="AU147" s="2">
        <f>(VLOOKUP($A147,[4]BASE19!$A$1:$N$933,11,0))/1000</f>
        <v>0.16419</v>
      </c>
      <c r="AV147" s="2">
        <f>(VLOOKUP($A147,[4]BASE19!$A$1:$N$933,12,0))/1000</f>
        <v>0.18056999999999998</v>
      </c>
      <c r="AW147" s="2">
        <f>(VLOOKUP($A147,[4]BASE19!$A$1:$N$933,13,0))/1000</f>
        <v>0.19628000000000001</v>
      </c>
      <c r="AX147" s="2">
        <f>(VLOOKUP($A147,[4]BASE19!$A$1:$N$933,14,0))/1000</f>
        <v>0.21506999999999998</v>
      </c>
      <c r="AY147" s="2">
        <f>(VLOOKUP($A147,[4]BASE20!$A$1:$N$933,3,0))/1000</f>
        <v>1.6030000000000003E-2</v>
      </c>
      <c r="AZ147" s="2">
        <f>(VLOOKUP($A147,[4]BASE20!$A$1:$N$933,4,0))/1000</f>
        <v>3.0859999999999999E-2</v>
      </c>
      <c r="BA147" s="2">
        <f>(VLOOKUP($A147,[4]BASE20!$A$1:$N$933,5,0))/1000</f>
        <v>4.6829999999999997E-2</v>
      </c>
      <c r="BB147" s="2">
        <f>(VLOOKUP($A147,[4]BASE20!$A$1:$N$933,6,0))/1000</f>
        <v>6.2210000000000001E-2</v>
      </c>
      <c r="BC147" s="2">
        <f>(VLOOKUP($A147,[4]BASE20!$A$1:$N$933,7,0))/1000</f>
        <v>7.8159999999999993E-2</v>
      </c>
      <c r="BD147" s="2">
        <f>(VLOOKUP($A147,[4]BASE20!$A$1:$N$933,8,0))/1000</f>
        <v>9.3400000000000011E-2</v>
      </c>
      <c r="BE147" s="2">
        <f>(VLOOKUP($A147,[4]BASE20!$A$1:$N$933,9,0))/1000</f>
        <v>0.10843000000000001</v>
      </c>
      <c r="BF147" s="2">
        <f>(VLOOKUP($A147,[4]BASE20!$A$1:$N$933,10,0))/1000</f>
        <v>0.12225</v>
      </c>
      <c r="BG147" s="2">
        <f>(VLOOKUP($A147,[4]BASE20!$A$1:$N$933,11,0))/1000</f>
        <v>0.13550999999999999</v>
      </c>
      <c r="BH147" s="2">
        <f>(VLOOKUP($A147,[4]BASE20!$A$1:$N$933,12,0))/1000</f>
        <v>0.14926</v>
      </c>
      <c r="BI147" s="2">
        <f>(VLOOKUP($A147,[4]BASE20!$A$1:$N$933,13,0))/1000</f>
        <v>0.16252</v>
      </c>
      <c r="BJ147" s="2">
        <f>(VLOOKUP($A147,[4]BASE20!$A$1:$N$933,14,0))/1000</f>
        <v>0.17627000000000001</v>
      </c>
      <c r="BK147" s="2">
        <f>(VLOOKUP($A147,[4]BASE21!$A$1:$N$933,3,0))/1000</f>
        <v>1.375E-2</v>
      </c>
      <c r="BL147" s="2">
        <f>(VLOOKUP($A147,[4]BASE21!$A$1:$N$933,4,0))/1000</f>
        <v>2.615E-2</v>
      </c>
      <c r="BM147" s="2">
        <f>(VLOOKUP($A147,[4]BASE21!$A$1:$N$933,5,0))/1000</f>
        <v>3.9719999999999998E-2</v>
      </c>
      <c r="BN147" s="2">
        <f>(VLOOKUP($A147,[4]BASE21!$A$1:$N$933,6,0))/1000</f>
        <v>4.367E-2</v>
      </c>
      <c r="BO147" s="2">
        <f>(VLOOKUP($A147,[4]BASE21!$A$1:$N$933,7,0))/1000</f>
        <v>4.675E-2</v>
      </c>
      <c r="BP147" s="2">
        <f>(VLOOKUP($A147,[4]BASE21!$A$1:$N$933,8,0))/1000</f>
        <v>4.9710000000000004E-2</v>
      </c>
      <c r="BQ147" s="2">
        <f t="shared" si="10"/>
        <v>-4.3690000000000007E-2</v>
      </c>
      <c r="BR147" s="34">
        <f t="shared" si="11"/>
        <v>-0.46777301927194859</v>
      </c>
      <c r="BS147" s="34">
        <f t="shared" si="12"/>
        <v>6.3315508021390521E-2</v>
      </c>
      <c r="BT147" s="5"/>
    </row>
    <row r="148" spans="1:72" x14ac:dyDescent="0.2">
      <c r="A148" s="1">
        <v>452</v>
      </c>
      <c r="B148" s="1" t="s">
        <v>85</v>
      </c>
      <c r="C148" s="2">
        <f>VLOOKUP($A148,[4]BASE!$A$2:$N$890,3,0)</f>
        <v>1</v>
      </c>
      <c r="D148" s="2">
        <f>VLOOKUP($A148,[4]BASE!$A$2:$N$890,3,0)</f>
        <v>1</v>
      </c>
      <c r="E148" s="2">
        <f>VLOOKUP($A148,[4]BASE!$A$2:$N$890,3,0)</f>
        <v>1</v>
      </c>
      <c r="F148" s="2">
        <f>VLOOKUP($A148,[4]BASE!$A$2:$N$890,3,0)</f>
        <v>1</v>
      </c>
      <c r="G148" s="2">
        <f>VLOOKUP($A148,[4]BASE!$A$2:$N$890,3,0)</f>
        <v>1</v>
      </c>
      <c r="H148" s="2">
        <f>VLOOKUP($A148,[4]BASE!$A$2:$N$890,3,0)</f>
        <v>1</v>
      </c>
      <c r="I148" s="2">
        <f>VLOOKUP($A148,[4]BASE!$A$2:$N$890,3,0)</f>
        <v>1</v>
      </c>
      <c r="J148" s="2">
        <f>VLOOKUP($A148,[4]BASE!$A$2:$N$890,3,0)</f>
        <v>1</v>
      </c>
      <c r="K148" s="2">
        <f>(VLOOKUP($A148,[4]BASE!$A$2:$N$890,11,0))/1000</f>
        <v>0</v>
      </c>
      <c r="L148" s="2">
        <f>(VLOOKUP($A148,[4]BASE!$A$2:$N$890,12,0))/1000</f>
        <v>0</v>
      </c>
      <c r="M148" s="2">
        <f>(VLOOKUP($A148,[4]BASE!$A$2:$N$890,13,0))/1000</f>
        <v>0</v>
      </c>
      <c r="N148" s="2">
        <f>(VLOOKUP($A148,[4]BASE!$A$2:$N$890,14,0))/1000</f>
        <v>0</v>
      </c>
      <c r="O148" s="2">
        <f>(VLOOKUP($A148,[4]BASE17!$A$1:$N$933,3,0))/1000</f>
        <v>0</v>
      </c>
      <c r="P148" s="2">
        <f>(VLOOKUP($A148,[4]BASE17!$A$1:$N$933,4,0))/1000</f>
        <v>0</v>
      </c>
      <c r="Q148" s="2">
        <f>(VLOOKUP($A148,[4]BASE17!$A$1:$N$933,5,0))/1000</f>
        <v>0</v>
      </c>
      <c r="R148" s="2">
        <f>(VLOOKUP($A148,[4]BASE17!$A$1:$N$933,6,0))/1000</f>
        <v>0</v>
      </c>
      <c r="S148" s="2">
        <f>(VLOOKUP($A148,[4]BASE17!$A$1:$N$933,7,0))/1000</f>
        <v>0</v>
      </c>
      <c r="T148" s="2">
        <f>(VLOOKUP($A148,[4]BASE17!$A$1:$N$933,8,0))/1000</f>
        <v>0</v>
      </c>
      <c r="U148" s="2">
        <f>(VLOOKUP($A148,[4]BASE17!$A$1:$N$933,9,0))/1000</f>
        <v>0</v>
      </c>
      <c r="V148" s="2">
        <f>(VLOOKUP($A148,[4]BASE17!$A$1:$N$933,10,0))/1000</f>
        <v>0</v>
      </c>
      <c r="W148" s="2">
        <f>(VLOOKUP($A148,[4]BASE17!$A$1:$N$933,11,0))/1000</f>
        <v>0</v>
      </c>
      <c r="X148" s="2">
        <f>(VLOOKUP($A148,[4]BASE17!$A$1:$N$933,12,0))/1000</f>
        <v>0</v>
      </c>
      <c r="Y148" s="2">
        <f>(VLOOKUP($A148,[4]BASE17!$A$1:$N$933,13,0))/1000</f>
        <v>0</v>
      </c>
      <c r="Z148" s="2">
        <f>(VLOOKUP($A148,[4]BASE17!$A$1:$N$933,14,0))/1000</f>
        <v>0</v>
      </c>
      <c r="AA148" s="2">
        <f>(VLOOKUP($A148,[4]BASE18!$A$1:$N$933,3,0))/1000</f>
        <v>0</v>
      </c>
      <c r="AB148" s="2">
        <f>(VLOOKUP($A148,[4]BASE18!$A$1:$N$933,4,0))/1000</f>
        <v>0</v>
      </c>
      <c r="AC148" s="2">
        <f>(VLOOKUP($A148,[4]BASE18!$A$1:$N$933,5,0))/1000</f>
        <v>0</v>
      </c>
      <c r="AD148" s="2">
        <f>(VLOOKUP($A148,[4]BASE18!$A$1:$N$933,6,0))/1000</f>
        <v>0</v>
      </c>
      <c r="AE148" s="2">
        <f>(VLOOKUP($A148,[4]BASE18!$A$1:$N$933,7,0))/1000</f>
        <v>0</v>
      </c>
      <c r="AF148" s="2">
        <f>(VLOOKUP($A148,[4]BASE18!$A$1:$N$933,8,0))/1000</f>
        <v>0</v>
      </c>
      <c r="AG148" s="2">
        <f>(VLOOKUP($A148,[4]BASE18!$A$1:$N$933,9,0))/1000</f>
        <v>0</v>
      </c>
      <c r="AH148" s="2">
        <f>(VLOOKUP($A148,[4]BASE18!$A$1:$N$933,10,0))/1000</f>
        <v>0</v>
      </c>
      <c r="AI148" s="2">
        <f>(VLOOKUP($A148,[4]BASE18!$A$1:$N$933,11,0))/1000</f>
        <v>0</v>
      </c>
      <c r="AJ148" s="2">
        <f>(VLOOKUP($A148,[4]BASE18!$A$1:$N$933,12,0))/1000</f>
        <v>0</v>
      </c>
      <c r="AK148" s="2">
        <f>(VLOOKUP($A148,[4]BASE18!$A$1:$N$933,13,0))/1000</f>
        <v>0</v>
      </c>
      <c r="AL148" s="2">
        <f>(VLOOKUP($A148,[4]BASE18!$A$1:$N$933,14,0))/1000</f>
        <v>0</v>
      </c>
      <c r="AM148" s="2">
        <f>(VLOOKUP($A148,[4]BASE19!$A$1:$N$933,3,0))/1000</f>
        <v>0</v>
      </c>
      <c r="AN148" s="2">
        <f>(VLOOKUP($A148,[4]BASE19!$A$1:$N$933,4,0))/1000</f>
        <v>0</v>
      </c>
      <c r="AO148" s="2">
        <f>(VLOOKUP($A148,[4]BASE19!$A$1:$N$933,5,0))/1000</f>
        <v>0</v>
      </c>
      <c r="AP148" s="2">
        <f>(VLOOKUP($A148,[4]BASE19!$A$1:$N$933,6,0))/1000</f>
        <v>0</v>
      </c>
      <c r="AQ148" s="2">
        <f>(VLOOKUP($A148,[4]BASE19!$A$1:$N$933,7,0))/1000</f>
        <v>0</v>
      </c>
      <c r="AR148" s="2">
        <f>(VLOOKUP($A148,[4]BASE19!$A$1:$N$933,8,0))/1000</f>
        <v>0</v>
      </c>
      <c r="AS148" s="2">
        <f>(VLOOKUP($A148,[4]BASE19!$A$1:$N$933,9,0))/1000</f>
        <v>0</v>
      </c>
      <c r="AT148" s="2">
        <f>(VLOOKUP($A148,[4]BASE19!$A$1:$N$933,10,0))/1000</f>
        <v>0</v>
      </c>
      <c r="AU148" s="2">
        <f>(VLOOKUP($A148,[4]BASE19!$A$1:$N$933,11,0))/1000</f>
        <v>0</v>
      </c>
      <c r="AV148" s="2">
        <f>(VLOOKUP($A148,[4]BASE19!$A$1:$N$933,12,0))/1000</f>
        <v>0</v>
      </c>
      <c r="AW148" s="2">
        <f>(VLOOKUP($A148,[4]BASE19!$A$1:$N$933,13,0))/1000</f>
        <v>0</v>
      </c>
      <c r="AX148" s="2">
        <f>(VLOOKUP($A148,[4]BASE19!$A$1:$N$933,14,0))/1000</f>
        <v>0</v>
      </c>
      <c r="AY148" s="2">
        <f>(VLOOKUP($A148,[4]BASE20!$A$1:$N$933,3,0))/1000</f>
        <v>0</v>
      </c>
      <c r="AZ148" s="2">
        <f>(VLOOKUP($A148,[4]BASE20!$A$1:$N$933,4,0))/1000</f>
        <v>0</v>
      </c>
      <c r="BA148" s="2">
        <f>(VLOOKUP($A148,[4]BASE20!$A$1:$N$933,5,0))/1000</f>
        <v>0</v>
      </c>
      <c r="BB148" s="2">
        <f>(VLOOKUP($A148,[4]BASE20!$A$1:$N$933,6,0))/1000</f>
        <v>0</v>
      </c>
      <c r="BC148" s="2">
        <f>(VLOOKUP($A148,[4]BASE20!$A$1:$N$933,7,0))/1000</f>
        <v>0</v>
      </c>
      <c r="BD148" s="2">
        <f>(VLOOKUP($A148,[4]BASE20!$A$1:$N$933,8,0))/1000</f>
        <v>0</v>
      </c>
      <c r="BE148" s="2">
        <f>(VLOOKUP($A148,[4]BASE20!$A$1:$N$933,9,0))/1000</f>
        <v>0</v>
      </c>
      <c r="BF148" s="2">
        <f>(VLOOKUP($A148,[4]BASE20!$A$1:$N$933,10,0))/1000</f>
        <v>0</v>
      </c>
      <c r="BG148" s="2">
        <f>(VLOOKUP($A148,[4]BASE20!$A$1:$N$933,11,0))/1000</f>
        <v>0</v>
      </c>
      <c r="BH148" s="2">
        <f>(VLOOKUP($A148,[4]BASE20!$A$1:$N$933,12,0))/1000</f>
        <v>0</v>
      </c>
      <c r="BI148" s="2">
        <f>(VLOOKUP($A148,[4]BASE20!$A$1:$N$933,13,0))/1000</f>
        <v>0</v>
      </c>
      <c r="BJ148" s="2">
        <f>(VLOOKUP($A148,[4]BASE20!$A$1:$N$933,14,0))/1000</f>
        <v>0</v>
      </c>
      <c r="BK148" s="2">
        <f>(VLOOKUP($A148,[4]BASE21!$A$1:$N$933,3,0))/1000</f>
        <v>0</v>
      </c>
      <c r="BL148" s="2">
        <f>(VLOOKUP($A148,[4]BASE21!$A$1:$N$933,4,0))/1000</f>
        <v>0</v>
      </c>
      <c r="BM148" s="2">
        <f>(VLOOKUP($A148,[4]BASE21!$A$1:$N$933,5,0))/1000</f>
        <v>0</v>
      </c>
      <c r="BN148" s="2">
        <f>(VLOOKUP($A148,[4]BASE21!$A$1:$N$933,6,0))/1000</f>
        <v>0</v>
      </c>
      <c r="BO148" s="2">
        <f>(VLOOKUP($A148,[4]BASE21!$A$1:$N$933,7,0))/1000</f>
        <v>0</v>
      </c>
      <c r="BP148" s="2">
        <f>(VLOOKUP($A148,[4]BASE21!$A$1:$N$933,8,0))/1000</f>
        <v>0</v>
      </c>
      <c r="BQ148" s="2">
        <f t="shared" si="10"/>
        <v>0</v>
      </c>
      <c r="BR148" s="34">
        <f t="shared" si="11"/>
        <v>0</v>
      </c>
      <c r="BS148" s="34">
        <f t="shared" si="12"/>
        <v>0</v>
      </c>
      <c r="BT148" s="5"/>
    </row>
    <row r="149" spans="1:72" x14ac:dyDescent="0.2">
      <c r="A149" s="1">
        <v>453</v>
      </c>
      <c r="B149" s="1" t="s">
        <v>86</v>
      </c>
      <c r="C149" s="2">
        <f>VLOOKUP($A149,[4]BASE!$A$2:$N$890,3,0)</f>
        <v>1</v>
      </c>
      <c r="D149" s="2">
        <f>VLOOKUP($A149,[4]BASE!$A$2:$N$890,3,0)</f>
        <v>1</v>
      </c>
      <c r="E149" s="2">
        <f>VLOOKUP($A149,[4]BASE!$A$2:$N$890,3,0)</f>
        <v>1</v>
      </c>
      <c r="F149" s="2">
        <f>VLOOKUP($A149,[4]BASE!$A$2:$N$890,3,0)</f>
        <v>1</v>
      </c>
      <c r="G149" s="2">
        <f>VLOOKUP($A149,[4]BASE!$A$2:$N$890,3,0)</f>
        <v>1</v>
      </c>
      <c r="H149" s="2">
        <f>VLOOKUP($A149,[4]BASE!$A$2:$N$890,3,0)</f>
        <v>1</v>
      </c>
      <c r="I149" s="2">
        <f>VLOOKUP($A149,[4]BASE!$A$2:$N$890,3,0)</f>
        <v>1</v>
      </c>
      <c r="J149" s="2">
        <f>VLOOKUP($A149,[4]BASE!$A$2:$N$890,3,0)</f>
        <v>1</v>
      </c>
      <c r="K149" s="2">
        <f>(VLOOKUP($A149,[4]BASE!$A$2:$N$890,11,0))/1000</f>
        <v>0</v>
      </c>
      <c r="L149" s="2">
        <f>(VLOOKUP($A149,[4]BASE!$A$2:$N$890,12,0))/1000</f>
        <v>0</v>
      </c>
      <c r="M149" s="2">
        <f>(VLOOKUP($A149,[4]BASE!$A$2:$N$890,13,0))/1000</f>
        <v>24.744540000000001</v>
      </c>
      <c r="N149" s="2">
        <f>(VLOOKUP($A149,[4]BASE!$A$2:$N$890,14,0))/1000</f>
        <v>24.744540000000001</v>
      </c>
      <c r="O149" s="2">
        <f>(VLOOKUP($A149,[4]BASE17!$A$1:$N$933,3,0))/1000</f>
        <v>0</v>
      </c>
      <c r="P149" s="2">
        <f>(VLOOKUP($A149,[4]BASE17!$A$1:$N$933,4,0))/1000</f>
        <v>0</v>
      </c>
      <c r="Q149" s="2">
        <f>(VLOOKUP($A149,[4]BASE17!$A$1:$N$933,5,0))/1000</f>
        <v>0</v>
      </c>
      <c r="R149" s="2">
        <f>(VLOOKUP($A149,[4]BASE17!$A$1:$N$933,6,0))/1000</f>
        <v>117.75703</v>
      </c>
      <c r="S149" s="2">
        <f>(VLOOKUP($A149,[4]BASE17!$A$1:$N$933,7,0))/1000</f>
        <v>117.75703</v>
      </c>
      <c r="T149" s="2">
        <f>(VLOOKUP($A149,[4]BASE17!$A$1:$N$933,8,0))/1000</f>
        <v>166.89045999999999</v>
      </c>
      <c r="U149" s="2">
        <f>(VLOOKUP($A149,[4]BASE17!$A$1:$N$933,9,0))/1000</f>
        <v>239.66172</v>
      </c>
      <c r="V149" s="2">
        <f>(VLOOKUP($A149,[4]BASE17!$A$1:$N$933,10,0))/1000</f>
        <v>239.66172</v>
      </c>
      <c r="W149" s="2">
        <f>(VLOOKUP($A149,[4]BASE17!$A$1:$N$933,11,0))/1000</f>
        <v>239.66172</v>
      </c>
      <c r="X149" s="2">
        <f>(VLOOKUP($A149,[4]BASE17!$A$1:$N$933,12,0))/1000</f>
        <v>239.66172</v>
      </c>
      <c r="Y149" s="2">
        <f>(VLOOKUP($A149,[4]BASE17!$A$1:$N$933,13,0))/1000</f>
        <v>239.66172</v>
      </c>
      <c r="Z149" s="2">
        <f>(VLOOKUP($A149,[4]BASE17!$A$1:$N$933,14,0))/1000</f>
        <v>239.66172</v>
      </c>
      <c r="AA149" s="2">
        <f>(VLOOKUP($A149,[4]BASE18!$A$1:$N$933,3,0))/1000</f>
        <v>0</v>
      </c>
      <c r="AB149" s="2">
        <f>(VLOOKUP($A149,[4]BASE18!$A$1:$N$933,4,0))/1000</f>
        <v>0</v>
      </c>
      <c r="AC149" s="2">
        <f>(VLOOKUP($A149,[4]BASE18!$A$1:$N$933,5,0))/1000</f>
        <v>0</v>
      </c>
      <c r="AD149" s="2">
        <f>(VLOOKUP($A149,[4]BASE18!$A$1:$N$933,6,0))/1000</f>
        <v>0</v>
      </c>
      <c r="AE149" s="2">
        <f>(VLOOKUP($A149,[4]BASE18!$A$1:$N$933,7,0))/1000</f>
        <v>0</v>
      </c>
      <c r="AF149" s="2">
        <f>(VLOOKUP($A149,[4]BASE18!$A$1:$N$933,8,0))/1000</f>
        <v>0</v>
      </c>
      <c r="AG149" s="2">
        <f>(VLOOKUP($A149,[4]BASE18!$A$1:$N$933,9,0))/1000</f>
        <v>2322.5395699999999</v>
      </c>
      <c r="AH149" s="2">
        <f>(VLOOKUP($A149,[4]BASE18!$A$1:$N$933,10,0))/1000</f>
        <v>2322.5395699999999</v>
      </c>
      <c r="AI149" s="2">
        <f>(VLOOKUP($A149,[4]BASE18!$A$1:$N$933,11,0))/1000</f>
        <v>2322.5395699999999</v>
      </c>
      <c r="AJ149" s="2">
        <f>(VLOOKUP($A149,[4]BASE18!$A$1:$N$933,12,0))/1000</f>
        <v>0</v>
      </c>
      <c r="AK149" s="2">
        <f>(VLOOKUP($A149,[4]BASE18!$A$1:$N$933,13,0))/1000</f>
        <v>0</v>
      </c>
      <c r="AL149" s="2">
        <f>(VLOOKUP($A149,[4]BASE18!$A$1:$N$933,14,0))/1000</f>
        <v>0</v>
      </c>
      <c r="AM149" s="2">
        <f>(VLOOKUP($A149,[4]BASE19!$A$1:$N$933,3,0))/1000</f>
        <v>0</v>
      </c>
      <c r="AN149" s="2">
        <f>(VLOOKUP($A149,[4]BASE19!$A$1:$N$933,4,0))/1000</f>
        <v>0</v>
      </c>
      <c r="AO149" s="2">
        <f>(VLOOKUP($A149,[4]BASE19!$A$1:$N$933,5,0))/1000</f>
        <v>0</v>
      </c>
      <c r="AP149" s="2">
        <f>(VLOOKUP($A149,[4]BASE19!$A$1:$N$933,6,0))/1000</f>
        <v>0</v>
      </c>
      <c r="AQ149" s="2">
        <f>(VLOOKUP($A149,[4]BASE19!$A$1:$N$933,7,0))/1000</f>
        <v>0</v>
      </c>
      <c r="AR149" s="2">
        <f>(VLOOKUP($A149,[4]BASE19!$A$1:$N$933,8,0))/1000</f>
        <v>0</v>
      </c>
      <c r="AS149" s="2">
        <f>(VLOOKUP($A149,[4]BASE19!$A$1:$N$933,9,0))/1000</f>
        <v>0</v>
      </c>
      <c r="AT149" s="2">
        <f>(VLOOKUP($A149,[4]BASE19!$A$1:$N$933,10,0))/1000</f>
        <v>0</v>
      </c>
      <c r="AU149" s="2">
        <f>(VLOOKUP($A149,[4]BASE19!$A$1:$N$933,11,0))/1000</f>
        <v>0</v>
      </c>
      <c r="AV149" s="2">
        <f>(VLOOKUP($A149,[4]BASE19!$A$1:$N$933,12,0))/1000</f>
        <v>0</v>
      </c>
      <c r="AW149" s="2">
        <f>(VLOOKUP($A149,[4]BASE19!$A$1:$N$933,13,0))/1000</f>
        <v>0</v>
      </c>
      <c r="AX149" s="2">
        <f>(VLOOKUP($A149,[4]BASE19!$A$1:$N$933,14,0))/1000</f>
        <v>0</v>
      </c>
      <c r="AY149" s="2">
        <f>(VLOOKUP($A149,[4]BASE20!$A$1:$N$933,3,0))/1000</f>
        <v>0</v>
      </c>
      <c r="AZ149" s="2">
        <f>(VLOOKUP($A149,[4]BASE20!$A$1:$N$933,4,0))/1000</f>
        <v>0</v>
      </c>
      <c r="BA149" s="2">
        <f>(VLOOKUP($A149,[4]BASE20!$A$1:$N$933,5,0))/1000</f>
        <v>0</v>
      </c>
      <c r="BB149" s="2">
        <f>(VLOOKUP($A149,[4]BASE20!$A$1:$N$933,6,0))/1000</f>
        <v>0</v>
      </c>
      <c r="BC149" s="2">
        <f>(VLOOKUP($A149,[4]BASE20!$A$1:$N$933,7,0))/1000</f>
        <v>0</v>
      </c>
      <c r="BD149" s="2">
        <f>(VLOOKUP($A149,[4]BASE20!$A$1:$N$933,8,0))/1000</f>
        <v>0</v>
      </c>
      <c r="BE149" s="2">
        <f>(VLOOKUP($A149,[4]BASE20!$A$1:$N$933,9,0))/1000</f>
        <v>0</v>
      </c>
      <c r="BF149" s="2">
        <f>(VLOOKUP($A149,[4]BASE20!$A$1:$N$933,10,0))/1000</f>
        <v>0</v>
      </c>
      <c r="BG149" s="2">
        <f>(VLOOKUP($A149,[4]BASE20!$A$1:$N$933,11,0))/1000</f>
        <v>202.53321</v>
      </c>
      <c r="BH149" s="2">
        <f>(VLOOKUP($A149,[4]BASE20!$A$1:$N$933,12,0))/1000</f>
        <v>10107.533210000001</v>
      </c>
      <c r="BI149" s="2">
        <f>(VLOOKUP($A149,[4]BASE20!$A$1:$N$933,13,0))/1000</f>
        <v>10107.533210000001</v>
      </c>
      <c r="BJ149" s="2">
        <f>(VLOOKUP($A149,[4]BASE20!$A$1:$N$933,14,0))/1000</f>
        <v>12024.97091</v>
      </c>
      <c r="BK149" s="2">
        <f>(VLOOKUP($A149,[4]BASE21!$A$1:$N$933,3,0))/1000</f>
        <v>0</v>
      </c>
      <c r="BL149" s="2">
        <f>(VLOOKUP($A149,[4]BASE21!$A$1:$N$933,4,0))/1000</f>
        <v>5130</v>
      </c>
      <c r="BM149" s="2">
        <f>(VLOOKUP($A149,[4]BASE21!$A$1:$N$933,5,0))/1000</f>
        <v>5130</v>
      </c>
      <c r="BN149" s="2">
        <f>(VLOOKUP($A149,[4]BASE21!$A$1:$N$933,6,0))/1000</f>
        <v>5130</v>
      </c>
      <c r="BO149" s="2">
        <f>(VLOOKUP($A149,[4]BASE21!$A$1:$N$933,7,0))/1000</f>
        <v>5130</v>
      </c>
      <c r="BP149" s="2">
        <f>(VLOOKUP($A149,[4]BASE21!$A$1:$N$933,8,0))/1000</f>
        <v>5130</v>
      </c>
      <c r="BQ149" s="2">
        <f t="shared" si="10"/>
        <v>5130</v>
      </c>
      <c r="BR149" s="34">
        <f t="shared" si="11"/>
        <v>0</v>
      </c>
      <c r="BS149" s="34">
        <f t="shared" si="12"/>
        <v>0</v>
      </c>
      <c r="BT149" s="5"/>
    </row>
    <row r="150" spans="1:72" x14ac:dyDescent="0.2">
      <c r="A150" s="1">
        <v>46</v>
      </c>
      <c r="B150" s="1" t="s">
        <v>87</v>
      </c>
      <c r="C150" s="2">
        <f>VLOOKUP($A150,[4]BASE!$A$2:$N$890,3,0)</f>
        <v>1</v>
      </c>
      <c r="D150" s="2">
        <f>VLOOKUP($A150,[4]BASE!$A$2:$N$890,3,0)</f>
        <v>1</v>
      </c>
      <c r="E150" s="2">
        <f>VLOOKUP($A150,[4]BASE!$A$2:$N$890,3,0)</f>
        <v>1</v>
      </c>
      <c r="F150" s="2">
        <f>VLOOKUP($A150,[4]BASE!$A$2:$N$890,3,0)</f>
        <v>1</v>
      </c>
      <c r="G150" s="2">
        <f>VLOOKUP($A150,[4]BASE!$A$2:$N$890,3,0)</f>
        <v>1</v>
      </c>
      <c r="H150" s="2">
        <f>VLOOKUP($A150,[4]BASE!$A$2:$N$890,3,0)</f>
        <v>1</v>
      </c>
      <c r="I150" s="2">
        <f>VLOOKUP($A150,[4]BASE!$A$2:$N$890,3,0)</f>
        <v>1</v>
      </c>
      <c r="J150" s="2">
        <f>VLOOKUP($A150,[4]BASE!$A$2:$N$890,3,0)</f>
        <v>1</v>
      </c>
      <c r="K150" s="2">
        <f>(VLOOKUP($A150,[4]BASE!$A$2:$N$890,11,0))/1000</f>
        <v>0</v>
      </c>
      <c r="L150" s="2">
        <f>(VLOOKUP($A150,[4]BASE!$A$2:$N$890,12,0))/1000</f>
        <v>0</v>
      </c>
      <c r="M150" s="2">
        <f>(VLOOKUP($A150,[4]BASE!$A$2:$N$890,13,0))/1000</f>
        <v>0</v>
      </c>
      <c r="N150" s="2">
        <f>(VLOOKUP($A150,[4]BASE!$A$2:$N$890,14,0))/1000</f>
        <v>0</v>
      </c>
      <c r="O150" s="2">
        <f>(VLOOKUP($A150,[4]BASE17!$A$1:$N$933,3,0))/1000</f>
        <v>0</v>
      </c>
      <c r="P150" s="2">
        <f>(VLOOKUP($A150,[4]BASE17!$A$1:$N$933,4,0))/1000</f>
        <v>0</v>
      </c>
      <c r="Q150" s="2">
        <f>(VLOOKUP($A150,[4]BASE17!$A$1:$N$933,5,0))/1000</f>
        <v>0</v>
      </c>
      <c r="R150" s="2">
        <f>(VLOOKUP($A150,[4]BASE17!$A$1:$N$933,6,0))/1000</f>
        <v>0</v>
      </c>
      <c r="S150" s="2">
        <f>(VLOOKUP($A150,[4]BASE17!$A$1:$N$933,7,0))/1000</f>
        <v>0</v>
      </c>
      <c r="T150" s="2">
        <f>(VLOOKUP($A150,[4]BASE17!$A$1:$N$933,8,0))/1000</f>
        <v>0</v>
      </c>
      <c r="U150" s="2">
        <f>(VLOOKUP($A150,[4]BASE17!$A$1:$N$933,9,0))/1000</f>
        <v>0</v>
      </c>
      <c r="V150" s="2">
        <f>(VLOOKUP($A150,[4]BASE17!$A$1:$N$933,10,0))/1000</f>
        <v>0</v>
      </c>
      <c r="W150" s="2">
        <f>(VLOOKUP($A150,[4]BASE17!$A$1:$N$933,11,0))/1000</f>
        <v>0</v>
      </c>
      <c r="X150" s="2">
        <f>(VLOOKUP($A150,[4]BASE17!$A$1:$N$933,12,0))/1000</f>
        <v>0</v>
      </c>
      <c r="Y150" s="2">
        <f>(VLOOKUP($A150,[4]BASE17!$A$1:$N$933,13,0))/1000</f>
        <v>0</v>
      </c>
      <c r="Z150" s="2">
        <f>(VLOOKUP($A150,[4]BASE17!$A$1:$N$933,14,0))/1000</f>
        <v>0</v>
      </c>
      <c r="AA150" s="2">
        <f>(VLOOKUP($A150,[4]BASE18!$A$1:$N$933,3,0))/1000</f>
        <v>0</v>
      </c>
      <c r="AB150" s="2">
        <f>(VLOOKUP($A150,[4]BASE18!$A$1:$N$933,4,0))/1000</f>
        <v>0</v>
      </c>
      <c r="AC150" s="2">
        <f>(VLOOKUP($A150,[4]BASE18!$A$1:$N$933,5,0))/1000</f>
        <v>0</v>
      </c>
      <c r="AD150" s="2">
        <f>(VLOOKUP($A150,[4]BASE18!$A$1:$N$933,6,0))/1000</f>
        <v>0</v>
      </c>
      <c r="AE150" s="2">
        <f>(VLOOKUP($A150,[4]BASE18!$A$1:$N$933,7,0))/1000</f>
        <v>0</v>
      </c>
      <c r="AF150" s="2">
        <f>(VLOOKUP($A150,[4]BASE18!$A$1:$N$933,8,0))/1000</f>
        <v>0</v>
      </c>
      <c r="AG150" s="2">
        <f>(VLOOKUP($A150,[4]BASE18!$A$1:$N$933,9,0))/1000</f>
        <v>0</v>
      </c>
      <c r="AH150" s="2">
        <f>(VLOOKUP($A150,[4]BASE18!$A$1:$N$933,10,0))/1000</f>
        <v>0</v>
      </c>
      <c r="AI150" s="2">
        <f>(VLOOKUP($A150,[4]BASE18!$A$1:$N$933,11,0))/1000</f>
        <v>0</v>
      </c>
      <c r="AJ150" s="2">
        <f>(VLOOKUP($A150,[4]BASE18!$A$1:$N$933,12,0))/1000</f>
        <v>0</v>
      </c>
      <c r="AK150" s="2">
        <f>(VLOOKUP($A150,[4]BASE18!$A$1:$N$933,13,0))/1000</f>
        <v>0</v>
      </c>
      <c r="AL150" s="2">
        <f>(VLOOKUP($A150,[4]BASE18!$A$1:$N$933,14,0))/1000</f>
        <v>0</v>
      </c>
      <c r="AM150" s="2">
        <f>(VLOOKUP($A150,[4]BASE19!$A$1:$N$933,3,0))/1000</f>
        <v>0</v>
      </c>
      <c r="AN150" s="2">
        <f>(VLOOKUP($A150,[4]BASE19!$A$1:$N$933,4,0))/1000</f>
        <v>0</v>
      </c>
      <c r="AO150" s="2">
        <f>(VLOOKUP($A150,[4]BASE19!$A$1:$N$933,5,0))/1000</f>
        <v>0</v>
      </c>
      <c r="AP150" s="2">
        <f>(VLOOKUP($A150,[4]BASE19!$A$1:$N$933,6,0))/1000</f>
        <v>0</v>
      </c>
      <c r="AQ150" s="2">
        <f>(VLOOKUP($A150,[4]BASE19!$A$1:$N$933,7,0))/1000</f>
        <v>0</v>
      </c>
      <c r="AR150" s="2">
        <f>(VLOOKUP($A150,[4]BASE19!$A$1:$N$933,8,0))/1000</f>
        <v>0</v>
      </c>
      <c r="AS150" s="2">
        <f>(VLOOKUP($A150,[4]BASE19!$A$1:$N$933,9,0))/1000</f>
        <v>0</v>
      </c>
      <c r="AT150" s="2">
        <f>(VLOOKUP($A150,[4]BASE19!$A$1:$N$933,10,0))/1000</f>
        <v>0</v>
      </c>
      <c r="AU150" s="2">
        <f>(VLOOKUP($A150,[4]BASE19!$A$1:$N$933,11,0))/1000</f>
        <v>0</v>
      </c>
      <c r="AV150" s="2">
        <f>(VLOOKUP($A150,[4]BASE19!$A$1:$N$933,12,0))/1000</f>
        <v>0</v>
      </c>
      <c r="AW150" s="2">
        <f>(VLOOKUP($A150,[4]BASE19!$A$1:$N$933,13,0))/1000</f>
        <v>0</v>
      </c>
      <c r="AX150" s="2">
        <f>(VLOOKUP($A150,[4]BASE19!$A$1:$N$933,14,0))/1000</f>
        <v>0</v>
      </c>
      <c r="AY150" s="2">
        <f>(VLOOKUP($A150,[4]BASE20!$A$1:$N$933,3,0))/1000</f>
        <v>0</v>
      </c>
      <c r="AZ150" s="2">
        <f>(VLOOKUP($A150,[4]BASE20!$A$1:$N$933,4,0))/1000</f>
        <v>0</v>
      </c>
      <c r="BA150" s="2">
        <f>(VLOOKUP($A150,[4]BASE20!$A$1:$N$933,5,0))/1000</f>
        <v>0</v>
      </c>
      <c r="BB150" s="2">
        <f>(VLOOKUP($A150,[4]BASE20!$A$1:$N$933,6,0))/1000</f>
        <v>0</v>
      </c>
      <c r="BC150" s="2">
        <f>(VLOOKUP($A150,[4]BASE20!$A$1:$N$933,7,0))/1000</f>
        <v>0</v>
      </c>
      <c r="BD150" s="2">
        <f>(VLOOKUP($A150,[4]BASE20!$A$1:$N$933,8,0))/1000</f>
        <v>0</v>
      </c>
      <c r="BE150" s="2">
        <f>(VLOOKUP($A150,[4]BASE20!$A$1:$N$933,9,0))/1000</f>
        <v>0</v>
      </c>
      <c r="BF150" s="2">
        <f>(VLOOKUP($A150,[4]BASE20!$A$1:$N$933,10,0))/1000</f>
        <v>0</v>
      </c>
      <c r="BG150" s="2">
        <f>(VLOOKUP($A150,[4]BASE20!$A$1:$N$933,11,0))/1000</f>
        <v>0</v>
      </c>
      <c r="BH150" s="2">
        <f>(VLOOKUP($A150,[4]BASE20!$A$1:$N$933,12,0))/1000</f>
        <v>0</v>
      </c>
      <c r="BI150" s="2">
        <f>(VLOOKUP($A150,[4]BASE20!$A$1:$N$933,13,0))/1000</f>
        <v>0</v>
      </c>
      <c r="BJ150" s="2">
        <f>(VLOOKUP($A150,[4]BASE20!$A$1:$N$933,14,0))/1000</f>
        <v>0</v>
      </c>
      <c r="BK150" s="2">
        <f>(VLOOKUP($A150,[4]BASE21!$A$1:$N$933,3,0))/1000</f>
        <v>0</v>
      </c>
      <c r="BL150" s="2">
        <f>(VLOOKUP($A150,[4]BASE21!$A$1:$N$933,4,0))/1000</f>
        <v>0</v>
      </c>
      <c r="BM150" s="2">
        <f>(VLOOKUP($A150,[4]BASE21!$A$1:$N$933,5,0))/1000</f>
        <v>0</v>
      </c>
      <c r="BN150" s="2">
        <f>(VLOOKUP($A150,[4]BASE21!$A$1:$N$933,6,0))/1000</f>
        <v>0</v>
      </c>
      <c r="BO150" s="2">
        <f>(VLOOKUP($A150,[4]BASE21!$A$1:$N$933,7,0))/1000</f>
        <v>0</v>
      </c>
      <c r="BP150" s="2">
        <f>(VLOOKUP($A150,[4]BASE21!$A$1:$N$933,8,0))/1000</f>
        <v>0</v>
      </c>
      <c r="BQ150" s="2">
        <f t="shared" si="10"/>
        <v>0</v>
      </c>
      <c r="BR150" s="34">
        <f t="shared" si="11"/>
        <v>0</v>
      </c>
      <c r="BS150" s="34">
        <f t="shared" si="12"/>
        <v>0</v>
      </c>
      <c r="BT150" s="5"/>
    </row>
    <row r="151" spans="1:72" s="42" customFormat="1" hidden="1" x14ac:dyDescent="0.2">
      <c r="A151" s="42">
        <v>461</v>
      </c>
      <c r="B151" s="42" t="s">
        <v>88</v>
      </c>
      <c r="C151" s="41" t="e">
        <f>VLOOKUP($A151,[4]BASE!$A$2:$N$890,3,0)</f>
        <v>#N/A</v>
      </c>
      <c r="D151" s="41" t="e">
        <f>VLOOKUP($A151,[4]BASE!$A$2:$N$890,3,0)</f>
        <v>#N/A</v>
      </c>
      <c r="E151" s="41" t="e">
        <f>VLOOKUP($A151,[4]BASE!$A$2:$N$890,3,0)</f>
        <v>#N/A</v>
      </c>
      <c r="F151" s="41" t="e">
        <f>VLOOKUP($A151,[4]BASE!$A$2:$N$890,3,0)</f>
        <v>#N/A</v>
      </c>
      <c r="G151" s="41" t="e">
        <f>VLOOKUP($A151,[4]BASE!$A$2:$N$890,3,0)</f>
        <v>#N/A</v>
      </c>
      <c r="H151" s="41" t="e">
        <f>VLOOKUP($A151,[4]BASE!$A$2:$N$890,3,0)</f>
        <v>#N/A</v>
      </c>
      <c r="I151" s="41" t="e">
        <f>VLOOKUP($A151,[4]BASE!$A$2:$N$890,3,0)</f>
        <v>#N/A</v>
      </c>
      <c r="J151" s="41" t="e">
        <f>VLOOKUP($A151,[4]BASE!$A$2:$N$890,3,0)</f>
        <v>#N/A</v>
      </c>
      <c r="K151" s="2" t="e">
        <f>(VLOOKUP($A151,[4]BASE!$A$2:$N$890,11,0))/1000</f>
        <v>#N/A</v>
      </c>
      <c r="L151" s="2" t="e">
        <f>(VLOOKUP($A151,[4]BASE!$A$2:$N$890,12,0))/1000</f>
        <v>#N/A</v>
      </c>
      <c r="M151" s="2" t="e">
        <f>(VLOOKUP($A151,[4]BASE!$A$2:$N$890,13,0))/1000</f>
        <v>#N/A</v>
      </c>
      <c r="N151" s="2" t="e">
        <f>(VLOOKUP($A151,[4]BASE!$A$2:$N$890,14,0))/1000</f>
        <v>#N/A</v>
      </c>
      <c r="O151" s="2" t="e">
        <f>(VLOOKUP($A151,[4]BASE17!$A$1:$N$933,3,0))/1000</f>
        <v>#N/A</v>
      </c>
      <c r="P151" s="2" t="e">
        <f>(VLOOKUP($A151,[4]BASE17!$A$1:$N$933,4,0))/1000</f>
        <v>#N/A</v>
      </c>
      <c r="Q151" s="2" t="e">
        <f>(VLOOKUP($A151,[4]BASE17!$A$1:$N$933,5,0))/1000</f>
        <v>#N/A</v>
      </c>
      <c r="R151" s="2" t="e">
        <f>(VLOOKUP($A151,[4]BASE17!$A$1:$N$933,6,0))/1000</f>
        <v>#N/A</v>
      </c>
      <c r="S151" s="2" t="e">
        <f>(VLOOKUP($A151,[4]BASE17!$A$1:$N$933,7,0))/1000</f>
        <v>#N/A</v>
      </c>
      <c r="T151" s="2" t="e">
        <f>(VLOOKUP($A151,[4]BASE17!$A$1:$N$933,8,0))/1000</f>
        <v>#N/A</v>
      </c>
      <c r="U151" s="2" t="e">
        <f>(VLOOKUP($A151,[4]BASE17!$A$1:$N$933,9,0))/1000</f>
        <v>#N/A</v>
      </c>
      <c r="V151" s="2" t="e">
        <f>(VLOOKUP($A151,[4]BASE17!$A$1:$N$933,10,0))/1000</f>
        <v>#N/A</v>
      </c>
      <c r="W151" s="2" t="e">
        <f>(VLOOKUP($A151,[4]BASE17!$A$1:$N$933,11,0))/1000</f>
        <v>#N/A</v>
      </c>
      <c r="X151" s="2" t="e">
        <f>(VLOOKUP($A151,[4]BASE17!$A$1:$N$933,12,0))/1000</f>
        <v>#N/A</v>
      </c>
      <c r="Y151" s="2" t="e">
        <f>(VLOOKUP($A151,[4]BASE17!$A$1:$N$933,13,0))/1000</f>
        <v>#N/A</v>
      </c>
      <c r="Z151" s="2" t="e">
        <f>(VLOOKUP($A151,[4]BASE17!$A$1:$N$933,14,0))/1000</f>
        <v>#N/A</v>
      </c>
      <c r="AA151" s="2" t="e">
        <f>(VLOOKUP($A151,[4]BASE18!$A$1:$N$933,3,0))/1000</f>
        <v>#N/A</v>
      </c>
      <c r="AB151" s="2" t="e">
        <f>(VLOOKUP($A151,[4]BASE18!$A$1:$N$933,4,0))/1000</f>
        <v>#N/A</v>
      </c>
      <c r="AC151" s="2" t="e">
        <f>(VLOOKUP($A151,[4]BASE18!$A$1:$N$933,5,0))/1000</f>
        <v>#N/A</v>
      </c>
      <c r="AD151" s="2" t="e">
        <f>(VLOOKUP($A151,[4]BASE18!$A$1:$N$933,6,0))/1000</f>
        <v>#N/A</v>
      </c>
      <c r="AE151" s="2" t="e">
        <f>(VLOOKUP($A151,[4]BASE18!$A$1:$N$933,7,0))/1000</f>
        <v>#N/A</v>
      </c>
      <c r="AF151" s="2" t="e">
        <f>(VLOOKUP($A151,[4]BASE18!$A$1:$N$933,8,0))/1000</f>
        <v>#N/A</v>
      </c>
      <c r="AG151" s="2" t="e">
        <f>(VLOOKUP($A151,[4]BASE18!$A$1:$N$933,9,0))/1000</f>
        <v>#N/A</v>
      </c>
      <c r="AH151" s="2" t="e">
        <f>(VLOOKUP($A151,[4]BASE18!$A$1:$N$933,10,0))/1000</f>
        <v>#N/A</v>
      </c>
      <c r="AI151" s="2" t="e">
        <f>(VLOOKUP($A151,[4]BASE18!$A$1:$N$933,11,0))/1000</f>
        <v>#N/A</v>
      </c>
      <c r="AJ151" s="2" t="e">
        <f>(VLOOKUP($A151,[4]BASE18!$A$1:$N$933,12,0))/1000</f>
        <v>#N/A</v>
      </c>
      <c r="AK151" s="2" t="e">
        <f>(VLOOKUP($A151,[4]BASE18!$A$1:$N$933,13,0))/1000</f>
        <v>#N/A</v>
      </c>
      <c r="AL151" s="2" t="e">
        <f>(VLOOKUP($A151,[4]BASE18!$A$1:$N$933,14,0))/1000</f>
        <v>#N/A</v>
      </c>
      <c r="AM151" s="2" t="e">
        <f>(VLOOKUP($A151,[4]BASE19!$A$1:$N$933,3,0))/1000</f>
        <v>#N/A</v>
      </c>
      <c r="AN151" s="2" t="e">
        <f>(VLOOKUP($A151,[4]BASE19!$A$1:$N$933,4,0))/1000</f>
        <v>#N/A</v>
      </c>
      <c r="AO151" s="2" t="e">
        <f>(VLOOKUP($A151,[4]BASE19!$A$1:$N$933,5,0))/1000</f>
        <v>#N/A</v>
      </c>
      <c r="AP151" s="2" t="e">
        <f>(VLOOKUP($A151,[4]BASE19!$A$1:$N$933,6,0))/1000</f>
        <v>#N/A</v>
      </c>
      <c r="AQ151" s="2" t="e">
        <f>(VLOOKUP($A151,[4]BASE19!$A$1:$N$933,7,0))/1000</f>
        <v>#N/A</v>
      </c>
      <c r="AR151" s="2" t="e">
        <f>(VLOOKUP($A151,[4]BASE19!$A$1:$N$933,8,0))/1000</f>
        <v>#N/A</v>
      </c>
      <c r="AS151" s="2" t="e">
        <f>(VLOOKUP($A151,[4]BASE19!$A$1:$N$933,9,0))/1000</f>
        <v>#N/A</v>
      </c>
      <c r="AT151" s="2" t="e">
        <f>(VLOOKUP($A151,[4]BASE19!$A$1:$N$933,10,0))/1000</f>
        <v>#N/A</v>
      </c>
      <c r="AU151" s="2" t="e">
        <f>(VLOOKUP($A151,[4]BASE19!$A$1:$N$933,11,0))/1000</f>
        <v>#N/A</v>
      </c>
      <c r="AV151" s="2" t="e">
        <f>(VLOOKUP($A151,[4]BASE19!$A$1:$N$933,12,0))/1000</f>
        <v>#N/A</v>
      </c>
      <c r="AW151" s="2" t="e">
        <f>(VLOOKUP($A151,[4]BASE19!$A$1:$N$933,13,0))/1000</f>
        <v>#N/A</v>
      </c>
      <c r="AX151" s="2" t="e">
        <f>(VLOOKUP($A151,[4]BASE19!$A$1:$N$933,14,0))/1000</f>
        <v>#N/A</v>
      </c>
      <c r="AY151" s="2" t="e">
        <f>(VLOOKUP($A151,[4]BASE20!$A$1:$N$933,3,0))/1000</f>
        <v>#N/A</v>
      </c>
      <c r="AZ151" s="2" t="e">
        <f>(VLOOKUP($A151,[4]BASE20!$A$1:$N$933,4,0))/1000</f>
        <v>#N/A</v>
      </c>
      <c r="BA151" s="2" t="e">
        <f>(VLOOKUP($A151,[4]BASE20!$A$1:$N$933,5,0))/1000</f>
        <v>#N/A</v>
      </c>
      <c r="BB151" s="2" t="e">
        <f>(VLOOKUP($A151,[4]BASE20!$A$1:$N$933,6,0))/1000</f>
        <v>#N/A</v>
      </c>
      <c r="BC151" s="2" t="e">
        <f>(VLOOKUP($A151,[4]BASE20!$A$1:$N$933,7,0))/1000</f>
        <v>#N/A</v>
      </c>
      <c r="BD151" s="2" t="e">
        <f>(VLOOKUP($A151,[4]BASE20!$A$1:$N$933,8,0))/1000</f>
        <v>#N/A</v>
      </c>
      <c r="BE151" s="2" t="e">
        <f>(VLOOKUP($A151,[4]BASE20!$A$1:$N$933,9,0))/1000</f>
        <v>#N/A</v>
      </c>
      <c r="BF151" s="2" t="e">
        <f>(VLOOKUP($A151,[4]BASE20!$A$1:$N$933,10,0))/1000</f>
        <v>#N/A</v>
      </c>
      <c r="BG151" s="2" t="e">
        <f>(VLOOKUP($A151,[4]BASE20!$A$1:$N$933,11,0))/1000</f>
        <v>#N/A</v>
      </c>
      <c r="BH151" s="2" t="e">
        <f>(VLOOKUP($A151,[4]BASE20!$A$1:$N$933,12,0))/1000</f>
        <v>#N/A</v>
      </c>
      <c r="BI151" s="2" t="e">
        <f>(VLOOKUP($A151,[4]BASE20!$A$1:$N$933,13,0))/1000</f>
        <v>#N/A</v>
      </c>
      <c r="BJ151" s="2" t="e">
        <f>(VLOOKUP($A151,[4]BASE20!$A$1:$N$933,14,0))/1000</f>
        <v>#N/A</v>
      </c>
      <c r="BK151" s="2" t="e">
        <f>(VLOOKUP($A151,[4]BASE21!$A$1:$N$933,3,0))/1000</f>
        <v>#N/A</v>
      </c>
      <c r="BL151" s="2" t="e">
        <f>(VLOOKUP($A151,[4]BASE21!$A$1:$N$933,4,0))/1000</f>
        <v>#N/A</v>
      </c>
      <c r="BM151" s="2" t="e">
        <f>(VLOOKUP($A151,[4]BASE21!$A$1:$N$933,5,0))/1000</f>
        <v>#N/A</v>
      </c>
      <c r="BN151" s="2" t="e">
        <f>(VLOOKUP($A151,[4]BASE21!$A$1:$N$933,6,0))/1000</f>
        <v>#N/A</v>
      </c>
      <c r="BO151" s="2" t="e">
        <f>(VLOOKUP($A151,[4]BASE21!$A$1:$N$933,7,0))/1000</f>
        <v>#N/A</v>
      </c>
      <c r="BP151" s="2" t="e">
        <f>(VLOOKUP($A151,[4]BASE21!$A$1:$N$933,8,0))/1000</f>
        <v>#N/A</v>
      </c>
      <c r="BQ151" s="2" t="e">
        <f t="shared" si="10"/>
        <v>#N/A</v>
      </c>
      <c r="BR151" s="34" t="e">
        <f t="shared" si="11"/>
        <v>#N/A</v>
      </c>
      <c r="BS151" s="34" t="e">
        <f t="shared" si="12"/>
        <v>#N/A</v>
      </c>
      <c r="BT151" s="5"/>
    </row>
    <row r="152" spans="1:72" x14ac:dyDescent="0.2">
      <c r="A152" s="1">
        <v>462</v>
      </c>
      <c r="B152" s="1" t="s">
        <v>89</v>
      </c>
      <c r="C152" s="2">
        <f>VLOOKUP($A152,[4]BASE!$A$2:$N$890,3,0)</f>
        <v>1</v>
      </c>
      <c r="D152" s="2">
        <f>VLOOKUP($A152,[4]BASE!$A$2:$N$890,3,0)</f>
        <v>1</v>
      </c>
      <c r="E152" s="2">
        <f>VLOOKUP($A152,[4]BASE!$A$2:$N$890,3,0)</f>
        <v>1</v>
      </c>
      <c r="F152" s="2">
        <f>VLOOKUP($A152,[4]BASE!$A$2:$N$890,3,0)</f>
        <v>1</v>
      </c>
      <c r="G152" s="2">
        <f>VLOOKUP($A152,[4]BASE!$A$2:$N$890,3,0)</f>
        <v>1</v>
      </c>
      <c r="H152" s="2">
        <f>VLOOKUP($A152,[4]BASE!$A$2:$N$890,3,0)</f>
        <v>1</v>
      </c>
      <c r="I152" s="2">
        <f>VLOOKUP($A152,[4]BASE!$A$2:$N$890,3,0)</f>
        <v>1</v>
      </c>
      <c r="J152" s="2">
        <f>VLOOKUP($A152,[4]BASE!$A$2:$N$890,3,0)</f>
        <v>1</v>
      </c>
      <c r="K152" s="2">
        <f>(VLOOKUP($A152,[4]BASE!$A$2:$N$890,11,0))/1000</f>
        <v>0</v>
      </c>
      <c r="L152" s="2">
        <f>(VLOOKUP($A152,[4]BASE!$A$2:$N$890,12,0))/1000</f>
        <v>0</v>
      </c>
      <c r="M152" s="2">
        <f>(VLOOKUP($A152,[4]BASE!$A$2:$N$890,13,0))/1000</f>
        <v>0</v>
      </c>
      <c r="N152" s="2">
        <f>(VLOOKUP($A152,[4]BASE!$A$2:$N$890,14,0))/1000</f>
        <v>0</v>
      </c>
      <c r="O152" s="2">
        <f>(VLOOKUP($A152,[4]BASE17!$A$1:$N$933,3,0))/1000</f>
        <v>0</v>
      </c>
      <c r="P152" s="2">
        <f>(VLOOKUP($A152,[4]BASE17!$A$1:$N$933,4,0))/1000</f>
        <v>0</v>
      </c>
      <c r="Q152" s="2">
        <f>(VLOOKUP($A152,[4]BASE17!$A$1:$N$933,5,0))/1000</f>
        <v>0</v>
      </c>
      <c r="R152" s="2">
        <f>(VLOOKUP($A152,[4]BASE17!$A$1:$N$933,6,0))/1000</f>
        <v>0</v>
      </c>
      <c r="S152" s="2">
        <f>(VLOOKUP($A152,[4]BASE17!$A$1:$N$933,7,0))/1000</f>
        <v>0</v>
      </c>
      <c r="T152" s="2">
        <f>(VLOOKUP($A152,[4]BASE17!$A$1:$N$933,8,0))/1000</f>
        <v>0</v>
      </c>
      <c r="U152" s="2">
        <f>(VLOOKUP($A152,[4]BASE17!$A$1:$N$933,9,0))/1000</f>
        <v>0</v>
      </c>
      <c r="V152" s="2">
        <f>(VLOOKUP($A152,[4]BASE17!$A$1:$N$933,10,0))/1000</f>
        <v>0</v>
      </c>
      <c r="W152" s="2">
        <f>(VLOOKUP($A152,[4]BASE17!$A$1:$N$933,11,0))/1000</f>
        <v>0</v>
      </c>
      <c r="X152" s="2">
        <f>(VLOOKUP($A152,[4]BASE17!$A$1:$N$933,12,0))/1000</f>
        <v>0</v>
      </c>
      <c r="Y152" s="2">
        <f>(VLOOKUP($A152,[4]BASE17!$A$1:$N$933,13,0))/1000</f>
        <v>0</v>
      </c>
      <c r="Z152" s="2">
        <f>(VLOOKUP($A152,[4]BASE17!$A$1:$N$933,14,0))/1000</f>
        <v>0</v>
      </c>
      <c r="AA152" s="2">
        <f>(VLOOKUP($A152,[4]BASE18!$A$1:$N$933,3,0))/1000</f>
        <v>0</v>
      </c>
      <c r="AB152" s="2">
        <f>(VLOOKUP($A152,[4]BASE18!$A$1:$N$933,4,0))/1000</f>
        <v>0</v>
      </c>
      <c r="AC152" s="2">
        <f>(VLOOKUP($A152,[4]BASE18!$A$1:$N$933,5,0))/1000</f>
        <v>0</v>
      </c>
      <c r="AD152" s="2">
        <f>(VLOOKUP($A152,[4]BASE18!$A$1:$N$933,6,0))/1000</f>
        <v>0</v>
      </c>
      <c r="AE152" s="2">
        <f>(VLOOKUP($A152,[4]BASE18!$A$1:$N$933,7,0))/1000</f>
        <v>0</v>
      </c>
      <c r="AF152" s="2">
        <f>(VLOOKUP($A152,[4]BASE18!$A$1:$N$933,8,0))/1000</f>
        <v>0</v>
      </c>
      <c r="AG152" s="2">
        <f>(VLOOKUP($A152,[4]BASE18!$A$1:$N$933,9,0))/1000</f>
        <v>0</v>
      </c>
      <c r="AH152" s="2">
        <f>(VLOOKUP($A152,[4]BASE18!$A$1:$N$933,10,0))/1000</f>
        <v>0</v>
      </c>
      <c r="AI152" s="2">
        <f>(VLOOKUP($A152,[4]BASE18!$A$1:$N$933,11,0))/1000</f>
        <v>0</v>
      </c>
      <c r="AJ152" s="2">
        <f>(VLOOKUP($A152,[4]BASE18!$A$1:$N$933,12,0))/1000</f>
        <v>0</v>
      </c>
      <c r="AK152" s="2">
        <f>(VLOOKUP($A152,[4]BASE18!$A$1:$N$933,13,0))/1000</f>
        <v>0</v>
      </c>
      <c r="AL152" s="2">
        <f>(VLOOKUP($A152,[4]BASE18!$A$1:$N$933,14,0))/1000</f>
        <v>0</v>
      </c>
      <c r="AM152" s="2">
        <f>(VLOOKUP($A152,[4]BASE19!$A$1:$N$933,3,0))/1000</f>
        <v>0</v>
      </c>
      <c r="AN152" s="2">
        <f>(VLOOKUP($A152,[4]BASE19!$A$1:$N$933,4,0))/1000</f>
        <v>0</v>
      </c>
      <c r="AO152" s="2">
        <f>(VLOOKUP($A152,[4]BASE19!$A$1:$N$933,5,0))/1000</f>
        <v>0</v>
      </c>
      <c r="AP152" s="2">
        <f>(VLOOKUP($A152,[4]BASE19!$A$1:$N$933,6,0))/1000</f>
        <v>0</v>
      </c>
      <c r="AQ152" s="2">
        <f>(VLOOKUP($A152,[4]BASE19!$A$1:$N$933,7,0))/1000</f>
        <v>0</v>
      </c>
      <c r="AR152" s="2">
        <f>(VLOOKUP($A152,[4]BASE19!$A$1:$N$933,8,0))/1000</f>
        <v>0</v>
      </c>
      <c r="AS152" s="2">
        <f>(VLOOKUP($A152,[4]BASE19!$A$1:$N$933,9,0))/1000</f>
        <v>0</v>
      </c>
      <c r="AT152" s="2">
        <f>(VLOOKUP($A152,[4]BASE19!$A$1:$N$933,10,0))/1000</f>
        <v>0</v>
      </c>
      <c r="AU152" s="2">
        <f>(VLOOKUP($A152,[4]BASE19!$A$1:$N$933,11,0))/1000</f>
        <v>0</v>
      </c>
      <c r="AV152" s="2">
        <f>(VLOOKUP($A152,[4]BASE19!$A$1:$N$933,12,0))/1000</f>
        <v>0</v>
      </c>
      <c r="AW152" s="2">
        <f>(VLOOKUP($A152,[4]BASE19!$A$1:$N$933,13,0))/1000</f>
        <v>0</v>
      </c>
      <c r="AX152" s="2">
        <f>(VLOOKUP($A152,[4]BASE19!$A$1:$N$933,14,0))/1000</f>
        <v>0</v>
      </c>
      <c r="AY152" s="2">
        <f>(VLOOKUP($A152,[4]BASE20!$A$1:$N$933,3,0))/1000</f>
        <v>0</v>
      </c>
      <c r="AZ152" s="2">
        <f>(VLOOKUP($A152,[4]BASE20!$A$1:$N$933,4,0))/1000</f>
        <v>0</v>
      </c>
      <c r="BA152" s="2">
        <f>(VLOOKUP($A152,[4]BASE20!$A$1:$N$933,5,0))/1000</f>
        <v>0</v>
      </c>
      <c r="BB152" s="2">
        <f>(VLOOKUP($A152,[4]BASE20!$A$1:$N$933,6,0))/1000</f>
        <v>0</v>
      </c>
      <c r="BC152" s="2">
        <f>(VLOOKUP($A152,[4]BASE20!$A$1:$N$933,7,0))/1000</f>
        <v>0</v>
      </c>
      <c r="BD152" s="2">
        <f>(VLOOKUP($A152,[4]BASE20!$A$1:$N$933,8,0))/1000</f>
        <v>0</v>
      </c>
      <c r="BE152" s="2">
        <f>(VLOOKUP($A152,[4]BASE20!$A$1:$N$933,9,0))/1000</f>
        <v>0</v>
      </c>
      <c r="BF152" s="2">
        <f>(VLOOKUP($A152,[4]BASE20!$A$1:$N$933,10,0))/1000</f>
        <v>0</v>
      </c>
      <c r="BG152" s="2">
        <f>(VLOOKUP($A152,[4]BASE20!$A$1:$N$933,11,0))/1000</f>
        <v>0</v>
      </c>
      <c r="BH152" s="2">
        <f>(VLOOKUP($A152,[4]BASE20!$A$1:$N$933,12,0))/1000</f>
        <v>0</v>
      </c>
      <c r="BI152" s="2">
        <f>(VLOOKUP($A152,[4]BASE20!$A$1:$N$933,13,0))/1000</f>
        <v>0</v>
      </c>
      <c r="BJ152" s="2">
        <f>(VLOOKUP($A152,[4]BASE20!$A$1:$N$933,14,0))/1000</f>
        <v>0</v>
      </c>
      <c r="BK152" s="2">
        <f>(VLOOKUP($A152,[4]BASE21!$A$1:$N$933,3,0))/1000</f>
        <v>0</v>
      </c>
      <c r="BL152" s="2">
        <f>(VLOOKUP($A152,[4]BASE21!$A$1:$N$933,4,0))/1000</f>
        <v>0</v>
      </c>
      <c r="BM152" s="2">
        <f>(VLOOKUP($A152,[4]BASE21!$A$1:$N$933,5,0))/1000</f>
        <v>0</v>
      </c>
      <c r="BN152" s="2">
        <f>(VLOOKUP($A152,[4]BASE21!$A$1:$N$933,6,0))/1000</f>
        <v>0</v>
      </c>
      <c r="BO152" s="2">
        <f>(VLOOKUP($A152,[4]BASE21!$A$1:$N$933,7,0))/1000</f>
        <v>0</v>
      </c>
      <c r="BP152" s="2">
        <f>(VLOOKUP($A152,[4]BASE21!$A$1:$N$933,8,0))/1000</f>
        <v>0</v>
      </c>
      <c r="BQ152" s="2">
        <f t="shared" si="10"/>
        <v>0</v>
      </c>
      <c r="BR152" s="34">
        <f t="shared" si="11"/>
        <v>0</v>
      </c>
      <c r="BS152" s="34">
        <f t="shared" si="12"/>
        <v>0</v>
      </c>
      <c r="BT152" s="5"/>
    </row>
    <row r="153" spans="1:72" x14ac:dyDescent="0.2">
      <c r="A153" s="1">
        <v>463</v>
      </c>
      <c r="B153" s="1" t="s">
        <v>90</v>
      </c>
      <c r="C153" s="2">
        <f>VLOOKUP($A153,[4]BASE!$A$2:$N$890,3,0)</f>
        <v>1</v>
      </c>
      <c r="D153" s="2">
        <f>VLOOKUP($A153,[4]BASE!$A$2:$N$890,3,0)</f>
        <v>1</v>
      </c>
      <c r="E153" s="2">
        <f>VLOOKUP($A153,[4]BASE!$A$2:$N$890,3,0)</f>
        <v>1</v>
      </c>
      <c r="F153" s="2">
        <f>VLOOKUP($A153,[4]BASE!$A$2:$N$890,3,0)</f>
        <v>1</v>
      </c>
      <c r="G153" s="2">
        <f>VLOOKUP($A153,[4]BASE!$A$2:$N$890,3,0)</f>
        <v>1</v>
      </c>
      <c r="H153" s="2">
        <f>VLOOKUP($A153,[4]BASE!$A$2:$N$890,3,0)</f>
        <v>1</v>
      </c>
      <c r="I153" s="2">
        <f>VLOOKUP($A153,[4]BASE!$A$2:$N$890,3,0)</f>
        <v>1</v>
      </c>
      <c r="J153" s="2">
        <f>VLOOKUP($A153,[4]BASE!$A$2:$N$890,3,0)</f>
        <v>1</v>
      </c>
      <c r="K153" s="2">
        <f>(VLOOKUP($A153,[4]BASE!$A$2:$N$890,11,0))/1000</f>
        <v>0</v>
      </c>
      <c r="L153" s="2">
        <f>(VLOOKUP($A153,[4]BASE!$A$2:$N$890,12,0))/1000</f>
        <v>0</v>
      </c>
      <c r="M153" s="2">
        <f>(VLOOKUP($A153,[4]BASE!$A$2:$N$890,13,0))/1000</f>
        <v>0</v>
      </c>
      <c r="N153" s="2">
        <f>(VLOOKUP($A153,[4]BASE!$A$2:$N$890,14,0))/1000</f>
        <v>0</v>
      </c>
      <c r="O153" s="2">
        <f>(VLOOKUP($A153,[4]BASE17!$A$1:$N$933,3,0))/1000</f>
        <v>0</v>
      </c>
      <c r="P153" s="2">
        <f>(VLOOKUP($A153,[4]BASE17!$A$1:$N$933,4,0))/1000</f>
        <v>0</v>
      </c>
      <c r="Q153" s="2">
        <f>(VLOOKUP($A153,[4]BASE17!$A$1:$N$933,5,0))/1000</f>
        <v>0</v>
      </c>
      <c r="R153" s="2">
        <f>(VLOOKUP($A153,[4]BASE17!$A$1:$N$933,6,0))/1000</f>
        <v>0</v>
      </c>
      <c r="S153" s="2">
        <f>(VLOOKUP($A153,[4]BASE17!$A$1:$N$933,7,0))/1000</f>
        <v>0</v>
      </c>
      <c r="T153" s="2">
        <f>(VLOOKUP($A153,[4]BASE17!$A$1:$N$933,8,0))/1000</f>
        <v>0</v>
      </c>
      <c r="U153" s="2">
        <f>(VLOOKUP($A153,[4]BASE17!$A$1:$N$933,9,0))/1000</f>
        <v>0</v>
      </c>
      <c r="V153" s="2">
        <f>(VLOOKUP($A153,[4]BASE17!$A$1:$N$933,10,0))/1000</f>
        <v>0</v>
      </c>
      <c r="W153" s="2">
        <f>(VLOOKUP($A153,[4]BASE17!$A$1:$N$933,11,0))/1000</f>
        <v>0</v>
      </c>
      <c r="X153" s="2">
        <f>(VLOOKUP($A153,[4]BASE17!$A$1:$N$933,12,0))/1000</f>
        <v>0</v>
      </c>
      <c r="Y153" s="2">
        <f>(VLOOKUP($A153,[4]BASE17!$A$1:$N$933,13,0))/1000</f>
        <v>0</v>
      </c>
      <c r="Z153" s="2">
        <f>(VLOOKUP($A153,[4]BASE17!$A$1:$N$933,14,0))/1000</f>
        <v>0</v>
      </c>
      <c r="AA153" s="2">
        <f>(VLOOKUP($A153,[4]BASE18!$A$1:$N$933,3,0))/1000</f>
        <v>0</v>
      </c>
      <c r="AB153" s="2">
        <f>(VLOOKUP($A153,[4]BASE18!$A$1:$N$933,4,0))/1000</f>
        <v>0</v>
      </c>
      <c r="AC153" s="2">
        <f>(VLOOKUP($A153,[4]BASE18!$A$1:$N$933,5,0))/1000</f>
        <v>0</v>
      </c>
      <c r="AD153" s="2">
        <f>(VLOOKUP($A153,[4]BASE18!$A$1:$N$933,6,0))/1000</f>
        <v>0</v>
      </c>
      <c r="AE153" s="2">
        <f>(VLOOKUP($A153,[4]BASE18!$A$1:$N$933,7,0))/1000</f>
        <v>0</v>
      </c>
      <c r="AF153" s="2">
        <f>(VLOOKUP($A153,[4]BASE18!$A$1:$N$933,8,0))/1000</f>
        <v>0</v>
      </c>
      <c r="AG153" s="2">
        <f>(VLOOKUP($A153,[4]BASE18!$A$1:$N$933,9,0))/1000</f>
        <v>0</v>
      </c>
      <c r="AH153" s="2">
        <f>(VLOOKUP($A153,[4]BASE18!$A$1:$N$933,10,0))/1000</f>
        <v>0</v>
      </c>
      <c r="AI153" s="2">
        <f>(VLOOKUP($A153,[4]BASE18!$A$1:$N$933,11,0))/1000</f>
        <v>0</v>
      </c>
      <c r="AJ153" s="2">
        <f>(VLOOKUP($A153,[4]BASE18!$A$1:$N$933,12,0))/1000</f>
        <v>0</v>
      </c>
      <c r="AK153" s="2">
        <f>(VLOOKUP($A153,[4]BASE18!$A$1:$N$933,13,0))/1000</f>
        <v>0</v>
      </c>
      <c r="AL153" s="2">
        <f>(VLOOKUP($A153,[4]BASE18!$A$1:$N$933,14,0))/1000</f>
        <v>0</v>
      </c>
      <c r="AM153" s="2">
        <f>(VLOOKUP($A153,[4]BASE19!$A$1:$N$933,3,0))/1000</f>
        <v>0</v>
      </c>
      <c r="AN153" s="2">
        <f>(VLOOKUP($A153,[4]BASE19!$A$1:$N$933,4,0))/1000</f>
        <v>0</v>
      </c>
      <c r="AO153" s="2">
        <f>(VLOOKUP($A153,[4]BASE19!$A$1:$N$933,5,0))/1000</f>
        <v>0</v>
      </c>
      <c r="AP153" s="2">
        <f>(VLOOKUP($A153,[4]BASE19!$A$1:$N$933,6,0))/1000</f>
        <v>0</v>
      </c>
      <c r="AQ153" s="2">
        <f>(VLOOKUP($A153,[4]BASE19!$A$1:$N$933,7,0))/1000</f>
        <v>0</v>
      </c>
      <c r="AR153" s="2">
        <f>(VLOOKUP($A153,[4]BASE19!$A$1:$N$933,8,0))/1000</f>
        <v>0</v>
      </c>
      <c r="AS153" s="2">
        <f>(VLOOKUP($A153,[4]BASE19!$A$1:$N$933,9,0))/1000</f>
        <v>0</v>
      </c>
      <c r="AT153" s="2">
        <f>(VLOOKUP($A153,[4]BASE19!$A$1:$N$933,10,0))/1000</f>
        <v>0</v>
      </c>
      <c r="AU153" s="2">
        <f>(VLOOKUP($A153,[4]BASE19!$A$1:$N$933,11,0))/1000</f>
        <v>0</v>
      </c>
      <c r="AV153" s="2">
        <f>(VLOOKUP($A153,[4]BASE19!$A$1:$N$933,12,0))/1000</f>
        <v>0</v>
      </c>
      <c r="AW153" s="2">
        <f>(VLOOKUP($A153,[4]BASE19!$A$1:$N$933,13,0))/1000</f>
        <v>0</v>
      </c>
      <c r="AX153" s="2">
        <f>(VLOOKUP($A153,[4]BASE19!$A$1:$N$933,14,0))/1000</f>
        <v>0</v>
      </c>
      <c r="AY153" s="2">
        <f>(VLOOKUP($A153,[4]BASE20!$A$1:$N$933,3,0))/1000</f>
        <v>0</v>
      </c>
      <c r="AZ153" s="2">
        <f>(VLOOKUP($A153,[4]BASE20!$A$1:$N$933,4,0))/1000</f>
        <v>0</v>
      </c>
      <c r="BA153" s="2">
        <f>(VLOOKUP($A153,[4]BASE20!$A$1:$N$933,5,0))/1000</f>
        <v>0</v>
      </c>
      <c r="BB153" s="2">
        <f>(VLOOKUP($A153,[4]BASE20!$A$1:$N$933,6,0))/1000</f>
        <v>0</v>
      </c>
      <c r="BC153" s="2">
        <f>(VLOOKUP($A153,[4]BASE20!$A$1:$N$933,7,0))/1000</f>
        <v>0</v>
      </c>
      <c r="BD153" s="2">
        <f>(VLOOKUP($A153,[4]BASE20!$A$1:$N$933,8,0))/1000</f>
        <v>0</v>
      </c>
      <c r="BE153" s="2">
        <f>(VLOOKUP($A153,[4]BASE20!$A$1:$N$933,9,0))/1000</f>
        <v>0</v>
      </c>
      <c r="BF153" s="2">
        <f>(VLOOKUP($A153,[4]BASE20!$A$1:$N$933,10,0))/1000</f>
        <v>0</v>
      </c>
      <c r="BG153" s="2">
        <f>(VLOOKUP($A153,[4]BASE20!$A$1:$N$933,11,0))/1000</f>
        <v>0</v>
      </c>
      <c r="BH153" s="2">
        <f>(VLOOKUP($A153,[4]BASE20!$A$1:$N$933,12,0))/1000</f>
        <v>0</v>
      </c>
      <c r="BI153" s="2">
        <f>(VLOOKUP($A153,[4]BASE20!$A$1:$N$933,13,0))/1000</f>
        <v>0</v>
      </c>
      <c r="BJ153" s="2">
        <f>(VLOOKUP($A153,[4]BASE20!$A$1:$N$933,14,0))/1000</f>
        <v>0</v>
      </c>
      <c r="BK153" s="2">
        <f>(VLOOKUP($A153,[4]BASE21!$A$1:$N$933,3,0))/1000</f>
        <v>0</v>
      </c>
      <c r="BL153" s="2">
        <f>(VLOOKUP($A153,[4]BASE21!$A$1:$N$933,4,0))/1000</f>
        <v>0</v>
      </c>
      <c r="BM153" s="2">
        <f>(VLOOKUP($A153,[4]BASE21!$A$1:$N$933,5,0))/1000</f>
        <v>0</v>
      </c>
      <c r="BN153" s="2">
        <f>(VLOOKUP($A153,[4]BASE21!$A$1:$N$933,6,0))/1000</f>
        <v>0</v>
      </c>
      <c r="BO153" s="2">
        <f>(VLOOKUP($A153,[4]BASE21!$A$1:$N$933,7,0))/1000</f>
        <v>0</v>
      </c>
      <c r="BP153" s="2">
        <f>(VLOOKUP($A153,[4]BASE21!$A$1:$N$933,8,0))/1000</f>
        <v>0</v>
      </c>
      <c r="BQ153" s="2">
        <f t="shared" si="10"/>
        <v>0</v>
      </c>
      <c r="BR153" s="34">
        <f t="shared" si="11"/>
        <v>0</v>
      </c>
      <c r="BS153" s="34">
        <f t="shared" si="12"/>
        <v>0</v>
      </c>
      <c r="BT153" s="5"/>
    </row>
    <row r="154" spans="1:72" x14ac:dyDescent="0.2">
      <c r="A154" s="1">
        <v>464</v>
      </c>
      <c r="B154" s="1" t="s">
        <v>91</v>
      </c>
      <c r="C154" s="2">
        <f>VLOOKUP($A154,[4]BASE!$A$2:$N$890,3,0)</f>
        <v>1</v>
      </c>
      <c r="D154" s="2">
        <f>VLOOKUP($A154,[4]BASE!$A$2:$N$890,3,0)</f>
        <v>1</v>
      </c>
      <c r="E154" s="2">
        <f>VLOOKUP($A154,[4]BASE!$A$2:$N$890,3,0)</f>
        <v>1</v>
      </c>
      <c r="F154" s="2">
        <f>VLOOKUP($A154,[4]BASE!$A$2:$N$890,3,0)</f>
        <v>1</v>
      </c>
      <c r="G154" s="2">
        <f>VLOOKUP($A154,[4]BASE!$A$2:$N$890,3,0)</f>
        <v>1</v>
      </c>
      <c r="H154" s="2">
        <f>VLOOKUP($A154,[4]BASE!$A$2:$N$890,3,0)</f>
        <v>1</v>
      </c>
      <c r="I154" s="2">
        <f>VLOOKUP($A154,[4]BASE!$A$2:$N$890,3,0)</f>
        <v>1</v>
      </c>
      <c r="J154" s="2">
        <f>VLOOKUP($A154,[4]BASE!$A$2:$N$890,3,0)</f>
        <v>1</v>
      </c>
      <c r="K154" s="2">
        <f>(VLOOKUP($A154,[4]BASE!$A$2:$N$890,11,0))/1000</f>
        <v>0</v>
      </c>
      <c r="L154" s="2">
        <f>(VLOOKUP($A154,[4]BASE!$A$2:$N$890,12,0))/1000</f>
        <v>0</v>
      </c>
      <c r="M154" s="2">
        <f>(VLOOKUP($A154,[4]BASE!$A$2:$N$890,13,0))/1000</f>
        <v>0</v>
      </c>
      <c r="N154" s="2">
        <f>(VLOOKUP($A154,[4]BASE!$A$2:$N$890,14,0))/1000</f>
        <v>0</v>
      </c>
      <c r="O154" s="2">
        <f>(VLOOKUP($A154,[4]BASE17!$A$1:$N$933,3,0))/1000</f>
        <v>0</v>
      </c>
      <c r="P154" s="2">
        <f>(VLOOKUP($A154,[4]BASE17!$A$1:$N$933,4,0))/1000</f>
        <v>0</v>
      </c>
      <c r="Q154" s="2">
        <f>(VLOOKUP($A154,[4]BASE17!$A$1:$N$933,5,0))/1000</f>
        <v>0</v>
      </c>
      <c r="R154" s="2">
        <f>(VLOOKUP($A154,[4]BASE17!$A$1:$N$933,6,0))/1000</f>
        <v>0</v>
      </c>
      <c r="S154" s="2">
        <f>(VLOOKUP($A154,[4]BASE17!$A$1:$N$933,7,0))/1000</f>
        <v>0</v>
      </c>
      <c r="T154" s="2">
        <f>(VLOOKUP($A154,[4]BASE17!$A$1:$N$933,8,0))/1000</f>
        <v>0</v>
      </c>
      <c r="U154" s="2">
        <f>(VLOOKUP($A154,[4]BASE17!$A$1:$N$933,9,0))/1000</f>
        <v>0</v>
      </c>
      <c r="V154" s="2">
        <f>(VLOOKUP($A154,[4]BASE17!$A$1:$N$933,10,0))/1000</f>
        <v>0</v>
      </c>
      <c r="W154" s="2">
        <f>(VLOOKUP($A154,[4]BASE17!$A$1:$N$933,11,0))/1000</f>
        <v>0</v>
      </c>
      <c r="X154" s="2">
        <f>(VLOOKUP($A154,[4]BASE17!$A$1:$N$933,12,0))/1000</f>
        <v>0</v>
      </c>
      <c r="Y154" s="2">
        <f>(VLOOKUP($A154,[4]BASE17!$A$1:$N$933,13,0))/1000</f>
        <v>0</v>
      </c>
      <c r="Z154" s="2">
        <f>(VLOOKUP($A154,[4]BASE17!$A$1:$N$933,14,0))/1000</f>
        <v>0</v>
      </c>
      <c r="AA154" s="2">
        <f>(VLOOKUP($A154,[4]BASE18!$A$1:$N$933,3,0))/1000</f>
        <v>0</v>
      </c>
      <c r="AB154" s="2">
        <f>(VLOOKUP($A154,[4]BASE18!$A$1:$N$933,4,0))/1000</f>
        <v>0</v>
      </c>
      <c r="AC154" s="2">
        <f>(VLOOKUP($A154,[4]BASE18!$A$1:$N$933,5,0))/1000</f>
        <v>0</v>
      </c>
      <c r="AD154" s="2">
        <f>(VLOOKUP($A154,[4]BASE18!$A$1:$N$933,6,0))/1000</f>
        <v>0</v>
      </c>
      <c r="AE154" s="2">
        <f>(VLOOKUP($A154,[4]BASE18!$A$1:$N$933,7,0))/1000</f>
        <v>0</v>
      </c>
      <c r="AF154" s="2">
        <f>(VLOOKUP($A154,[4]BASE18!$A$1:$N$933,8,0))/1000</f>
        <v>0</v>
      </c>
      <c r="AG154" s="2">
        <f>(VLOOKUP($A154,[4]BASE18!$A$1:$N$933,9,0))/1000</f>
        <v>0</v>
      </c>
      <c r="AH154" s="2">
        <f>(VLOOKUP($A154,[4]BASE18!$A$1:$N$933,10,0))/1000</f>
        <v>0</v>
      </c>
      <c r="AI154" s="2">
        <f>(VLOOKUP($A154,[4]BASE18!$A$1:$N$933,11,0))/1000</f>
        <v>0</v>
      </c>
      <c r="AJ154" s="2">
        <f>(VLOOKUP($A154,[4]BASE18!$A$1:$N$933,12,0))/1000</f>
        <v>0</v>
      </c>
      <c r="AK154" s="2">
        <f>(VLOOKUP($A154,[4]BASE18!$A$1:$N$933,13,0))/1000</f>
        <v>0</v>
      </c>
      <c r="AL154" s="2">
        <f>(VLOOKUP($A154,[4]BASE18!$A$1:$N$933,14,0))/1000</f>
        <v>0</v>
      </c>
      <c r="AM154" s="2">
        <f>(VLOOKUP($A154,[4]BASE19!$A$1:$N$933,3,0))/1000</f>
        <v>0</v>
      </c>
      <c r="AN154" s="2">
        <f>(VLOOKUP($A154,[4]BASE19!$A$1:$N$933,4,0))/1000</f>
        <v>0</v>
      </c>
      <c r="AO154" s="2">
        <f>(VLOOKUP($A154,[4]BASE19!$A$1:$N$933,5,0))/1000</f>
        <v>0</v>
      </c>
      <c r="AP154" s="2">
        <f>(VLOOKUP($A154,[4]BASE19!$A$1:$N$933,6,0))/1000</f>
        <v>0</v>
      </c>
      <c r="AQ154" s="2">
        <f>(VLOOKUP($A154,[4]BASE19!$A$1:$N$933,7,0))/1000</f>
        <v>0</v>
      </c>
      <c r="AR154" s="2">
        <f>(VLOOKUP($A154,[4]BASE19!$A$1:$N$933,8,0))/1000</f>
        <v>0</v>
      </c>
      <c r="AS154" s="2">
        <f>(VLOOKUP($A154,[4]BASE19!$A$1:$N$933,9,0))/1000</f>
        <v>0</v>
      </c>
      <c r="AT154" s="2">
        <f>(VLOOKUP($A154,[4]BASE19!$A$1:$N$933,10,0))/1000</f>
        <v>0</v>
      </c>
      <c r="AU154" s="2">
        <f>(VLOOKUP($A154,[4]BASE19!$A$1:$N$933,11,0))/1000</f>
        <v>0</v>
      </c>
      <c r="AV154" s="2">
        <f>(VLOOKUP($A154,[4]BASE19!$A$1:$N$933,12,0))/1000</f>
        <v>0</v>
      </c>
      <c r="AW154" s="2">
        <f>(VLOOKUP($A154,[4]BASE19!$A$1:$N$933,13,0))/1000</f>
        <v>0</v>
      </c>
      <c r="AX154" s="2">
        <f>(VLOOKUP($A154,[4]BASE19!$A$1:$N$933,14,0))/1000</f>
        <v>0</v>
      </c>
      <c r="AY154" s="2">
        <f>(VLOOKUP($A154,[4]BASE20!$A$1:$N$933,3,0))/1000</f>
        <v>0</v>
      </c>
      <c r="AZ154" s="2">
        <f>(VLOOKUP($A154,[4]BASE20!$A$1:$N$933,4,0))/1000</f>
        <v>0</v>
      </c>
      <c r="BA154" s="2">
        <f>(VLOOKUP($A154,[4]BASE20!$A$1:$N$933,5,0))/1000</f>
        <v>0</v>
      </c>
      <c r="BB154" s="2">
        <f>(VLOOKUP($A154,[4]BASE20!$A$1:$N$933,6,0))/1000</f>
        <v>0</v>
      </c>
      <c r="BC154" s="2">
        <f>(VLOOKUP($A154,[4]BASE20!$A$1:$N$933,7,0))/1000</f>
        <v>0</v>
      </c>
      <c r="BD154" s="2">
        <f>(VLOOKUP($A154,[4]BASE20!$A$1:$N$933,8,0))/1000</f>
        <v>0</v>
      </c>
      <c r="BE154" s="2">
        <f>(VLOOKUP($A154,[4]BASE20!$A$1:$N$933,9,0))/1000</f>
        <v>0</v>
      </c>
      <c r="BF154" s="2">
        <f>(VLOOKUP($A154,[4]BASE20!$A$1:$N$933,10,0))/1000</f>
        <v>0</v>
      </c>
      <c r="BG154" s="2">
        <f>(VLOOKUP($A154,[4]BASE20!$A$1:$N$933,11,0))/1000</f>
        <v>0</v>
      </c>
      <c r="BH154" s="2">
        <f>(VLOOKUP($A154,[4]BASE20!$A$1:$N$933,12,0))/1000</f>
        <v>0</v>
      </c>
      <c r="BI154" s="2">
        <f>(VLOOKUP($A154,[4]BASE20!$A$1:$N$933,13,0))/1000</f>
        <v>0</v>
      </c>
      <c r="BJ154" s="2">
        <f>(VLOOKUP($A154,[4]BASE20!$A$1:$N$933,14,0))/1000</f>
        <v>0</v>
      </c>
      <c r="BK154" s="2">
        <f>(VLOOKUP($A154,[4]BASE21!$A$1:$N$933,3,0))/1000</f>
        <v>0</v>
      </c>
      <c r="BL154" s="2">
        <f>(VLOOKUP($A154,[4]BASE21!$A$1:$N$933,4,0))/1000</f>
        <v>0</v>
      </c>
      <c r="BM154" s="2">
        <f>(VLOOKUP($A154,[4]BASE21!$A$1:$N$933,5,0))/1000</f>
        <v>0</v>
      </c>
      <c r="BN154" s="2">
        <f>(VLOOKUP($A154,[4]BASE21!$A$1:$N$933,6,0))/1000</f>
        <v>0</v>
      </c>
      <c r="BO154" s="2">
        <f>(VLOOKUP($A154,[4]BASE21!$A$1:$N$933,7,0))/1000</f>
        <v>0</v>
      </c>
      <c r="BP154" s="2">
        <f>(VLOOKUP($A154,[4]BASE21!$A$1:$N$933,8,0))/1000</f>
        <v>0</v>
      </c>
      <c r="BQ154" s="2">
        <f t="shared" si="10"/>
        <v>0</v>
      </c>
      <c r="BR154" s="34">
        <f t="shared" si="11"/>
        <v>0</v>
      </c>
      <c r="BS154" s="34">
        <f t="shared" si="12"/>
        <v>0</v>
      </c>
      <c r="BT154" s="5"/>
    </row>
    <row r="155" spans="1:72" s="42" customFormat="1" hidden="1" x14ac:dyDescent="0.2">
      <c r="A155" s="42">
        <v>48</v>
      </c>
      <c r="B155" s="42" t="s">
        <v>92</v>
      </c>
      <c r="C155" s="41" t="e">
        <f>VLOOKUP($A155,[4]BASE!$A$2:$N$890,3,0)</f>
        <v>#N/A</v>
      </c>
      <c r="D155" s="41" t="e">
        <f>VLOOKUP($A155,[4]BASE!$A$2:$N$890,3,0)</f>
        <v>#N/A</v>
      </c>
      <c r="E155" s="41" t="e">
        <f>VLOOKUP($A155,[4]BASE!$A$2:$N$890,3,0)</f>
        <v>#N/A</v>
      </c>
      <c r="F155" s="41" t="e">
        <f>VLOOKUP($A155,[4]BASE!$A$2:$N$890,3,0)</f>
        <v>#N/A</v>
      </c>
      <c r="G155" s="41" t="e">
        <f>VLOOKUP($A155,[4]BASE!$A$2:$N$890,3,0)</f>
        <v>#N/A</v>
      </c>
      <c r="H155" s="41" t="e">
        <f>VLOOKUP($A155,[4]BASE!$A$2:$N$890,3,0)</f>
        <v>#N/A</v>
      </c>
      <c r="I155" s="41" t="e">
        <f>VLOOKUP($A155,[4]BASE!$A$2:$N$890,3,0)</f>
        <v>#N/A</v>
      </c>
      <c r="J155" s="41" t="e">
        <f>VLOOKUP($A155,[4]BASE!$A$2:$N$890,3,0)</f>
        <v>#N/A</v>
      </c>
      <c r="K155" s="2" t="e">
        <f>(VLOOKUP($A155,[4]BASE!$A$2:$N$890,11,0))/1000</f>
        <v>#N/A</v>
      </c>
      <c r="L155" s="2" t="e">
        <f>(VLOOKUP($A155,[4]BASE!$A$2:$N$890,12,0))/1000</f>
        <v>#N/A</v>
      </c>
      <c r="M155" s="2" t="e">
        <f>(VLOOKUP($A155,[4]BASE!$A$2:$N$890,13,0))/1000</f>
        <v>#N/A</v>
      </c>
      <c r="N155" s="2" t="e">
        <f>(VLOOKUP($A155,[4]BASE!$A$2:$N$890,14,0))/1000</f>
        <v>#N/A</v>
      </c>
      <c r="O155" s="2" t="e">
        <f>(VLOOKUP($A155,[4]BASE17!$A$1:$N$933,3,0))/1000</f>
        <v>#N/A</v>
      </c>
      <c r="P155" s="2" t="e">
        <f>(VLOOKUP($A155,[4]BASE17!$A$1:$N$933,4,0))/1000</f>
        <v>#N/A</v>
      </c>
      <c r="Q155" s="2" t="e">
        <f>(VLOOKUP($A155,[4]BASE17!$A$1:$N$933,5,0))/1000</f>
        <v>#N/A</v>
      </c>
      <c r="R155" s="2" t="e">
        <f>(VLOOKUP($A155,[4]BASE17!$A$1:$N$933,6,0))/1000</f>
        <v>#N/A</v>
      </c>
      <c r="S155" s="2" t="e">
        <f>(VLOOKUP($A155,[4]BASE17!$A$1:$N$933,7,0))/1000</f>
        <v>#N/A</v>
      </c>
      <c r="T155" s="2" t="e">
        <f>(VLOOKUP($A155,[4]BASE17!$A$1:$N$933,8,0))/1000</f>
        <v>#N/A</v>
      </c>
      <c r="U155" s="2" t="e">
        <f>(VLOOKUP($A155,[4]BASE17!$A$1:$N$933,9,0))/1000</f>
        <v>#N/A</v>
      </c>
      <c r="V155" s="2" t="e">
        <f>(VLOOKUP($A155,[4]BASE17!$A$1:$N$933,10,0))/1000</f>
        <v>#N/A</v>
      </c>
      <c r="W155" s="2" t="e">
        <f>(VLOOKUP($A155,[4]BASE17!$A$1:$N$933,11,0))/1000</f>
        <v>#N/A</v>
      </c>
      <c r="X155" s="2" t="e">
        <f>(VLOOKUP($A155,[4]BASE17!$A$1:$N$933,12,0))/1000</f>
        <v>#N/A</v>
      </c>
      <c r="Y155" s="2" t="e">
        <f>(VLOOKUP($A155,[4]BASE17!$A$1:$N$933,13,0))/1000</f>
        <v>#N/A</v>
      </c>
      <c r="Z155" s="2" t="e">
        <f>(VLOOKUP($A155,[4]BASE17!$A$1:$N$933,14,0))/1000</f>
        <v>#N/A</v>
      </c>
      <c r="AA155" s="2" t="e">
        <f>(VLOOKUP($A155,[4]BASE18!$A$1:$N$933,3,0))/1000</f>
        <v>#N/A</v>
      </c>
      <c r="AB155" s="2" t="e">
        <f>(VLOOKUP($A155,[4]BASE18!$A$1:$N$933,4,0))/1000</f>
        <v>#N/A</v>
      </c>
      <c r="AC155" s="2" t="e">
        <f>(VLOOKUP($A155,[4]BASE18!$A$1:$N$933,5,0))/1000</f>
        <v>#N/A</v>
      </c>
      <c r="AD155" s="2" t="e">
        <f>(VLOOKUP($A155,[4]BASE18!$A$1:$N$933,6,0))/1000</f>
        <v>#N/A</v>
      </c>
      <c r="AE155" s="2" t="e">
        <f>(VLOOKUP($A155,[4]BASE18!$A$1:$N$933,7,0))/1000</f>
        <v>#N/A</v>
      </c>
      <c r="AF155" s="2" t="e">
        <f>(VLOOKUP($A155,[4]BASE18!$A$1:$N$933,8,0))/1000</f>
        <v>#N/A</v>
      </c>
      <c r="AG155" s="2" t="e">
        <f>(VLOOKUP($A155,[4]BASE18!$A$1:$N$933,9,0))/1000</f>
        <v>#N/A</v>
      </c>
      <c r="AH155" s="2" t="e">
        <f>(VLOOKUP($A155,[4]BASE18!$A$1:$N$933,10,0))/1000</f>
        <v>#N/A</v>
      </c>
      <c r="AI155" s="2" t="e">
        <f>(VLOOKUP($A155,[4]BASE18!$A$1:$N$933,11,0))/1000</f>
        <v>#N/A</v>
      </c>
      <c r="AJ155" s="2" t="e">
        <f>(VLOOKUP($A155,[4]BASE18!$A$1:$N$933,12,0))/1000</f>
        <v>#N/A</v>
      </c>
      <c r="AK155" s="2" t="e">
        <f>(VLOOKUP($A155,[4]BASE18!$A$1:$N$933,13,0))/1000</f>
        <v>#N/A</v>
      </c>
      <c r="AL155" s="2" t="e">
        <f>(VLOOKUP($A155,[4]BASE18!$A$1:$N$933,14,0))/1000</f>
        <v>#N/A</v>
      </c>
      <c r="AM155" s="2" t="e">
        <f>(VLOOKUP($A155,[4]BASE19!$A$1:$N$933,3,0))/1000</f>
        <v>#N/A</v>
      </c>
      <c r="AN155" s="2" t="e">
        <f>(VLOOKUP($A155,[4]BASE19!$A$1:$N$933,4,0))/1000</f>
        <v>#N/A</v>
      </c>
      <c r="AO155" s="2" t="e">
        <f>(VLOOKUP($A155,[4]BASE19!$A$1:$N$933,5,0))/1000</f>
        <v>#N/A</v>
      </c>
      <c r="AP155" s="2" t="e">
        <f>(VLOOKUP($A155,[4]BASE19!$A$1:$N$933,6,0))/1000</f>
        <v>#N/A</v>
      </c>
      <c r="AQ155" s="2" t="e">
        <f>(VLOOKUP($A155,[4]BASE19!$A$1:$N$933,7,0))/1000</f>
        <v>#N/A</v>
      </c>
      <c r="AR155" s="2" t="e">
        <f>(VLOOKUP($A155,[4]BASE19!$A$1:$N$933,8,0))/1000</f>
        <v>#N/A</v>
      </c>
      <c r="AS155" s="2" t="e">
        <f>(VLOOKUP($A155,[4]BASE19!$A$1:$N$933,9,0))/1000</f>
        <v>#N/A</v>
      </c>
      <c r="AT155" s="2" t="e">
        <f>(VLOOKUP($A155,[4]BASE19!$A$1:$N$933,10,0))/1000</f>
        <v>#N/A</v>
      </c>
      <c r="AU155" s="2" t="e">
        <f>(VLOOKUP($A155,[4]BASE19!$A$1:$N$933,11,0))/1000</f>
        <v>#N/A</v>
      </c>
      <c r="AV155" s="2" t="e">
        <f>(VLOOKUP($A155,[4]BASE19!$A$1:$N$933,12,0))/1000</f>
        <v>#N/A</v>
      </c>
      <c r="AW155" s="2" t="e">
        <f>(VLOOKUP($A155,[4]BASE19!$A$1:$N$933,13,0))/1000</f>
        <v>#N/A</v>
      </c>
      <c r="AX155" s="2" t="e">
        <f>(VLOOKUP($A155,[4]BASE19!$A$1:$N$933,14,0))/1000</f>
        <v>#N/A</v>
      </c>
      <c r="AY155" s="2" t="e">
        <f>(VLOOKUP($A155,[4]BASE20!$A$1:$N$933,3,0))/1000</f>
        <v>#N/A</v>
      </c>
      <c r="AZ155" s="2" t="e">
        <f>(VLOOKUP($A155,[4]BASE20!$A$1:$N$933,4,0))/1000</f>
        <v>#N/A</v>
      </c>
      <c r="BA155" s="2" t="e">
        <f>(VLOOKUP($A155,[4]BASE20!$A$1:$N$933,5,0))/1000</f>
        <v>#N/A</v>
      </c>
      <c r="BB155" s="2" t="e">
        <f>(VLOOKUP($A155,[4]BASE20!$A$1:$N$933,6,0))/1000</f>
        <v>#N/A</v>
      </c>
      <c r="BC155" s="2" t="e">
        <f>(VLOOKUP($A155,[4]BASE20!$A$1:$N$933,7,0))/1000</f>
        <v>#N/A</v>
      </c>
      <c r="BD155" s="2" t="e">
        <f>(VLOOKUP($A155,[4]BASE20!$A$1:$N$933,8,0))/1000</f>
        <v>#N/A</v>
      </c>
      <c r="BE155" s="2" t="e">
        <f>(VLOOKUP($A155,[4]BASE20!$A$1:$N$933,9,0))/1000</f>
        <v>#N/A</v>
      </c>
      <c r="BF155" s="2" t="e">
        <f>(VLOOKUP($A155,[4]BASE20!$A$1:$N$933,10,0))/1000</f>
        <v>#N/A</v>
      </c>
      <c r="BG155" s="2" t="e">
        <f>(VLOOKUP($A155,[4]BASE20!$A$1:$N$933,11,0))/1000</f>
        <v>#N/A</v>
      </c>
      <c r="BH155" s="2" t="e">
        <f>(VLOOKUP($A155,[4]BASE20!$A$1:$N$933,12,0))/1000</f>
        <v>#N/A</v>
      </c>
      <c r="BI155" s="2" t="e">
        <f>(VLOOKUP($A155,[4]BASE20!$A$1:$N$933,13,0))/1000</f>
        <v>#N/A</v>
      </c>
      <c r="BJ155" s="2" t="e">
        <f>(VLOOKUP($A155,[4]BASE20!$A$1:$N$933,14,0))/1000</f>
        <v>#N/A</v>
      </c>
      <c r="BK155" s="2" t="e">
        <f>(VLOOKUP($A155,[4]BASE21!$A$1:$N$933,3,0))/1000</f>
        <v>#N/A</v>
      </c>
      <c r="BL155" s="2" t="e">
        <f>(VLOOKUP($A155,[4]BASE21!$A$1:$N$933,4,0))/1000</f>
        <v>#N/A</v>
      </c>
      <c r="BM155" s="2" t="e">
        <f>(VLOOKUP($A155,[4]BASE21!$A$1:$N$933,5,0))/1000</f>
        <v>#N/A</v>
      </c>
      <c r="BN155" s="2" t="e">
        <f>(VLOOKUP($A155,[4]BASE21!$A$1:$N$933,6,0))/1000</f>
        <v>#N/A</v>
      </c>
      <c r="BO155" s="2" t="e">
        <f>(VLOOKUP($A155,[4]BASE21!$A$1:$N$933,7,0))/1000</f>
        <v>#N/A</v>
      </c>
      <c r="BP155" s="2" t="e">
        <f>(VLOOKUP($A155,[4]BASE21!$A$1:$N$933,8,0))/1000</f>
        <v>#N/A</v>
      </c>
      <c r="BQ155" s="2" t="e">
        <f t="shared" si="10"/>
        <v>#N/A</v>
      </c>
      <c r="BR155" s="34" t="e">
        <f t="shared" si="11"/>
        <v>#N/A</v>
      </c>
      <c r="BS155" s="34" t="e">
        <f t="shared" si="12"/>
        <v>#N/A</v>
      </c>
      <c r="BT155" s="5"/>
    </row>
    <row r="156" spans="1:72" x14ac:dyDescent="0.2">
      <c r="A156" s="1">
        <v>49</v>
      </c>
      <c r="B156" s="1" t="s">
        <v>93</v>
      </c>
      <c r="C156" s="2">
        <f>VLOOKUP($A156,[4]BASE!$A$2:$N$890,3,0)</f>
        <v>1</v>
      </c>
      <c r="D156" s="2">
        <f>VLOOKUP($A156,[4]BASE!$A$2:$N$890,3,0)</f>
        <v>1</v>
      </c>
      <c r="E156" s="2">
        <f>VLOOKUP($A156,[4]BASE!$A$2:$N$890,3,0)</f>
        <v>1</v>
      </c>
      <c r="F156" s="2">
        <f>VLOOKUP($A156,[4]BASE!$A$2:$N$890,3,0)</f>
        <v>1</v>
      </c>
      <c r="G156" s="2">
        <f>VLOOKUP($A156,[4]BASE!$A$2:$N$890,3,0)</f>
        <v>1</v>
      </c>
      <c r="H156" s="2">
        <f>VLOOKUP($A156,[4]BASE!$A$2:$N$890,3,0)</f>
        <v>1</v>
      </c>
      <c r="I156" s="2">
        <f>VLOOKUP($A156,[4]BASE!$A$2:$N$890,3,0)</f>
        <v>1</v>
      </c>
      <c r="J156" s="2">
        <f>VLOOKUP($A156,[4]BASE!$A$2:$N$890,3,0)</f>
        <v>1</v>
      </c>
      <c r="K156" s="2">
        <f>(VLOOKUP($A156,[4]BASE!$A$2:$N$890,11,0))/1000</f>
        <v>0</v>
      </c>
      <c r="L156" s="2">
        <f>(VLOOKUP($A156,[4]BASE!$A$2:$N$890,12,0))/1000</f>
        <v>0</v>
      </c>
      <c r="M156" s="2">
        <f>(VLOOKUP($A156,[4]BASE!$A$2:$N$890,13,0))/1000</f>
        <v>0</v>
      </c>
      <c r="N156" s="2">
        <f>(VLOOKUP($A156,[4]BASE!$A$2:$N$890,14,0))/1000</f>
        <v>0</v>
      </c>
      <c r="O156" s="2">
        <f>(VLOOKUP($A156,[4]BASE17!$A$1:$N$933,3,0))/1000</f>
        <v>0</v>
      </c>
      <c r="P156" s="2">
        <f>(VLOOKUP($A156,[4]BASE17!$A$1:$N$933,4,0))/1000</f>
        <v>0</v>
      </c>
      <c r="Q156" s="2">
        <f>(VLOOKUP($A156,[4]BASE17!$A$1:$N$933,5,0))/1000</f>
        <v>0</v>
      </c>
      <c r="R156" s="2">
        <f>(VLOOKUP($A156,[4]BASE17!$A$1:$N$933,6,0))/1000</f>
        <v>0</v>
      </c>
      <c r="S156" s="2">
        <f>(VLOOKUP($A156,[4]BASE17!$A$1:$N$933,7,0))/1000</f>
        <v>0</v>
      </c>
      <c r="T156" s="2">
        <f>(VLOOKUP($A156,[4]BASE17!$A$1:$N$933,8,0))/1000</f>
        <v>0</v>
      </c>
      <c r="U156" s="2">
        <f>(VLOOKUP($A156,[4]BASE17!$A$1:$N$933,9,0))/1000</f>
        <v>0</v>
      </c>
      <c r="V156" s="2">
        <f>(VLOOKUP($A156,[4]BASE17!$A$1:$N$933,10,0))/1000</f>
        <v>0</v>
      </c>
      <c r="W156" s="2">
        <f>(VLOOKUP($A156,[4]BASE17!$A$1:$N$933,11,0))/1000</f>
        <v>0</v>
      </c>
      <c r="X156" s="2">
        <f>(VLOOKUP($A156,[4]BASE17!$A$1:$N$933,12,0))/1000</f>
        <v>0</v>
      </c>
      <c r="Y156" s="2">
        <f>(VLOOKUP($A156,[4]BASE17!$A$1:$N$933,13,0))/1000</f>
        <v>0</v>
      </c>
      <c r="Z156" s="2">
        <f>(VLOOKUP($A156,[4]BASE17!$A$1:$N$933,14,0))/1000</f>
        <v>0</v>
      </c>
      <c r="AA156" s="2">
        <f>(VLOOKUP($A156,[4]BASE18!$A$1:$N$933,3,0))/1000</f>
        <v>0</v>
      </c>
      <c r="AB156" s="2">
        <f>(VLOOKUP($A156,[4]BASE18!$A$1:$N$933,4,0))/1000</f>
        <v>0</v>
      </c>
      <c r="AC156" s="2">
        <f>(VLOOKUP($A156,[4]BASE18!$A$1:$N$933,5,0))/1000</f>
        <v>0</v>
      </c>
      <c r="AD156" s="2">
        <f>(VLOOKUP($A156,[4]BASE18!$A$1:$N$933,6,0))/1000</f>
        <v>0</v>
      </c>
      <c r="AE156" s="2">
        <f>(VLOOKUP($A156,[4]BASE18!$A$1:$N$933,7,0))/1000</f>
        <v>0</v>
      </c>
      <c r="AF156" s="2">
        <f>(VLOOKUP($A156,[4]BASE18!$A$1:$N$933,8,0))/1000</f>
        <v>0</v>
      </c>
      <c r="AG156" s="2">
        <f>(VLOOKUP($A156,[4]BASE18!$A$1:$N$933,9,0))/1000</f>
        <v>0</v>
      </c>
      <c r="AH156" s="2">
        <f>(VLOOKUP($A156,[4]BASE18!$A$1:$N$933,10,0))/1000</f>
        <v>0</v>
      </c>
      <c r="AI156" s="2">
        <f>(VLOOKUP($A156,[4]BASE18!$A$1:$N$933,11,0))/1000</f>
        <v>0</v>
      </c>
      <c r="AJ156" s="2">
        <f>(VLOOKUP($A156,[4]BASE18!$A$1:$N$933,12,0))/1000</f>
        <v>0</v>
      </c>
      <c r="AK156" s="2">
        <f>(VLOOKUP($A156,[4]BASE18!$A$1:$N$933,13,0))/1000</f>
        <v>0</v>
      </c>
      <c r="AL156" s="2">
        <f>(VLOOKUP($A156,[4]BASE18!$A$1:$N$933,14,0))/1000</f>
        <v>0</v>
      </c>
      <c r="AM156" s="2">
        <f>(VLOOKUP($A156,[4]BASE19!$A$1:$N$933,3,0))/1000</f>
        <v>0</v>
      </c>
      <c r="AN156" s="2">
        <f>(VLOOKUP($A156,[4]BASE19!$A$1:$N$933,4,0))/1000</f>
        <v>0</v>
      </c>
      <c r="AO156" s="2">
        <f>(VLOOKUP($A156,[4]BASE19!$A$1:$N$933,5,0))/1000</f>
        <v>0</v>
      </c>
      <c r="AP156" s="2">
        <f>(VLOOKUP($A156,[4]BASE19!$A$1:$N$933,6,0))/1000</f>
        <v>0</v>
      </c>
      <c r="AQ156" s="2">
        <f>(VLOOKUP($A156,[4]BASE19!$A$1:$N$933,7,0))/1000</f>
        <v>0</v>
      </c>
      <c r="AR156" s="2">
        <f>(VLOOKUP($A156,[4]BASE19!$A$1:$N$933,8,0))/1000</f>
        <v>0</v>
      </c>
      <c r="AS156" s="2">
        <f>(VLOOKUP($A156,[4]BASE19!$A$1:$N$933,9,0))/1000</f>
        <v>0</v>
      </c>
      <c r="AT156" s="2">
        <f>(VLOOKUP($A156,[4]BASE19!$A$1:$N$933,10,0))/1000</f>
        <v>0</v>
      </c>
      <c r="AU156" s="2">
        <f>(VLOOKUP($A156,[4]BASE19!$A$1:$N$933,11,0))/1000</f>
        <v>0</v>
      </c>
      <c r="AV156" s="2">
        <f>(VLOOKUP($A156,[4]BASE19!$A$1:$N$933,12,0))/1000</f>
        <v>0</v>
      </c>
      <c r="AW156" s="2">
        <f>(VLOOKUP($A156,[4]BASE19!$A$1:$N$933,13,0))/1000</f>
        <v>0</v>
      </c>
      <c r="AX156" s="2">
        <f>(VLOOKUP($A156,[4]BASE19!$A$1:$N$933,14,0))/1000</f>
        <v>0</v>
      </c>
      <c r="AY156" s="2">
        <f>(VLOOKUP($A156,[4]BASE20!$A$1:$N$933,3,0))/1000</f>
        <v>0</v>
      </c>
      <c r="AZ156" s="2">
        <f>(VLOOKUP($A156,[4]BASE20!$A$1:$N$933,4,0))/1000</f>
        <v>0</v>
      </c>
      <c r="BA156" s="2">
        <f>(VLOOKUP($A156,[4]BASE20!$A$1:$N$933,5,0))/1000</f>
        <v>0</v>
      </c>
      <c r="BB156" s="2">
        <f>(VLOOKUP($A156,[4]BASE20!$A$1:$N$933,6,0))/1000</f>
        <v>0</v>
      </c>
      <c r="BC156" s="2">
        <f>(VLOOKUP($A156,[4]BASE20!$A$1:$N$933,7,0))/1000</f>
        <v>0</v>
      </c>
      <c r="BD156" s="2">
        <f>(VLOOKUP($A156,[4]BASE20!$A$1:$N$933,8,0))/1000</f>
        <v>0</v>
      </c>
      <c r="BE156" s="2">
        <f>(VLOOKUP($A156,[4]BASE20!$A$1:$N$933,9,0))/1000</f>
        <v>0</v>
      </c>
      <c r="BF156" s="2">
        <f>(VLOOKUP($A156,[4]BASE20!$A$1:$N$933,10,0))/1000</f>
        <v>0</v>
      </c>
      <c r="BG156" s="2">
        <f>(VLOOKUP($A156,[4]BASE20!$A$1:$N$933,11,0))/1000</f>
        <v>0</v>
      </c>
      <c r="BH156" s="2">
        <f>(VLOOKUP($A156,[4]BASE20!$A$1:$N$933,12,0))/1000</f>
        <v>0</v>
      </c>
      <c r="BI156" s="2">
        <f>(VLOOKUP($A156,[4]BASE20!$A$1:$N$933,13,0))/1000</f>
        <v>0</v>
      </c>
      <c r="BJ156" s="2">
        <f>(VLOOKUP($A156,[4]BASE20!$A$1:$N$933,14,0))/1000</f>
        <v>0</v>
      </c>
      <c r="BK156" s="2">
        <f>(VLOOKUP($A156,[4]BASE21!$A$1:$N$933,3,0))/1000</f>
        <v>0</v>
      </c>
      <c r="BL156" s="2">
        <f>(VLOOKUP($A156,[4]BASE21!$A$1:$N$933,4,0))/1000</f>
        <v>0</v>
      </c>
      <c r="BM156" s="2">
        <f>(VLOOKUP($A156,[4]BASE21!$A$1:$N$933,5,0))/1000</f>
        <v>0</v>
      </c>
      <c r="BN156" s="2">
        <f>(VLOOKUP($A156,[4]BASE21!$A$1:$N$933,6,0))/1000</f>
        <v>0</v>
      </c>
      <c r="BO156" s="2">
        <f>(VLOOKUP($A156,[4]BASE21!$A$1:$N$933,7,0))/1000</f>
        <v>0</v>
      </c>
      <c r="BP156" s="2">
        <f>(VLOOKUP($A156,[4]BASE21!$A$1:$N$933,8,0))/1000</f>
        <v>0</v>
      </c>
      <c r="BQ156" s="2">
        <f t="shared" si="10"/>
        <v>0</v>
      </c>
      <c r="BR156" s="34">
        <f t="shared" si="11"/>
        <v>0</v>
      </c>
      <c r="BS156" s="34">
        <f t="shared" si="12"/>
        <v>0</v>
      </c>
      <c r="BT156" s="5"/>
    </row>
    <row r="157" spans="1:72" ht="12" thickBot="1" x14ac:dyDescent="0.25">
      <c r="A157" s="37"/>
      <c r="B157" s="37"/>
      <c r="C157" s="2"/>
      <c r="D157" s="2"/>
      <c r="E157" s="2"/>
      <c r="F157" s="2"/>
      <c r="G157" s="2"/>
      <c r="H157" s="2"/>
      <c r="I157" s="2"/>
      <c r="J157" s="2"/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 t="e">
        <f>(VLOOKUP($A157,[4]BASE19!$A$1:$N$933,9,0))/1000</f>
        <v>#N/A</v>
      </c>
      <c r="AT157" s="2" t="e">
        <f>(VLOOKUP($A157,[4]BASE19!$A$1:$N$933,10,0))/1000</f>
        <v>#N/A</v>
      </c>
      <c r="AU157" s="2" t="e">
        <f>(VLOOKUP($A157,[4]BASE19!$A$1:$N$933,11,0))/1000</f>
        <v>#N/A</v>
      </c>
      <c r="AV157" s="2" t="e">
        <f>(VLOOKUP($A157,[4]BASE19!$A$1:$N$933,12,0))/1000</f>
        <v>#N/A</v>
      </c>
      <c r="AW157" s="2" t="e">
        <f>(VLOOKUP($A157,[4]BASE19!$A$1:$N$933,13,0))/1000</f>
        <v>#N/A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0</v>
      </c>
      <c r="BI157" s="2">
        <v>0</v>
      </c>
      <c r="BJ157" s="2">
        <v>0</v>
      </c>
      <c r="BK157" s="2">
        <v>0</v>
      </c>
      <c r="BL157" s="2">
        <v>0</v>
      </c>
      <c r="BM157" s="2">
        <v>0</v>
      </c>
      <c r="BN157" s="2">
        <v>0</v>
      </c>
      <c r="BO157" s="2">
        <v>0</v>
      </c>
      <c r="BP157" s="2">
        <v>0</v>
      </c>
      <c r="BQ157" s="2">
        <f t="shared" si="10"/>
        <v>0</v>
      </c>
      <c r="BR157" s="34">
        <f t="shared" si="11"/>
        <v>0</v>
      </c>
      <c r="BS157" s="34">
        <f t="shared" si="12"/>
        <v>0</v>
      </c>
      <c r="BT157" s="5"/>
    </row>
    <row r="158" spans="1:72" ht="12" thickTop="1" x14ac:dyDescent="0.2">
      <c r="A158" s="1">
        <v>5</v>
      </c>
      <c r="B158" s="1" t="s">
        <v>94</v>
      </c>
      <c r="C158" s="2">
        <f>VLOOKUP($A158,[4]BASE!$A$2:$N$890,3,0)</f>
        <v>1</v>
      </c>
      <c r="D158" s="2">
        <f>VLOOKUP($A158,[4]BASE!$A$2:$N$890,3,0)</f>
        <v>1</v>
      </c>
      <c r="E158" s="2">
        <f>VLOOKUP($A158,[4]BASE!$A$2:$N$890,3,0)</f>
        <v>1</v>
      </c>
      <c r="F158" s="2">
        <f>VLOOKUP($A158,[4]BASE!$A$2:$N$890,3,0)</f>
        <v>1</v>
      </c>
      <c r="G158" s="2">
        <f>VLOOKUP($A158,[4]BASE!$A$2:$N$890,3,0)</f>
        <v>1</v>
      </c>
      <c r="H158" s="2">
        <f>VLOOKUP($A158,[4]BASE!$A$2:$N$890,3,0)</f>
        <v>1</v>
      </c>
      <c r="I158" s="2">
        <f>VLOOKUP($A158,[4]BASE!$A$2:$N$890,3,0)</f>
        <v>1</v>
      </c>
      <c r="J158" s="2">
        <f>VLOOKUP($A158,[4]BASE!$A$2:$N$890,3,0)</f>
        <v>1</v>
      </c>
      <c r="K158" s="2">
        <f>(VLOOKUP($A158,[4]BASE!$A$2:$N$890,11,0))/1000</f>
        <v>9573740.9354999997</v>
      </c>
      <c r="L158" s="2">
        <f>(VLOOKUP($A158,[4]BASE!$A$2:$N$890,12,0))/1000</f>
        <v>9588233.1519099995</v>
      </c>
      <c r="M158" s="2">
        <f>(VLOOKUP($A158,[4]BASE!$A$2:$N$890,13,0))/1000</f>
        <v>9603947.22958</v>
      </c>
      <c r="N158" s="2">
        <f>(VLOOKUP($A158,[4]BASE!$A$2:$N$890,14,0))/1000</f>
        <v>9637388.2486700006</v>
      </c>
      <c r="O158" s="2">
        <f>(VLOOKUP($A158,[4]BASE17!$A$1:$N$933,3,0))/1000</f>
        <v>15347.35082</v>
      </c>
      <c r="P158" s="2">
        <f>(VLOOKUP($A158,[4]BASE17!$A$1:$N$933,4,0))/1000</f>
        <v>35119.687229999996</v>
      </c>
      <c r="Q158" s="2">
        <f>(VLOOKUP($A158,[4]BASE17!$A$1:$N$933,5,0))/1000</f>
        <v>64074.847170000001</v>
      </c>
      <c r="R158" s="2">
        <f>(VLOOKUP($A158,[4]BASE17!$A$1:$N$933,6,0))/1000</f>
        <v>81707.887780000005</v>
      </c>
      <c r="S158" s="2">
        <f>(VLOOKUP($A158,[4]BASE17!$A$1:$N$933,7,0))/1000</f>
        <v>136469.07609000002</v>
      </c>
      <c r="T158" s="2">
        <f>(VLOOKUP($A158,[4]BASE17!$A$1:$N$933,8,0))/1000</f>
        <v>161176.9351</v>
      </c>
      <c r="U158" s="2">
        <f>(VLOOKUP($A158,[4]BASE17!$A$1:$N$933,9,0))/1000</f>
        <v>188515.32736000002</v>
      </c>
      <c r="V158" s="2">
        <f>(VLOOKUP($A158,[4]BASE17!$A$1:$N$933,10,0))/1000</f>
        <v>211935.62812000001</v>
      </c>
      <c r="W158" s="2">
        <f>(VLOOKUP($A158,[4]BASE17!$A$1:$N$933,11,0))/1000</f>
        <v>230998.66663999998</v>
      </c>
      <c r="X158" s="2">
        <f>(VLOOKUP($A158,[4]BASE17!$A$1:$N$933,12,0))/1000</f>
        <v>251567.91740999999</v>
      </c>
      <c r="Y158" s="2">
        <f>(VLOOKUP($A158,[4]BASE17!$A$1:$N$933,13,0))/1000</f>
        <v>275241.91837000003</v>
      </c>
      <c r="Z158" s="2">
        <f>(VLOOKUP($A158,[4]BASE17!$A$1:$N$933,14,0))/1000</f>
        <v>298632.15314999997</v>
      </c>
      <c r="AA158" s="2">
        <f>(VLOOKUP($A158,[4]BASE18!$A$1:$N$933,3,0))/1000</f>
        <v>20420.230789999998</v>
      </c>
      <c r="AB158" s="2">
        <f>(VLOOKUP($A158,[4]BASE18!$A$1:$N$933,4,0))/1000</f>
        <v>1784534.5995</v>
      </c>
      <c r="AC158" s="2">
        <f>(VLOOKUP($A158,[4]BASE18!$A$1:$N$933,5,0))/1000</f>
        <v>1808267.6907899999</v>
      </c>
      <c r="AD158" s="2">
        <f>(VLOOKUP($A158,[4]BASE18!$A$1:$N$933,6,0))/1000</f>
        <v>1830868.77122</v>
      </c>
      <c r="AE158" s="2">
        <f>(VLOOKUP($A158,[4]BASE18!$A$1:$N$933,7,0))/1000</f>
        <v>1862977.58183</v>
      </c>
      <c r="AF158" s="2">
        <f>(VLOOKUP($A158,[4]BASE18!$A$1:$N$933,8,0))/1000</f>
        <v>1920880.3279899999</v>
      </c>
      <c r="AG158" s="2">
        <f>(VLOOKUP($A158,[4]BASE18!$A$1:$N$933,9,0))/1000</f>
        <v>1948075.52122</v>
      </c>
      <c r="AH158" s="2">
        <f>(VLOOKUP($A158,[4]BASE18!$A$1:$N$933,10,0))/1000</f>
        <v>1975042.3823699998</v>
      </c>
      <c r="AI158" s="2">
        <f>(VLOOKUP($A158,[4]BASE18!$A$1:$N$933,11,0))/1000</f>
        <v>1999045.0161700002</v>
      </c>
      <c r="AJ158" s="2">
        <f>(VLOOKUP($A158,[4]BASE18!$A$1:$N$933,12,0))/1000</f>
        <v>2018953.3726300001</v>
      </c>
      <c r="AK158" s="2">
        <f>(VLOOKUP($A158,[4]BASE18!$A$1:$N$933,13,0))/1000</f>
        <v>2039402.8371900001</v>
      </c>
      <c r="AL158" s="2">
        <f>(VLOOKUP($A158,[4]BASE18!$A$1:$N$933,14,0))/1000</f>
        <v>2080735.1466700002</v>
      </c>
      <c r="AM158" s="2">
        <f>(VLOOKUP($A158,[4]BASE19!$A$1:$N$933,3,0))/1000</f>
        <v>36278.011920000004</v>
      </c>
      <c r="AN158" s="2">
        <f>(VLOOKUP($A158,[4]BASE19!$A$1:$N$933,4,0))/1000</f>
        <v>59616.075049999999</v>
      </c>
      <c r="AO158" s="2">
        <f>(VLOOKUP($A158,[4]BASE19!$A$1:$N$933,5,0))/1000</f>
        <v>98206.528069999986</v>
      </c>
      <c r="AP158" s="2">
        <f>(VLOOKUP($A158,[4]BASE19!$A$1:$N$933,6,0))/1000</f>
        <v>121301.25723999999</v>
      </c>
      <c r="AQ158" s="2">
        <f>(VLOOKUP($A158,[4]BASE19!$A$1:$N$933,7,0))/1000</f>
        <v>146858.42547999998</v>
      </c>
      <c r="AR158" s="2">
        <f>(VLOOKUP($A158,[4]BASE19!$A$1:$N$933,8,0))/1000</f>
        <v>170330.90983000002</v>
      </c>
      <c r="AS158" s="2">
        <f>(VLOOKUP($A158,[4]BASE19!$A$1:$N$933,9,0))/1000</f>
        <v>195598.90728000001</v>
      </c>
      <c r="AT158" s="2">
        <f>(VLOOKUP($A158,[4]BASE19!$A$1:$N$933,10,0))/1000</f>
        <v>218495.33702000001</v>
      </c>
      <c r="AU158" s="2">
        <f>(VLOOKUP($A158,[4]BASE19!$A$1:$N$933,11,0))/1000</f>
        <v>246821.88119999997</v>
      </c>
      <c r="AV158" s="2">
        <f>(VLOOKUP($A158,[4]BASE19!$A$1:$N$933,12,0))/1000</f>
        <v>271289.15081999998</v>
      </c>
      <c r="AW158" s="2">
        <f>(VLOOKUP($A158,[4]BASE19!$A$1:$N$933,13,0))/1000</f>
        <v>315277.07173000003</v>
      </c>
      <c r="AX158" s="2">
        <f>(VLOOKUP($A158,[4]BASE19!$A$1:$N$933,14,0))/1000</f>
        <v>337268.06358999998</v>
      </c>
      <c r="AY158" s="2">
        <f>(VLOOKUP($A158,[4]BASE20!$A$1:$N$933,3,0))/1000</f>
        <v>19509.863570000001</v>
      </c>
      <c r="AZ158" s="2">
        <f>(VLOOKUP($A158,[4]BASE20!$A$1:$N$933,4,0))/1000</f>
        <v>39662.130159999993</v>
      </c>
      <c r="BA158" s="2">
        <f>(VLOOKUP($A158,[4]BASE20!$A$1:$N$933,5,0))/1000</f>
        <v>59256.135750000001</v>
      </c>
      <c r="BB158" s="2">
        <f>(VLOOKUP($A158,[4]BASE20!$A$1:$N$933,6,0))/1000</f>
        <v>84145.88470000001</v>
      </c>
      <c r="BC158" s="2">
        <f>(VLOOKUP($A158,[4]BASE20!$A$1:$N$933,7,0))/1000</f>
        <v>117317.61595000001</v>
      </c>
      <c r="BD158" s="2">
        <f>(VLOOKUP($A158,[4]BASE20!$A$1:$N$933,8,0))/1000</f>
        <v>134401.44678999999</v>
      </c>
      <c r="BE158" s="2">
        <f>(VLOOKUP($A158,[4]BASE20!$A$1:$N$933,9,0))/1000</f>
        <v>159744.84294</v>
      </c>
      <c r="BF158" s="2">
        <f>(VLOOKUP($A158,[4]BASE20!$A$1:$N$933,10,0))/1000</f>
        <v>177431.53341999999</v>
      </c>
      <c r="BG158" s="2">
        <f>(VLOOKUP($A158,[4]BASE20!$A$1:$N$933,11,0))/1000</f>
        <v>196335.72831999999</v>
      </c>
      <c r="BH158" s="2">
        <f>(VLOOKUP($A158,[4]BASE20!$A$1:$N$933,12,0))/1000</f>
        <v>217443.24406</v>
      </c>
      <c r="BI158" s="2">
        <f>(VLOOKUP($A158,[4]BASE20!$A$1:$N$933,13,0))/1000</f>
        <v>241512.29399000001</v>
      </c>
      <c r="BJ158" s="2">
        <f>(VLOOKUP($A158,[4]BASE20!$A$1:$N$933,14,0))/1000</f>
        <v>277621.20429999998</v>
      </c>
      <c r="BK158" s="2">
        <f>(VLOOKUP($A158,[4]BASE21!$A$1:$N$933,3,0))/1000</f>
        <v>18710.815190000001</v>
      </c>
      <c r="BL158" s="2">
        <f>(VLOOKUP($A158,[4]BASE21!$A$1:$N$933,4,0))/1000</f>
        <v>37777.22496</v>
      </c>
      <c r="BM158" s="2">
        <f>(VLOOKUP($A158,[4]BASE21!$A$1:$N$933,5,0))/1000</f>
        <v>60330.529139999999</v>
      </c>
      <c r="BN158" s="2">
        <f>(VLOOKUP($A158,[4]BASE21!$A$1:$N$933,6,0))/1000</f>
        <v>81079.987640000007</v>
      </c>
      <c r="BO158" s="2">
        <f>(VLOOKUP($A158,[4]BASE21!$A$1:$N$933,7,0))/1000</f>
        <v>112949.20183000001</v>
      </c>
      <c r="BP158" s="2">
        <f>(VLOOKUP($A158,[4]BASE21!$A$1:$N$933,8,0))/1000</f>
        <v>138701.60809999998</v>
      </c>
      <c r="BQ158" s="2">
        <f t="shared" si="10"/>
        <v>4300.1613099999959</v>
      </c>
      <c r="BR158" s="34">
        <f t="shared" si="11"/>
        <v>3.1994903423316012E-2</v>
      </c>
      <c r="BS158" s="34">
        <f t="shared" si="12"/>
        <v>0.22799989599536929</v>
      </c>
      <c r="BT158" s="5"/>
    </row>
    <row r="159" spans="1:72" x14ac:dyDescent="0.2">
      <c r="A159" s="1">
        <v>51</v>
      </c>
      <c r="B159" s="1" t="s">
        <v>95</v>
      </c>
      <c r="C159" s="2">
        <f>VLOOKUP($A159,[4]BASE!$A$2:$N$890,3,0)</f>
        <v>1</v>
      </c>
      <c r="D159" s="2">
        <f>VLOOKUP($A159,[4]BASE!$A$2:$N$890,3,0)</f>
        <v>1</v>
      </c>
      <c r="E159" s="2">
        <f>VLOOKUP($A159,[4]BASE!$A$2:$N$890,3,0)</f>
        <v>1</v>
      </c>
      <c r="F159" s="2">
        <f>VLOOKUP($A159,[4]BASE!$A$2:$N$890,3,0)</f>
        <v>1</v>
      </c>
      <c r="G159" s="2">
        <f>VLOOKUP($A159,[4]BASE!$A$2:$N$890,3,0)</f>
        <v>1</v>
      </c>
      <c r="H159" s="2">
        <f>VLOOKUP($A159,[4]BASE!$A$2:$N$890,3,0)</f>
        <v>1</v>
      </c>
      <c r="I159" s="2">
        <f>VLOOKUP($A159,[4]BASE!$A$2:$N$890,3,0)</f>
        <v>1</v>
      </c>
      <c r="J159" s="2">
        <f>VLOOKUP($A159,[4]BASE!$A$2:$N$890,3,0)</f>
        <v>1</v>
      </c>
      <c r="K159" s="2">
        <f>(VLOOKUP($A159,[4]BASE!$A$2:$N$890,11,0))/1000</f>
        <v>78328.115730000005</v>
      </c>
      <c r="L159" s="2">
        <f>(VLOOKUP($A159,[4]BASE!$A$2:$N$890,12,0))/1000</f>
        <v>87311.496360000005</v>
      </c>
      <c r="M159" s="2">
        <f>(VLOOKUP($A159,[4]BASE!$A$2:$N$890,13,0))/1000</f>
        <v>96253.151440000001</v>
      </c>
      <c r="N159" s="2">
        <f>(VLOOKUP($A159,[4]BASE!$A$2:$N$890,14,0))/1000</f>
        <v>106937.30373</v>
      </c>
      <c r="O159" s="2">
        <f>(VLOOKUP($A159,[4]BASE17!$A$1:$N$933,3,0))/1000</f>
        <v>8944.5980500000005</v>
      </c>
      <c r="P159" s="2">
        <f>(VLOOKUP($A159,[4]BASE17!$A$1:$N$933,4,0))/1000</f>
        <v>18568.775289999998</v>
      </c>
      <c r="Q159" s="2">
        <f>(VLOOKUP($A159,[4]BASE17!$A$1:$N$933,5,0))/1000</f>
        <v>29479.938600000001</v>
      </c>
      <c r="R159" s="2">
        <f>(VLOOKUP($A159,[4]BASE17!$A$1:$N$933,6,0))/1000</f>
        <v>35174.434740000004</v>
      </c>
      <c r="S159" s="2">
        <f>(VLOOKUP($A159,[4]BASE17!$A$1:$N$933,7,0))/1000</f>
        <v>46524.589060000006</v>
      </c>
      <c r="T159" s="2">
        <f>(VLOOKUP($A159,[4]BASE17!$A$1:$N$933,8,0))/1000</f>
        <v>58819.345119999998</v>
      </c>
      <c r="U159" s="2">
        <f>(VLOOKUP($A159,[4]BASE17!$A$1:$N$933,9,0))/1000</f>
        <v>67880.242910000001</v>
      </c>
      <c r="V159" s="2">
        <f>(VLOOKUP($A159,[4]BASE17!$A$1:$N$933,10,0))/1000</f>
        <v>77311.74470000001</v>
      </c>
      <c r="W159" s="2">
        <f>(VLOOKUP($A159,[4]BASE17!$A$1:$N$933,11,0))/1000</f>
        <v>85267.706120000003</v>
      </c>
      <c r="X159" s="2">
        <f>(VLOOKUP($A159,[4]BASE17!$A$1:$N$933,12,0))/1000</f>
        <v>94042.310719999994</v>
      </c>
      <c r="Y159" s="2">
        <f>(VLOOKUP($A159,[4]BASE17!$A$1:$N$933,13,0))/1000</f>
        <v>103789.79729999999</v>
      </c>
      <c r="Z159" s="2">
        <f>(VLOOKUP($A159,[4]BASE17!$A$1:$N$933,14,0))/1000</f>
        <v>114750.14644</v>
      </c>
      <c r="AA159" s="2">
        <f>(VLOOKUP($A159,[4]BASE18!$A$1:$N$933,3,0))/1000</f>
        <v>8530.5961400000015</v>
      </c>
      <c r="AB159" s="2">
        <f>(VLOOKUP($A159,[4]BASE18!$A$1:$N$933,4,0))/1000</f>
        <v>18561.638589999999</v>
      </c>
      <c r="AC159" s="2">
        <f>(VLOOKUP($A159,[4]BASE18!$A$1:$N$933,5,0))/1000</f>
        <v>30122.796579999998</v>
      </c>
      <c r="AD159" s="2">
        <f>(VLOOKUP($A159,[4]BASE18!$A$1:$N$933,6,0))/1000</f>
        <v>41279.07847</v>
      </c>
      <c r="AE159" s="2">
        <f>(VLOOKUP($A159,[4]BASE18!$A$1:$N$933,7,0))/1000</f>
        <v>54830.216229999998</v>
      </c>
      <c r="AF159" s="2">
        <f>(VLOOKUP($A159,[4]BASE18!$A$1:$N$933,8,0))/1000</f>
        <v>101294.67559999999</v>
      </c>
      <c r="AG159" s="2">
        <f>(VLOOKUP($A159,[4]BASE18!$A$1:$N$933,9,0))/1000</f>
        <v>111487.55860999999</v>
      </c>
      <c r="AH159" s="2">
        <f>(VLOOKUP($A159,[4]BASE18!$A$1:$N$933,10,0))/1000</f>
        <v>127364.44520999999</v>
      </c>
      <c r="AI159" s="2">
        <f>(VLOOKUP($A159,[4]BASE18!$A$1:$N$933,11,0))/1000</f>
        <v>139683.05736000001</v>
      </c>
      <c r="AJ159" s="2">
        <f>(VLOOKUP($A159,[4]BASE18!$A$1:$N$933,12,0))/1000</f>
        <v>148113.73824999999</v>
      </c>
      <c r="AK159" s="2">
        <f>(VLOOKUP($A159,[4]BASE18!$A$1:$N$933,13,0))/1000</f>
        <v>157054.19602999999</v>
      </c>
      <c r="AL159" s="2">
        <f>(VLOOKUP($A159,[4]BASE18!$A$1:$N$933,14,0))/1000</f>
        <v>166476.62519999998</v>
      </c>
      <c r="AM159" s="2">
        <f>(VLOOKUP($A159,[4]BASE19!$A$1:$N$933,3,0))/1000</f>
        <v>8081.34339</v>
      </c>
      <c r="AN159" s="2">
        <f>(VLOOKUP($A159,[4]BASE19!$A$1:$N$933,4,0))/1000</f>
        <v>17670.806700000001</v>
      </c>
      <c r="AO159" s="2">
        <f>(VLOOKUP($A159,[4]BASE19!$A$1:$N$933,5,0))/1000</f>
        <v>28726.538530000002</v>
      </c>
      <c r="AP159" s="2">
        <f>(VLOOKUP($A159,[4]BASE19!$A$1:$N$933,6,0))/1000</f>
        <v>39171.282270000003</v>
      </c>
      <c r="AQ159" s="2">
        <f>(VLOOKUP($A159,[4]BASE19!$A$1:$N$933,7,0))/1000</f>
        <v>53059.18881</v>
      </c>
      <c r="AR159" s="2">
        <f>(VLOOKUP($A159,[4]BASE19!$A$1:$N$933,8,0))/1000</f>
        <v>63506.004479999996</v>
      </c>
      <c r="AS159" s="2">
        <f>(VLOOKUP($A159,[4]BASE19!$A$1:$N$933,9,0))/1000</f>
        <v>77261.981040000013</v>
      </c>
      <c r="AT159" s="2">
        <f>(VLOOKUP($A159,[4]BASE19!$A$1:$N$933,10,0))/1000</f>
        <v>87712.784819999986</v>
      </c>
      <c r="AU159" s="2">
        <f>(VLOOKUP($A159,[4]BASE19!$A$1:$N$933,11,0))/1000</f>
        <v>96926.32104000001</v>
      </c>
      <c r="AV159" s="2">
        <f>(VLOOKUP($A159,[4]BASE19!$A$1:$N$933,12,0))/1000</f>
        <v>108700.18475</v>
      </c>
      <c r="AW159" s="2">
        <f>(VLOOKUP($A159,[4]BASE19!$A$1:$N$933,13,0))/1000</f>
        <v>141350.78775999998</v>
      </c>
      <c r="AX159" s="2">
        <f>(VLOOKUP($A159,[4]BASE19!$A$1:$N$933,14,0))/1000</f>
        <v>150769.25569999998</v>
      </c>
      <c r="AY159" s="2">
        <f>(VLOOKUP($A159,[4]BASE20!$A$1:$N$933,3,0))/1000</f>
        <v>7913.5590199999997</v>
      </c>
      <c r="AZ159" s="2">
        <f>(VLOOKUP($A159,[4]BASE20!$A$1:$N$933,4,0))/1000</f>
        <v>16232.93003</v>
      </c>
      <c r="BA159" s="2">
        <f>(VLOOKUP($A159,[4]BASE20!$A$1:$N$933,5,0))/1000</f>
        <v>23410.462289999999</v>
      </c>
      <c r="BB159" s="2">
        <f>(VLOOKUP($A159,[4]BASE20!$A$1:$N$933,6,0))/1000</f>
        <v>35370.529240000003</v>
      </c>
      <c r="BC159" s="2">
        <f>(VLOOKUP($A159,[4]BASE20!$A$1:$N$933,7,0))/1000</f>
        <v>42789.7745</v>
      </c>
      <c r="BD159" s="2">
        <f>(VLOOKUP($A159,[4]BASE20!$A$1:$N$933,8,0))/1000</f>
        <v>48080.228439999999</v>
      </c>
      <c r="BE159" s="2">
        <f>(VLOOKUP($A159,[4]BASE20!$A$1:$N$933,9,0))/1000</f>
        <v>61552.985200000003</v>
      </c>
      <c r="BF159" s="2">
        <f>(VLOOKUP($A159,[4]BASE20!$A$1:$N$933,10,0))/1000</f>
        <v>67887.944530000008</v>
      </c>
      <c r="BG159" s="2">
        <f>(VLOOKUP($A159,[4]BASE20!$A$1:$N$933,11,0))/1000</f>
        <v>75307.656109999996</v>
      </c>
      <c r="BH159" s="2">
        <f>(VLOOKUP($A159,[4]BASE20!$A$1:$N$933,12,0))/1000</f>
        <v>83940.684330000004</v>
      </c>
      <c r="BI159" s="2">
        <f>(VLOOKUP($A159,[4]BASE20!$A$1:$N$933,13,0))/1000</f>
        <v>92340.191030000002</v>
      </c>
      <c r="BJ159" s="2">
        <f>(VLOOKUP($A159,[4]BASE20!$A$1:$N$933,14,0))/1000</f>
        <v>106263.26814</v>
      </c>
      <c r="BK159" s="2">
        <f>(VLOOKUP($A159,[4]BASE21!$A$1:$N$933,3,0))/1000</f>
        <v>7630.9653099999996</v>
      </c>
      <c r="BL159" s="2">
        <f>(VLOOKUP($A159,[4]BASE21!$A$1:$N$933,4,0))/1000</f>
        <v>15317.147630000001</v>
      </c>
      <c r="BM159" s="2">
        <f>(VLOOKUP($A159,[4]BASE21!$A$1:$N$933,5,0))/1000</f>
        <v>26053.99192</v>
      </c>
      <c r="BN159" s="2">
        <f>(VLOOKUP($A159,[4]BASE21!$A$1:$N$933,6,0))/1000</f>
        <v>35073.587670000001</v>
      </c>
      <c r="BO159" s="2">
        <f>(VLOOKUP($A159,[4]BASE21!$A$1:$N$933,7,0))/1000</f>
        <v>56401.489950000003</v>
      </c>
      <c r="BP159" s="2">
        <f>(VLOOKUP($A159,[4]BASE21!$A$1:$N$933,8,0))/1000</f>
        <v>64824.008320000001</v>
      </c>
      <c r="BQ159" s="2">
        <f t="shared" si="10"/>
        <v>16743.779880000002</v>
      </c>
      <c r="BR159" s="34">
        <f t="shared" si="11"/>
        <v>0.3482466790043397</v>
      </c>
      <c r="BS159" s="34">
        <f t="shared" si="12"/>
        <v>0.14933148711969446</v>
      </c>
      <c r="BT159" s="5"/>
    </row>
    <row r="160" spans="1:72" x14ac:dyDescent="0.2">
      <c r="A160" s="1">
        <v>511</v>
      </c>
      <c r="B160" s="1" t="s">
        <v>96</v>
      </c>
      <c r="C160" s="2">
        <f>VLOOKUP($A160,[4]BASE!$A$2:$N$890,3,0)</f>
        <v>1</v>
      </c>
      <c r="D160" s="2">
        <f>VLOOKUP($A160,[4]BASE!$A$2:$N$890,3,0)</f>
        <v>1</v>
      </c>
      <c r="E160" s="2">
        <f>VLOOKUP($A160,[4]BASE!$A$2:$N$890,3,0)</f>
        <v>1</v>
      </c>
      <c r="F160" s="2">
        <f>VLOOKUP($A160,[4]BASE!$A$2:$N$890,3,0)</f>
        <v>1</v>
      </c>
      <c r="G160" s="2">
        <f>VLOOKUP($A160,[4]BASE!$A$2:$N$890,3,0)</f>
        <v>1</v>
      </c>
      <c r="H160" s="2">
        <f>VLOOKUP($A160,[4]BASE!$A$2:$N$890,3,0)</f>
        <v>1</v>
      </c>
      <c r="I160" s="2">
        <f>VLOOKUP($A160,[4]BASE!$A$2:$N$890,3,0)</f>
        <v>1</v>
      </c>
      <c r="J160" s="2">
        <f>VLOOKUP($A160,[4]BASE!$A$2:$N$890,3,0)</f>
        <v>1</v>
      </c>
      <c r="K160" s="2">
        <f>(VLOOKUP($A160,[4]BASE!$A$2:$N$890,11,0))/1000</f>
        <v>77863.793790000011</v>
      </c>
      <c r="L160" s="2">
        <f>(VLOOKUP($A160,[4]BASE!$A$2:$N$890,12,0))/1000</f>
        <v>86816.441129999992</v>
      </c>
      <c r="M160" s="2">
        <f>(VLOOKUP($A160,[4]BASE!$A$2:$N$890,13,0))/1000</f>
        <v>95723.950599999996</v>
      </c>
      <c r="N160" s="2">
        <f>(VLOOKUP($A160,[4]BASE!$A$2:$N$890,14,0))/1000</f>
        <v>106345.71406</v>
      </c>
      <c r="O160" s="2">
        <f>(VLOOKUP($A160,[4]BASE17!$A$1:$N$933,3,0))/1000</f>
        <v>8923.0406600000006</v>
      </c>
      <c r="P160" s="2">
        <f>(VLOOKUP($A160,[4]BASE17!$A$1:$N$933,4,0))/1000</f>
        <v>18540.30659</v>
      </c>
      <c r="Q160" s="2">
        <f>(VLOOKUP($A160,[4]BASE17!$A$1:$N$933,5,0))/1000</f>
        <v>29392.03498</v>
      </c>
      <c r="R160" s="2">
        <f>(VLOOKUP($A160,[4]BASE17!$A$1:$N$933,6,0))/1000</f>
        <v>35057.61378</v>
      </c>
      <c r="S160" s="2">
        <f>(VLOOKUP($A160,[4]BASE17!$A$1:$N$933,7,0))/1000</f>
        <v>46379.180420000004</v>
      </c>
      <c r="T160" s="2">
        <f>(VLOOKUP($A160,[4]BASE17!$A$1:$N$933,8,0))/1000</f>
        <v>58650.463429999996</v>
      </c>
      <c r="U160" s="2">
        <f>(VLOOKUP($A160,[4]BASE17!$A$1:$N$933,9,0))/1000</f>
        <v>67702.916200000007</v>
      </c>
      <c r="V160" s="2">
        <f>(VLOOKUP($A160,[4]BASE17!$A$1:$N$933,10,0))/1000</f>
        <v>77061.037150000004</v>
      </c>
      <c r="W160" s="2">
        <f>(VLOOKUP($A160,[4]BASE17!$A$1:$N$933,11,0))/1000</f>
        <v>84987.007859999998</v>
      </c>
      <c r="X160" s="2">
        <f>(VLOOKUP($A160,[4]BASE17!$A$1:$N$933,12,0))/1000</f>
        <v>93731.214110000001</v>
      </c>
      <c r="Y160" s="2">
        <f>(VLOOKUP($A160,[4]BASE17!$A$1:$N$933,13,0))/1000</f>
        <v>103240.74745000001</v>
      </c>
      <c r="Z160" s="2">
        <f>(VLOOKUP($A160,[4]BASE17!$A$1:$N$933,14,0))/1000</f>
        <v>113962.02502</v>
      </c>
      <c r="AA160" s="2">
        <f>(VLOOKUP($A160,[4]BASE18!$A$1:$N$933,3,0))/1000</f>
        <v>8526.1761800000004</v>
      </c>
      <c r="AB160" s="2">
        <f>(VLOOKUP($A160,[4]BASE18!$A$1:$N$933,4,0))/1000</f>
        <v>18451.285989999997</v>
      </c>
      <c r="AC160" s="2">
        <f>(VLOOKUP($A160,[4]BASE18!$A$1:$N$933,5,0))/1000</f>
        <v>29962.690859999999</v>
      </c>
      <c r="AD160" s="2">
        <f>(VLOOKUP($A160,[4]BASE18!$A$1:$N$933,6,0))/1000</f>
        <v>41066.319479999998</v>
      </c>
      <c r="AE160" s="2">
        <f>(VLOOKUP($A160,[4]BASE18!$A$1:$N$933,7,0))/1000</f>
        <v>54572.662590000007</v>
      </c>
      <c r="AF160" s="2">
        <f>(VLOOKUP($A160,[4]BASE18!$A$1:$N$933,8,0))/1000</f>
        <v>100987.55938999999</v>
      </c>
      <c r="AG160" s="2">
        <f>(VLOOKUP($A160,[4]BASE18!$A$1:$N$933,9,0))/1000</f>
        <v>111123.15929000001</v>
      </c>
      <c r="AH160" s="2">
        <f>(VLOOKUP($A160,[4]BASE18!$A$1:$N$933,10,0))/1000</f>
        <v>126917.93292000001</v>
      </c>
      <c r="AI160" s="2">
        <f>(VLOOKUP($A160,[4]BASE18!$A$1:$N$933,11,0))/1000</f>
        <v>139178.21523</v>
      </c>
      <c r="AJ160" s="2">
        <f>(VLOOKUP($A160,[4]BASE18!$A$1:$N$933,12,0))/1000</f>
        <v>147533.99469999998</v>
      </c>
      <c r="AK160" s="2">
        <f>(VLOOKUP($A160,[4]BASE18!$A$1:$N$933,13,0))/1000</f>
        <v>156406.21409999998</v>
      </c>
      <c r="AL160" s="2">
        <f>(VLOOKUP($A160,[4]BASE18!$A$1:$N$933,14,0))/1000</f>
        <v>165776.02041</v>
      </c>
      <c r="AM160" s="2">
        <f>(VLOOKUP($A160,[4]BASE19!$A$1:$N$933,3,0))/1000</f>
        <v>8016.0092599999998</v>
      </c>
      <c r="AN160" s="2">
        <f>(VLOOKUP($A160,[4]BASE19!$A$1:$N$933,4,0))/1000</f>
        <v>17534.095859999998</v>
      </c>
      <c r="AO160" s="2">
        <f>(VLOOKUP($A160,[4]BASE19!$A$1:$N$933,5,0))/1000</f>
        <v>28536.345140000001</v>
      </c>
      <c r="AP160" s="2">
        <f>(VLOOKUP($A160,[4]BASE19!$A$1:$N$933,6,0))/1000</f>
        <v>38938.59721</v>
      </c>
      <c r="AQ160" s="2">
        <f>(VLOOKUP($A160,[4]BASE19!$A$1:$N$933,7,0))/1000</f>
        <v>52763.713969999997</v>
      </c>
      <c r="AR160" s="2">
        <f>(VLOOKUP($A160,[4]BASE19!$A$1:$N$933,8,0))/1000</f>
        <v>63161.906029999998</v>
      </c>
      <c r="AS160" s="2">
        <f>(VLOOKUP($A160,[4]BASE19!$A$1:$N$933,9,0))/1000</f>
        <v>76860.365590000001</v>
      </c>
      <c r="AT160" s="2">
        <f>(VLOOKUP($A160,[4]BASE19!$A$1:$N$933,10,0))/1000</f>
        <v>87231.761099999989</v>
      </c>
      <c r="AU160" s="2">
        <f>(VLOOKUP($A160,[4]BASE19!$A$1:$N$933,11,0))/1000</f>
        <v>96374.428790000005</v>
      </c>
      <c r="AV160" s="2">
        <f>(VLOOKUP($A160,[4]BASE19!$A$1:$N$933,12,0))/1000</f>
        <v>108068.16659000001</v>
      </c>
      <c r="AW160" s="2">
        <f>(VLOOKUP($A160,[4]BASE19!$A$1:$N$933,13,0))/1000</f>
        <v>140663.60446</v>
      </c>
      <c r="AX160" s="2">
        <f>(VLOOKUP($A160,[4]BASE19!$A$1:$N$933,14,0))/1000</f>
        <v>150039.17056999999</v>
      </c>
      <c r="AY160" s="2">
        <f>(VLOOKUP($A160,[4]BASE20!$A$1:$N$933,3,0))/1000</f>
        <v>7856.4165599999997</v>
      </c>
      <c r="AZ160" s="2">
        <f>(VLOOKUP($A160,[4]BASE20!$A$1:$N$933,4,0))/1000</f>
        <v>16103.07222</v>
      </c>
      <c r="BA160" s="2">
        <f>(VLOOKUP($A160,[4]BASE20!$A$1:$N$933,5,0))/1000</f>
        <v>23229.791289999997</v>
      </c>
      <c r="BB160" s="2">
        <f>(VLOOKUP($A160,[4]BASE20!$A$1:$N$933,6,0))/1000</f>
        <v>35155.204389999999</v>
      </c>
      <c r="BC160" s="2">
        <f>(VLOOKUP($A160,[4]BASE20!$A$1:$N$933,7,0))/1000</f>
        <v>42551.008270000006</v>
      </c>
      <c r="BD160" s="2">
        <f>(VLOOKUP($A160,[4]BASE20!$A$1:$N$933,8,0))/1000</f>
        <v>47784.092039999996</v>
      </c>
      <c r="BE160" s="2">
        <f>(VLOOKUP($A160,[4]BASE20!$A$1:$N$933,9,0))/1000</f>
        <v>61141.597840000002</v>
      </c>
      <c r="BF160" s="2">
        <f>(VLOOKUP($A160,[4]BASE20!$A$1:$N$933,10,0))/1000</f>
        <v>67389.89476000001</v>
      </c>
      <c r="BG160" s="2">
        <f>(VLOOKUP($A160,[4]BASE20!$A$1:$N$933,11,0))/1000</f>
        <v>74694.189180000001</v>
      </c>
      <c r="BH160" s="2">
        <f>(VLOOKUP($A160,[4]BASE20!$A$1:$N$933,12,0))/1000</f>
        <v>83245.964309999996</v>
      </c>
      <c r="BI160" s="2">
        <f>(VLOOKUP($A160,[4]BASE20!$A$1:$N$933,13,0))/1000</f>
        <v>91545.580439999991</v>
      </c>
      <c r="BJ160" s="2">
        <f>(VLOOKUP($A160,[4]BASE20!$A$1:$N$933,14,0))/1000</f>
        <v>105374.66856999999</v>
      </c>
      <c r="BK160" s="2">
        <f>(VLOOKUP($A160,[4]BASE21!$A$1:$N$933,3,0))/1000</f>
        <v>7629.5382399999999</v>
      </c>
      <c r="BL160" s="2">
        <f>(VLOOKUP($A160,[4]BASE21!$A$1:$N$933,4,0))/1000</f>
        <v>15141.96643</v>
      </c>
      <c r="BM160" s="2">
        <f>(VLOOKUP($A160,[4]BASE21!$A$1:$N$933,5,0))/1000</f>
        <v>25730.80545</v>
      </c>
      <c r="BN160" s="2">
        <f>(VLOOKUP($A160,[4]BASE21!$A$1:$N$933,6,0))/1000</f>
        <v>34658.39344</v>
      </c>
      <c r="BO160" s="2">
        <f>(VLOOKUP($A160,[4]BASE21!$A$1:$N$933,7,0))/1000</f>
        <v>55865.570919999998</v>
      </c>
      <c r="BP160" s="2">
        <f>(VLOOKUP($A160,[4]BASE21!$A$1:$N$933,8,0))/1000</f>
        <v>64217.63624</v>
      </c>
      <c r="BQ160" s="2">
        <f t="shared" si="10"/>
        <v>16433.544200000004</v>
      </c>
      <c r="BR160" s="34">
        <f t="shared" si="11"/>
        <v>0.34391245074288546</v>
      </c>
      <c r="BS160" s="34">
        <f t="shared" si="12"/>
        <v>0.14950290818579903</v>
      </c>
      <c r="BT160" s="5"/>
    </row>
    <row r="161" spans="1:72" x14ac:dyDescent="0.2">
      <c r="A161" s="1">
        <v>519</v>
      </c>
      <c r="B161" s="1" t="s">
        <v>97</v>
      </c>
      <c r="C161" s="2">
        <f>VLOOKUP($A161,[4]BASE!$A$2:$N$890,3,0)</f>
        <v>1</v>
      </c>
      <c r="D161" s="2">
        <f>VLOOKUP($A161,[4]BASE!$A$2:$N$890,3,0)</f>
        <v>1</v>
      </c>
      <c r="E161" s="2">
        <f>VLOOKUP($A161,[4]BASE!$A$2:$N$890,3,0)</f>
        <v>1</v>
      </c>
      <c r="F161" s="2">
        <f>VLOOKUP($A161,[4]BASE!$A$2:$N$890,3,0)</f>
        <v>1</v>
      </c>
      <c r="G161" s="2">
        <f>VLOOKUP($A161,[4]BASE!$A$2:$N$890,3,0)</f>
        <v>1</v>
      </c>
      <c r="H161" s="2">
        <f>VLOOKUP($A161,[4]BASE!$A$2:$N$890,3,0)</f>
        <v>1</v>
      </c>
      <c r="I161" s="2">
        <f>VLOOKUP($A161,[4]BASE!$A$2:$N$890,3,0)</f>
        <v>1</v>
      </c>
      <c r="J161" s="2">
        <f>VLOOKUP($A161,[4]BASE!$A$2:$N$890,3,0)</f>
        <v>1</v>
      </c>
      <c r="K161" s="2">
        <f>(VLOOKUP($A161,[4]BASE!$A$2:$N$890,11,0))/1000</f>
        <v>464.32193999999998</v>
      </c>
      <c r="L161" s="2">
        <f>(VLOOKUP($A161,[4]BASE!$A$2:$N$890,12,0))/1000</f>
        <v>495.05522999999999</v>
      </c>
      <c r="M161" s="2">
        <f>(VLOOKUP($A161,[4]BASE!$A$2:$N$890,13,0))/1000</f>
        <v>529.20083999999997</v>
      </c>
      <c r="N161" s="2">
        <f>(VLOOKUP($A161,[4]BASE!$A$2:$N$890,14,0))/1000</f>
        <v>591.58967000000007</v>
      </c>
      <c r="O161" s="2">
        <f>(VLOOKUP($A161,[4]BASE17!$A$1:$N$933,3,0))/1000</f>
        <v>21.557389999999998</v>
      </c>
      <c r="P161" s="2">
        <f>(VLOOKUP($A161,[4]BASE17!$A$1:$N$933,4,0))/1000</f>
        <v>28.468700000000002</v>
      </c>
      <c r="Q161" s="2">
        <f>(VLOOKUP($A161,[4]BASE17!$A$1:$N$933,5,0))/1000</f>
        <v>87.903619999999989</v>
      </c>
      <c r="R161" s="2">
        <f>(VLOOKUP($A161,[4]BASE17!$A$1:$N$933,6,0))/1000</f>
        <v>116.82096</v>
      </c>
      <c r="S161" s="2">
        <f>(VLOOKUP($A161,[4]BASE17!$A$1:$N$933,7,0))/1000</f>
        <v>145.40864000000002</v>
      </c>
      <c r="T161" s="2">
        <f>(VLOOKUP($A161,[4]BASE17!$A$1:$N$933,8,0))/1000</f>
        <v>168.88168999999999</v>
      </c>
      <c r="U161" s="2">
        <f>(VLOOKUP($A161,[4]BASE17!$A$1:$N$933,9,0))/1000</f>
        <v>177.32670999999999</v>
      </c>
      <c r="V161" s="2">
        <f>(VLOOKUP($A161,[4]BASE17!$A$1:$N$933,10,0))/1000</f>
        <v>250.70755</v>
      </c>
      <c r="W161" s="2">
        <f>(VLOOKUP($A161,[4]BASE17!$A$1:$N$933,11,0))/1000</f>
        <v>280.69826</v>
      </c>
      <c r="X161" s="2">
        <f>(VLOOKUP($A161,[4]BASE17!$A$1:$N$933,12,0))/1000</f>
        <v>311.09661</v>
      </c>
      <c r="Y161" s="2">
        <f>(VLOOKUP($A161,[4]BASE17!$A$1:$N$933,13,0))/1000</f>
        <v>549.04984999999999</v>
      </c>
      <c r="Z161" s="2">
        <f>(VLOOKUP($A161,[4]BASE17!$A$1:$N$933,14,0))/1000</f>
        <v>788.12142000000006</v>
      </c>
      <c r="AA161" s="2">
        <f>(VLOOKUP($A161,[4]BASE18!$A$1:$N$933,3,0))/1000</f>
        <v>4.4199599999999997</v>
      </c>
      <c r="AB161" s="2">
        <f>(VLOOKUP($A161,[4]BASE18!$A$1:$N$933,4,0))/1000</f>
        <v>110.35260000000001</v>
      </c>
      <c r="AC161" s="2">
        <f>(VLOOKUP($A161,[4]BASE18!$A$1:$N$933,5,0))/1000</f>
        <v>160.10571999999999</v>
      </c>
      <c r="AD161" s="2">
        <f>(VLOOKUP($A161,[4]BASE18!$A$1:$N$933,6,0))/1000</f>
        <v>212.75898999999998</v>
      </c>
      <c r="AE161" s="2">
        <f>(VLOOKUP($A161,[4]BASE18!$A$1:$N$933,7,0))/1000</f>
        <v>257.55364000000003</v>
      </c>
      <c r="AF161" s="2">
        <f>(VLOOKUP($A161,[4]BASE18!$A$1:$N$933,8,0))/1000</f>
        <v>307.11621000000002</v>
      </c>
      <c r="AG161" s="2">
        <f>(VLOOKUP($A161,[4]BASE18!$A$1:$N$933,9,0))/1000</f>
        <v>364.39931999999999</v>
      </c>
      <c r="AH161" s="2">
        <f>(VLOOKUP($A161,[4]BASE18!$A$1:$N$933,10,0))/1000</f>
        <v>446.51229000000001</v>
      </c>
      <c r="AI161" s="2">
        <f>(VLOOKUP($A161,[4]BASE18!$A$1:$N$933,11,0))/1000</f>
        <v>504.84213</v>
      </c>
      <c r="AJ161" s="2">
        <f>(VLOOKUP($A161,[4]BASE18!$A$1:$N$933,12,0))/1000</f>
        <v>579.74355000000003</v>
      </c>
      <c r="AK161" s="2">
        <f>(VLOOKUP($A161,[4]BASE18!$A$1:$N$933,13,0))/1000</f>
        <v>647.98193000000003</v>
      </c>
      <c r="AL161" s="2">
        <f>(VLOOKUP($A161,[4]BASE18!$A$1:$N$933,14,0))/1000</f>
        <v>700.60479000000009</v>
      </c>
      <c r="AM161" s="2">
        <f>(VLOOKUP($A161,[4]BASE19!$A$1:$N$933,3,0))/1000</f>
        <v>65.334130000000002</v>
      </c>
      <c r="AN161" s="2">
        <f>(VLOOKUP($A161,[4]BASE19!$A$1:$N$933,4,0))/1000</f>
        <v>136.71083999999999</v>
      </c>
      <c r="AO161" s="2">
        <f>(VLOOKUP($A161,[4]BASE19!$A$1:$N$933,5,0))/1000</f>
        <v>190.19339000000002</v>
      </c>
      <c r="AP161" s="2">
        <f>(VLOOKUP($A161,[4]BASE19!$A$1:$N$933,6,0))/1000</f>
        <v>232.68505999999999</v>
      </c>
      <c r="AQ161" s="2">
        <f>(VLOOKUP($A161,[4]BASE19!$A$1:$N$933,7,0))/1000</f>
        <v>295.47484000000003</v>
      </c>
      <c r="AR161" s="2">
        <f>(VLOOKUP($A161,[4]BASE19!$A$1:$N$933,8,0))/1000</f>
        <v>344.09845000000001</v>
      </c>
      <c r="AS161" s="2">
        <f>(VLOOKUP($A161,[4]BASE19!$A$1:$N$933,9,0))/1000</f>
        <v>401.61545000000001</v>
      </c>
      <c r="AT161" s="2">
        <f>(VLOOKUP($A161,[4]BASE19!$A$1:$N$933,10,0))/1000</f>
        <v>481.02371999999997</v>
      </c>
      <c r="AU161" s="2">
        <f>(VLOOKUP($A161,[4]BASE19!$A$1:$N$933,11,0))/1000</f>
        <v>551.89224999999999</v>
      </c>
      <c r="AV161" s="2">
        <f>(VLOOKUP($A161,[4]BASE19!$A$1:$N$933,12,0))/1000</f>
        <v>632.01816000000008</v>
      </c>
      <c r="AW161" s="2">
        <f>(VLOOKUP($A161,[4]BASE19!$A$1:$N$933,13,0))/1000</f>
        <v>687.18330000000003</v>
      </c>
      <c r="AX161" s="2">
        <f>(VLOOKUP($A161,[4]BASE19!$A$1:$N$933,14,0))/1000</f>
        <v>730.08513000000005</v>
      </c>
      <c r="AY161" s="2">
        <f>(VLOOKUP($A161,[4]BASE20!$A$1:$N$933,3,0))/1000</f>
        <v>57.14246</v>
      </c>
      <c r="AZ161" s="2">
        <f>(VLOOKUP($A161,[4]BASE20!$A$1:$N$933,4,0))/1000</f>
        <v>129.85781</v>
      </c>
      <c r="BA161" s="2">
        <f>(VLOOKUP($A161,[4]BASE20!$A$1:$N$933,5,0))/1000</f>
        <v>180.67099999999999</v>
      </c>
      <c r="BB161" s="2">
        <f>(VLOOKUP($A161,[4]BASE20!$A$1:$N$933,6,0))/1000</f>
        <v>215.32485</v>
      </c>
      <c r="BC161" s="2">
        <f>(VLOOKUP($A161,[4]BASE20!$A$1:$N$933,7,0))/1000</f>
        <v>238.76623000000001</v>
      </c>
      <c r="BD161" s="2">
        <f>(VLOOKUP($A161,[4]BASE20!$A$1:$N$933,8,0))/1000</f>
        <v>296.13640000000004</v>
      </c>
      <c r="BE161" s="2">
        <f>(VLOOKUP($A161,[4]BASE20!$A$1:$N$933,9,0))/1000</f>
        <v>411.38736</v>
      </c>
      <c r="BF161" s="2">
        <f>(VLOOKUP($A161,[4]BASE20!$A$1:$N$933,10,0))/1000</f>
        <v>498.04977000000002</v>
      </c>
      <c r="BG161" s="2">
        <f>(VLOOKUP($A161,[4]BASE20!$A$1:$N$933,11,0))/1000</f>
        <v>613.46693000000005</v>
      </c>
      <c r="BH161" s="2">
        <f>(VLOOKUP($A161,[4]BASE20!$A$1:$N$933,12,0))/1000</f>
        <v>694.72001999999998</v>
      </c>
      <c r="BI161" s="2">
        <f>(VLOOKUP($A161,[4]BASE20!$A$1:$N$933,13,0))/1000</f>
        <v>794.61059</v>
      </c>
      <c r="BJ161" s="2">
        <f>(VLOOKUP($A161,[4]BASE20!$A$1:$N$933,14,0))/1000</f>
        <v>888.59956999999997</v>
      </c>
      <c r="BK161" s="2">
        <f>(VLOOKUP($A161,[4]BASE21!$A$1:$N$933,3,0))/1000</f>
        <v>1.4270699999999998</v>
      </c>
      <c r="BL161" s="2">
        <f>(VLOOKUP($A161,[4]BASE21!$A$1:$N$933,4,0))/1000</f>
        <v>175.18120000000002</v>
      </c>
      <c r="BM161" s="2">
        <f>(VLOOKUP($A161,[4]BASE21!$A$1:$N$933,5,0))/1000</f>
        <v>323.18646999999999</v>
      </c>
      <c r="BN161" s="2">
        <f>(VLOOKUP($A161,[4]BASE21!$A$1:$N$933,6,0))/1000</f>
        <v>415.19423</v>
      </c>
      <c r="BO161" s="2">
        <f>(VLOOKUP($A161,[4]BASE21!$A$1:$N$933,7,0))/1000</f>
        <v>535.91903000000002</v>
      </c>
      <c r="BP161" s="2">
        <f>(VLOOKUP($A161,[4]BASE21!$A$1:$N$933,8,0))/1000</f>
        <v>606.37207999999998</v>
      </c>
      <c r="BQ161" s="2">
        <f t="shared" si="10"/>
        <v>310.23567999999995</v>
      </c>
      <c r="BR161" s="34">
        <f t="shared" si="11"/>
        <v>1.0476107631483327</v>
      </c>
      <c r="BS161" s="34">
        <f t="shared" si="12"/>
        <v>0.13146211658130502</v>
      </c>
      <c r="BT161" s="5"/>
    </row>
    <row r="162" spans="1:72" x14ac:dyDescent="0.2">
      <c r="A162" s="1">
        <v>52</v>
      </c>
      <c r="B162" s="1" t="s">
        <v>98</v>
      </c>
      <c r="C162" s="2">
        <f>VLOOKUP($A162,[4]BASE!$A$2:$N$890,3,0)</f>
        <v>1</v>
      </c>
      <c r="D162" s="2">
        <f>VLOOKUP($A162,[4]BASE!$A$2:$N$890,3,0)</f>
        <v>1</v>
      </c>
      <c r="E162" s="2">
        <f>VLOOKUP($A162,[4]BASE!$A$2:$N$890,3,0)</f>
        <v>1</v>
      </c>
      <c r="F162" s="2">
        <f>VLOOKUP($A162,[4]BASE!$A$2:$N$890,3,0)</f>
        <v>1</v>
      </c>
      <c r="G162" s="2">
        <f>VLOOKUP($A162,[4]BASE!$A$2:$N$890,3,0)</f>
        <v>1</v>
      </c>
      <c r="H162" s="2">
        <f>VLOOKUP($A162,[4]BASE!$A$2:$N$890,3,0)</f>
        <v>1</v>
      </c>
      <c r="I162" s="2">
        <f>VLOOKUP($A162,[4]BASE!$A$2:$N$890,3,0)</f>
        <v>1</v>
      </c>
      <c r="J162" s="2">
        <f>VLOOKUP($A162,[4]BASE!$A$2:$N$890,3,0)</f>
        <v>1</v>
      </c>
      <c r="K162" s="2">
        <f>(VLOOKUP($A162,[4]BASE!$A$2:$N$890,11,0))/1000</f>
        <v>9472649.9265299998</v>
      </c>
      <c r="L162" s="2">
        <f>(VLOOKUP($A162,[4]BASE!$A$2:$N$890,12,0))/1000</f>
        <v>9474304.2115700003</v>
      </c>
      <c r="M162" s="2">
        <f>(VLOOKUP($A162,[4]BASE!$A$2:$N$890,13,0))/1000</f>
        <v>9477514.6762900017</v>
      </c>
      <c r="N162" s="2">
        <f>(VLOOKUP($A162,[4]BASE!$A$2:$N$890,14,0))/1000</f>
        <v>9496550.9925499987</v>
      </c>
      <c r="O162" s="2">
        <f>(VLOOKUP($A162,[4]BASE17!$A$1:$N$933,3,0))/1000</f>
        <v>2083.2502199999999</v>
      </c>
      <c r="P162" s="2">
        <f>(VLOOKUP($A162,[4]BASE17!$A$1:$N$933,4,0))/1000</f>
        <v>7155.15139</v>
      </c>
      <c r="Q162" s="2">
        <f>(VLOOKUP($A162,[4]BASE17!$A$1:$N$933,5,0))/1000</f>
        <v>11332.60982</v>
      </c>
      <c r="R162" s="2">
        <f>(VLOOKUP($A162,[4]BASE17!$A$1:$N$933,6,0))/1000</f>
        <v>4421.1142499999996</v>
      </c>
      <c r="S162" s="2">
        <f>(VLOOKUP($A162,[4]BASE17!$A$1:$N$933,7,0))/1000</f>
        <v>37713.14688</v>
      </c>
      <c r="T162" s="2">
        <f>(VLOOKUP($A162,[4]BASE17!$A$1:$N$933,8,0))/1000</f>
        <v>38877.06366</v>
      </c>
      <c r="U162" s="2">
        <f>(VLOOKUP($A162,[4]BASE17!$A$1:$N$933,9,0))/1000</f>
        <v>45894.830369999996</v>
      </c>
      <c r="V162" s="2">
        <f>(VLOOKUP($A162,[4]BASE17!$A$1:$N$933,10,0))/1000</f>
        <v>48688.054040000003</v>
      </c>
      <c r="W162" s="2">
        <f>(VLOOKUP($A162,[4]BASE17!$A$1:$N$933,11,0))/1000</f>
        <v>48875.209909999998</v>
      </c>
      <c r="X162" s="2">
        <f>(VLOOKUP($A162,[4]BASE17!$A$1:$N$933,12,0))/1000</f>
        <v>49486.268149999996</v>
      </c>
      <c r="Y162" s="2">
        <f>(VLOOKUP($A162,[4]BASE17!$A$1:$N$933,13,0))/1000</f>
        <v>52120.034930000002</v>
      </c>
      <c r="Z162" s="2">
        <f>(VLOOKUP($A162,[4]BASE17!$A$1:$N$933,14,0))/1000</f>
        <v>53036.330009999998</v>
      </c>
      <c r="AA162" s="2">
        <f>(VLOOKUP($A162,[4]BASE18!$A$1:$N$933,3,0))/1000</f>
        <v>1015.42318</v>
      </c>
      <c r="AB162" s="2">
        <f>(VLOOKUP($A162,[4]BASE18!$A$1:$N$933,4,0))/1000</f>
        <v>1745170.99398</v>
      </c>
      <c r="AC162" s="2">
        <f>(VLOOKUP($A162,[4]BASE18!$A$1:$N$933,5,0))/1000</f>
        <v>1745858.45031</v>
      </c>
      <c r="AD162" s="2">
        <f>(VLOOKUP($A162,[4]BASE18!$A$1:$N$933,6,0))/1000</f>
        <v>1746051.59448</v>
      </c>
      <c r="AE162" s="2">
        <f>(VLOOKUP($A162,[4]BASE18!$A$1:$N$933,7,0))/1000</f>
        <v>1752209.0366199999</v>
      </c>
      <c r="AF162" s="2">
        <f>(VLOOKUP($A162,[4]BASE18!$A$1:$N$933,8,0))/1000</f>
        <v>1752428.89952</v>
      </c>
      <c r="AG162" s="2">
        <f>(VLOOKUP($A162,[4]BASE18!$A$1:$N$933,9,0))/1000</f>
        <v>1758155.4914599999</v>
      </c>
      <c r="AH162" s="2">
        <f>(VLOOKUP($A162,[4]BASE18!$A$1:$N$933,10,0))/1000</f>
        <v>1758016.50679</v>
      </c>
      <c r="AI162" s="2">
        <f>(VLOOKUP($A162,[4]BASE18!$A$1:$N$933,11,0))/1000</f>
        <v>1758471.5629</v>
      </c>
      <c r="AJ162" s="2">
        <f>(VLOOKUP($A162,[4]BASE18!$A$1:$N$933,12,0))/1000</f>
        <v>1758720.2729100001</v>
      </c>
      <c r="AK162" s="2">
        <f>(VLOOKUP($A162,[4]BASE18!$A$1:$N$933,13,0))/1000</f>
        <v>1759000.3141400001</v>
      </c>
      <c r="AL162" s="2">
        <f>(VLOOKUP($A162,[4]BASE18!$A$1:$N$933,14,0))/1000</f>
        <v>1779681.2288900001</v>
      </c>
      <c r="AM162" s="2">
        <f>(VLOOKUP($A162,[4]BASE19!$A$1:$N$933,3,0))/1000</f>
        <v>16967.702980000002</v>
      </c>
      <c r="AN162" s="2">
        <f>(VLOOKUP($A162,[4]BASE19!$A$1:$N$933,4,0))/1000</f>
        <v>19487.337219999998</v>
      </c>
      <c r="AO162" s="2">
        <f>(VLOOKUP($A162,[4]BASE19!$A$1:$N$933,5,0))/1000</f>
        <v>35793.092830000001</v>
      </c>
      <c r="AP162" s="2">
        <f>(VLOOKUP($A162,[4]BASE19!$A$1:$N$933,6,0))/1000</f>
        <v>37214.112710000001</v>
      </c>
      <c r="AQ162" s="2">
        <f>(VLOOKUP($A162,[4]BASE19!$A$1:$N$933,7,0))/1000</f>
        <v>37654.40885</v>
      </c>
      <c r="AR162" s="2">
        <f>(VLOOKUP($A162,[4]BASE19!$A$1:$N$933,8,0))/1000</f>
        <v>39451.111979999994</v>
      </c>
      <c r="AS162" s="2">
        <f>(VLOOKUP($A162,[4]BASE19!$A$1:$N$933,9,0))/1000</f>
        <v>39734.167280000001</v>
      </c>
      <c r="AT162" s="2">
        <f>(VLOOKUP($A162,[4]BASE19!$A$1:$N$933,10,0))/1000</f>
        <v>40950.827680000002</v>
      </c>
      <c r="AU162" s="2">
        <f>(VLOOKUP($A162,[4]BASE19!$A$1:$N$933,11,0))/1000</f>
        <v>48834.870069999997</v>
      </c>
      <c r="AV162" s="2">
        <f>(VLOOKUP($A162,[4]BASE19!$A$1:$N$933,12,0))/1000</f>
        <v>50299.310420000002</v>
      </c>
      <c r="AW162" s="2">
        <f>(VLOOKUP($A162,[4]BASE19!$A$1:$N$933,13,0))/1000</f>
        <v>50407.662759999999</v>
      </c>
      <c r="AX162" s="2">
        <f>(VLOOKUP($A162,[4]BASE19!$A$1:$N$933,14,0))/1000</f>
        <v>51751.221119999995</v>
      </c>
      <c r="AY162" s="2">
        <f>(VLOOKUP($A162,[4]BASE20!$A$1:$N$933,3,0))/1000</f>
        <v>367.33898999999997</v>
      </c>
      <c r="AZ162" s="2">
        <f>(VLOOKUP($A162,[4]BASE20!$A$1:$N$933,4,0))/1000</f>
        <v>971.26900999999998</v>
      </c>
      <c r="BA162" s="2">
        <f>(VLOOKUP($A162,[4]BASE20!$A$1:$N$933,5,0))/1000</f>
        <v>2158.7767699999999</v>
      </c>
      <c r="BB162" s="2">
        <f>(VLOOKUP($A162,[4]BASE20!$A$1:$N$933,6,0))/1000</f>
        <v>3859.4932100000001</v>
      </c>
      <c r="BC162" s="2">
        <f>(VLOOKUP($A162,[4]BASE20!$A$1:$N$933,7,0))/1000</f>
        <v>18383.013629999998</v>
      </c>
      <c r="BD162" s="2">
        <f>(VLOOKUP($A162,[4]BASE20!$A$1:$N$933,8,0))/1000</f>
        <v>18947.42498</v>
      </c>
      <c r="BE162" s="2">
        <f>(VLOOKUP($A162,[4]BASE20!$A$1:$N$933,9,0))/1000</f>
        <v>19589.09879</v>
      </c>
      <c r="BF162" s="2">
        <f>(VLOOKUP($A162,[4]BASE20!$A$1:$N$933,10,0))/1000</f>
        <v>19711.864379999999</v>
      </c>
      <c r="BG162" s="2">
        <f>(VLOOKUP($A162,[4]BASE20!$A$1:$N$933,11,0))/1000</f>
        <v>19967.382129999998</v>
      </c>
      <c r="BH162" s="2">
        <f>(VLOOKUP($A162,[4]BASE20!$A$1:$N$933,12,0))/1000</f>
        <v>21212.90409</v>
      </c>
      <c r="BI162" s="2">
        <f>(VLOOKUP($A162,[4]BASE20!$A$1:$N$933,13,0))/1000</f>
        <v>25653.481749999999</v>
      </c>
      <c r="BJ162" s="2">
        <f>(VLOOKUP($A162,[4]BASE20!$A$1:$N$933,14,0))/1000</f>
        <v>36610.349390000003</v>
      </c>
      <c r="BK162" s="2">
        <f>(VLOOKUP($A162,[4]BASE21!$A$1:$N$933,3,0))/1000</f>
        <v>271.65884999999997</v>
      </c>
      <c r="BL162" s="2">
        <f>(VLOOKUP($A162,[4]BASE21!$A$1:$N$933,4,0))/1000</f>
        <v>1124.2115900000001</v>
      </c>
      <c r="BM162" s="2">
        <f>(VLOOKUP($A162,[4]BASE21!$A$1:$N$933,5,0))/1000</f>
        <v>2418.5848700000001</v>
      </c>
      <c r="BN162" s="2">
        <f>(VLOOKUP($A162,[4]BASE21!$A$1:$N$933,6,0))/1000</f>
        <v>3704.5940799999998</v>
      </c>
      <c r="BO162" s="2">
        <f>(VLOOKUP($A162,[4]BASE21!$A$1:$N$933,7,0))/1000</f>
        <v>3802.0524300000002</v>
      </c>
      <c r="BP162" s="2">
        <f>(VLOOKUP($A162,[4]BASE21!$A$1:$N$933,8,0))/1000</f>
        <v>10688.08678</v>
      </c>
      <c r="BQ162" s="2">
        <f t="shared" si="10"/>
        <v>-8259.3382000000001</v>
      </c>
      <c r="BR162" s="34">
        <f t="shared" si="11"/>
        <v>-0.4359082149008725</v>
      </c>
      <c r="BS162" s="34">
        <f t="shared" si="12"/>
        <v>1.8111360842017632</v>
      </c>
      <c r="BT162" s="5"/>
    </row>
    <row r="163" spans="1:72" x14ac:dyDescent="0.2">
      <c r="A163" s="1">
        <v>521</v>
      </c>
      <c r="B163" s="1" t="s">
        <v>76</v>
      </c>
      <c r="C163" s="2">
        <f>VLOOKUP($A163,[4]BASE!$A$2:$N$890,3,0)</f>
        <v>1</v>
      </c>
      <c r="D163" s="2">
        <f>VLOOKUP($A163,[4]BASE!$A$2:$N$890,3,0)</f>
        <v>1</v>
      </c>
      <c r="E163" s="2">
        <f>VLOOKUP($A163,[4]BASE!$A$2:$N$890,3,0)</f>
        <v>1</v>
      </c>
      <c r="F163" s="2">
        <f>VLOOKUP($A163,[4]BASE!$A$2:$N$890,3,0)</f>
        <v>1</v>
      </c>
      <c r="G163" s="2">
        <f>VLOOKUP($A163,[4]BASE!$A$2:$N$890,3,0)</f>
        <v>1</v>
      </c>
      <c r="H163" s="2">
        <f>VLOOKUP($A163,[4]BASE!$A$2:$N$890,3,0)</f>
        <v>1</v>
      </c>
      <c r="I163" s="2">
        <f>VLOOKUP($A163,[4]BASE!$A$2:$N$890,3,0)</f>
        <v>1</v>
      </c>
      <c r="J163" s="2">
        <f>VLOOKUP($A163,[4]BASE!$A$2:$N$890,3,0)</f>
        <v>1</v>
      </c>
      <c r="K163" s="2">
        <f>(VLOOKUP($A163,[4]BASE!$A$2:$N$890,11,0))/1000</f>
        <v>298.83951000000002</v>
      </c>
      <c r="L163" s="2">
        <f>(VLOOKUP($A163,[4]BASE!$A$2:$N$890,12,0))/1000</f>
        <v>298.83951000000002</v>
      </c>
      <c r="M163" s="2">
        <f>(VLOOKUP($A163,[4]BASE!$A$2:$N$890,13,0))/1000</f>
        <v>298.83951000000002</v>
      </c>
      <c r="N163" s="2">
        <f>(VLOOKUP($A163,[4]BASE!$A$2:$N$890,14,0))/1000</f>
        <v>298.83951000000002</v>
      </c>
      <c r="O163" s="2">
        <f>(VLOOKUP($A163,[4]BASE17!$A$1:$N$933,3,0))/1000</f>
        <v>0</v>
      </c>
      <c r="P163" s="2">
        <f>(VLOOKUP($A163,[4]BASE17!$A$1:$N$933,4,0))/1000</f>
        <v>0</v>
      </c>
      <c r="Q163" s="2">
        <f>(VLOOKUP($A163,[4]BASE17!$A$1:$N$933,5,0))/1000</f>
        <v>916.42429000000004</v>
      </c>
      <c r="R163" s="2">
        <f>(VLOOKUP($A163,[4]BASE17!$A$1:$N$933,6,0))/1000</f>
        <v>916.42429000000004</v>
      </c>
      <c r="S163" s="2">
        <f>(VLOOKUP($A163,[4]BASE17!$A$1:$N$933,7,0))/1000</f>
        <v>916.42429000000004</v>
      </c>
      <c r="T163" s="2">
        <f>(VLOOKUP($A163,[4]BASE17!$A$1:$N$933,8,0))/1000</f>
        <v>916.42429000000004</v>
      </c>
      <c r="U163" s="2">
        <f>(VLOOKUP($A163,[4]BASE17!$A$1:$N$933,9,0))/1000</f>
        <v>916.42429000000004</v>
      </c>
      <c r="V163" s="2">
        <f>(VLOOKUP($A163,[4]BASE17!$A$1:$N$933,10,0))/1000</f>
        <v>916.42429000000004</v>
      </c>
      <c r="W163" s="2">
        <f>(VLOOKUP($A163,[4]BASE17!$A$1:$N$933,11,0))/1000</f>
        <v>916.42429000000004</v>
      </c>
      <c r="X163" s="2">
        <f>(VLOOKUP($A163,[4]BASE17!$A$1:$N$933,12,0))/1000</f>
        <v>916.42429000000004</v>
      </c>
      <c r="Y163" s="2">
        <f>(VLOOKUP($A163,[4]BASE17!$A$1:$N$933,13,0))/1000</f>
        <v>916.42429000000004</v>
      </c>
      <c r="Z163" s="2">
        <f>(VLOOKUP($A163,[4]BASE17!$A$1:$N$933,14,0))/1000</f>
        <v>916.42429000000004</v>
      </c>
      <c r="AA163" s="2">
        <f>(VLOOKUP($A163,[4]BASE18!$A$1:$N$933,3,0))/1000</f>
        <v>0</v>
      </c>
      <c r="AB163" s="2">
        <f>(VLOOKUP($A163,[4]BASE18!$A$1:$N$933,4,0))/1000</f>
        <v>0</v>
      </c>
      <c r="AC163" s="2">
        <f>(VLOOKUP($A163,[4]BASE18!$A$1:$N$933,5,0))/1000</f>
        <v>180.49792000000002</v>
      </c>
      <c r="AD163" s="2">
        <f>(VLOOKUP($A163,[4]BASE18!$A$1:$N$933,6,0))/1000</f>
        <v>180.49792000000002</v>
      </c>
      <c r="AE163" s="2">
        <f>(VLOOKUP($A163,[4]BASE18!$A$1:$N$933,7,0))/1000</f>
        <v>180.49792000000002</v>
      </c>
      <c r="AF163" s="2">
        <f>(VLOOKUP($A163,[4]BASE18!$A$1:$N$933,8,0))/1000</f>
        <v>180.49792000000002</v>
      </c>
      <c r="AG163" s="2">
        <f>(VLOOKUP($A163,[4]BASE18!$A$1:$N$933,9,0))/1000</f>
        <v>274.64715999999999</v>
      </c>
      <c r="AH163" s="2">
        <f>(VLOOKUP($A163,[4]BASE18!$A$1:$N$933,10,0))/1000</f>
        <v>274.64715999999999</v>
      </c>
      <c r="AI163" s="2">
        <f>(VLOOKUP($A163,[4]BASE18!$A$1:$N$933,11,0))/1000</f>
        <v>274.64715999999999</v>
      </c>
      <c r="AJ163" s="2">
        <f>(VLOOKUP($A163,[4]BASE18!$A$1:$N$933,12,0))/1000</f>
        <v>274.64715999999999</v>
      </c>
      <c r="AK163" s="2">
        <f>(VLOOKUP($A163,[4]BASE18!$A$1:$N$933,13,0))/1000</f>
        <v>274.64715999999999</v>
      </c>
      <c r="AL163" s="2">
        <f>(VLOOKUP($A163,[4]BASE18!$A$1:$N$933,14,0))/1000</f>
        <v>274.64715999999999</v>
      </c>
      <c r="AM163" s="2">
        <f>(VLOOKUP($A163,[4]BASE19!$A$1:$N$933,3,0))/1000</f>
        <v>1.5</v>
      </c>
      <c r="AN163" s="2">
        <f>(VLOOKUP($A163,[4]BASE19!$A$1:$N$933,4,0))/1000</f>
        <v>163.79404</v>
      </c>
      <c r="AO163" s="2">
        <f>(VLOOKUP($A163,[4]BASE19!$A$1:$N$933,5,0))/1000</f>
        <v>275.37875000000003</v>
      </c>
      <c r="AP163" s="2">
        <f>(VLOOKUP($A163,[4]BASE19!$A$1:$N$933,6,0))/1000</f>
        <v>275.53856000000002</v>
      </c>
      <c r="AQ163" s="2">
        <f>(VLOOKUP($A163,[4]BASE19!$A$1:$N$933,7,0))/1000</f>
        <v>275.53856000000002</v>
      </c>
      <c r="AR163" s="2">
        <f>(VLOOKUP($A163,[4]BASE19!$A$1:$N$933,8,0))/1000</f>
        <v>275.53856000000002</v>
      </c>
      <c r="AS163" s="2">
        <f>(VLOOKUP($A163,[4]BASE19!$A$1:$N$933,9,0))/1000</f>
        <v>275.53856000000002</v>
      </c>
      <c r="AT163" s="2">
        <f>(VLOOKUP($A163,[4]BASE19!$A$1:$N$933,10,0))/1000</f>
        <v>275.53856000000002</v>
      </c>
      <c r="AU163" s="2">
        <f>(VLOOKUP($A163,[4]BASE19!$A$1:$N$933,11,0))/1000</f>
        <v>275.53856000000002</v>
      </c>
      <c r="AV163" s="2">
        <f>(VLOOKUP($A163,[4]BASE19!$A$1:$N$933,12,0))/1000</f>
        <v>277.72255999999999</v>
      </c>
      <c r="AW163" s="2">
        <f>(VLOOKUP($A163,[4]BASE19!$A$1:$N$933,13,0))/1000</f>
        <v>277.72255999999999</v>
      </c>
      <c r="AX163" s="2">
        <f>(VLOOKUP($A163,[4]BASE19!$A$1:$N$933,14,0))/1000</f>
        <v>277.72255999999999</v>
      </c>
      <c r="AY163" s="2">
        <f>(VLOOKUP($A163,[4]BASE20!$A$1:$N$933,3,0))/1000</f>
        <v>0</v>
      </c>
      <c r="AZ163" s="2">
        <f>(VLOOKUP($A163,[4]BASE20!$A$1:$N$933,4,0))/1000</f>
        <v>7.6260000000000008E-2</v>
      </c>
      <c r="BA163" s="2">
        <f>(VLOOKUP($A163,[4]BASE20!$A$1:$N$933,5,0))/1000</f>
        <v>619.97838999999999</v>
      </c>
      <c r="BB163" s="2">
        <f>(VLOOKUP($A163,[4]BASE20!$A$1:$N$933,6,0))/1000</f>
        <v>619.97838999999999</v>
      </c>
      <c r="BC163" s="2">
        <f>(VLOOKUP($A163,[4]BASE20!$A$1:$N$933,7,0))/1000</f>
        <v>619.97838999999999</v>
      </c>
      <c r="BD163" s="2">
        <f>(VLOOKUP($A163,[4]BASE20!$A$1:$N$933,8,0))/1000</f>
        <v>619.97838999999999</v>
      </c>
      <c r="BE163" s="2">
        <f>(VLOOKUP($A163,[4]BASE20!$A$1:$N$933,9,0))/1000</f>
        <v>619.97838999999999</v>
      </c>
      <c r="BF163" s="2">
        <f>(VLOOKUP($A163,[4]BASE20!$A$1:$N$933,10,0))/1000</f>
        <v>619.97838999999999</v>
      </c>
      <c r="BG163" s="2">
        <f>(VLOOKUP($A163,[4]BASE20!$A$1:$N$933,11,0))/1000</f>
        <v>619.97838999999999</v>
      </c>
      <c r="BH163" s="2">
        <f>(VLOOKUP($A163,[4]BASE20!$A$1:$N$933,12,0))/1000</f>
        <v>619.97838999999999</v>
      </c>
      <c r="BI163" s="2">
        <f>(VLOOKUP($A163,[4]BASE20!$A$1:$N$933,13,0))/1000</f>
        <v>621.18718999999999</v>
      </c>
      <c r="BJ163" s="2">
        <f>(VLOOKUP($A163,[4]BASE20!$A$1:$N$933,14,0))/1000</f>
        <v>621.18718999999999</v>
      </c>
      <c r="BK163" s="2">
        <f>(VLOOKUP($A163,[4]BASE21!$A$1:$N$933,3,0))/1000</f>
        <v>0</v>
      </c>
      <c r="BL163" s="2">
        <f>(VLOOKUP($A163,[4]BASE21!$A$1:$N$933,4,0))/1000</f>
        <v>285.31184000000002</v>
      </c>
      <c r="BM163" s="2">
        <f>(VLOOKUP($A163,[4]BASE21!$A$1:$N$933,5,0))/1000</f>
        <v>934.36910999999998</v>
      </c>
      <c r="BN163" s="2">
        <f>(VLOOKUP($A163,[4]BASE21!$A$1:$N$933,6,0))/1000</f>
        <v>921.17521999999997</v>
      </c>
      <c r="BO163" s="2">
        <f>(VLOOKUP($A163,[4]BASE21!$A$1:$N$933,7,0))/1000</f>
        <v>921.17521999999997</v>
      </c>
      <c r="BP163" s="2">
        <f>(VLOOKUP($A163,[4]BASE21!$A$1:$N$933,8,0))/1000</f>
        <v>921.17521999999997</v>
      </c>
      <c r="BQ163" s="2">
        <f t="shared" si="10"/>
        <v>301.19682999999998</v>
      </c>
      <c r="BR163" s="34">
        <f t="shared" si="11"/>
        <v>0.48581827182718418</v>
      </c>
      <c r="BS163" s="34">
        <f t="shared" si="12"/>
        <v>0</v>
      </c>
      <c r="BT163" s="5"/>
    </row>
    <row r="164" spans="1:72" x14ac:dyDescent="0.2">
      <c r="A164" s="1">
        <v>522</v>
      </c>
      <c r="B164" s="1" t="s">
        <v>99</v>
      </c>
      <c r="C164" s="2">
        <f>VLOOKUP($A164,[4]BASE!$A$2:$N$890,3,0)</f>
        <v>1</v>
      </c>
      <c r="D164" s="2">
        <f>VLOOKUP($A164,[4]BASE!$A$2:$N$890,3,0)</f>
        <v>1</v>
      </c>
      <c r="E164" s="2">
        <f>VLOOKUP($A164,[4]BASE!$A$2:$N$890,3,0)</f>
        <v>1</v>
      </c>
      <c r="F164" s="2">
        <f>VLOOKUP($A164,[4]BASE!$A$2:$N$890,3,0)</f>
        <v>1</v>
      </c>
      <c r="G164" s="2">
        <f>VLOOKUP($A164,[4]BASE!$A$2:$N$890,3,0)</f>
        <v>1</v>
      </c>
      <c r="H164" s="2">
        <f>VLOOKUP($A164,[4]BASE!$A$2:$N$890,3,0)</f>
        <v>1</v>
      </c>
      <c r="I164" s="2">
        <f>VLOOKUP($A164,[4]BASE!$A$2:$N$890,3,0)</f>
        <v>1</v>
      </c>
      <c r="J164" s="2">
        <f>VLOOKUP($A164,[4]BASE!$A$2:$N$890,3,0)</f>
        <v>1</v>
      </c>
      <c r="K164" s="2">
        <f>(VLOOKUP($A164,[4]BASE!$A$2:$N$890,11,0))/1000</f>
        <v>12.520580000000001</v>
      </c>
      <c r="L164" s="2">
        <f>(VLOOKUP($A164,[4]BASE!$A$2:$N$890,12,0))/1000</f>
        <v>15.290989999999999</v>
      </c>
      <c r="M164" s="2">
        <f>(VLOOKUP($A164,[4]BASE!$A$2:$N$890,13,0))/1000</f>
        <v>16.336400000000001</v>
      </c>
      <c r="N164" s="2">
        <f>(VLOOKUP($A164,[4]BASE!$A$2:$N$890,14,0))/1000</f>
        <v>17.381810000000002</v>
      </c>
      <c r="O164" s="2">
        <f>(VLOOKUP($A164,[4]BASE17!$A$1:$N$933,3,0))/1000</f>
        <v>1.6654100000000001</v>
      </c>
      <c r="P164" s="2">
        <f>(VLOOKUP($A164,[4]BASE17!$A$1:$N$933,4,0))/1000</f>
        <v>3.31582</v>
      </c>
      <c r="Q164" s="2">
        <f>(VLOOKUP($A164,[4]BASE17!$A$1:$N$933,5,0))/1000</f>
        <v>4.8112299999999992</v>
      </c>
      <c r="R164" s="2">
        <f>(VLOOKUP($A164,[4]BASE17!$A$1:$N$933,6,0))/1000</f>
        <v>5.8566400000000005</v>
      </c>
      <c r="S164" s="2">
        <f>(VLOOKUP($A164,[4]BASE17!$A$1:$N$933,7,0))/1000</f>
        <v>7.3520500000000002</v>
      </c>
      <c r="T164" s="2">
        <f>(VLOOKUP($A164,[4]BASE17!$A$1:$N$933,8,0))/1000</f>
        <v>8.3974599999999988</v>
      </c>
      <c r="U164" s="2">
        <f>(VLOOKUP($A164,[4]BASE17!$A$1:$N$933,9,0))/1000</f>
        <v>9.463989999999999</v>
      </c>
      <c r="V164" s="2">
        <f>(VLOOKUP($A164,[4]BASE17!$A$1:$N$933,10,0))/1000</f>
        <v>10.530520000000001</v>
      </c>
      <c r="W164" s="2">
        <f>(VLOOKUP($A164,[4]BASE17!$A$1:$N$933,11,0))/1000</f>
        <v>11.597049999999999</v>
      </c>
      <c r="X164" s="2">
        <f>(VLOOKUP($A164,[4]BASE17!$A$1:$N$933,12,0))/1000</f>
        <v>12.66358</v>
      </c>
      <c r="Y164" s="2">
        <f>(VLOOKUP($A164,[4]BASE17!$A$1:$N$933,13,0))/1000</f>
        <v>13.73011</v>
      </c>
      <c r="Z164" s="2">
        <f>(VLOOKUP($A164,[4]BASE17!$A$1:$N$933,14,0))/1000</f>
        <v>14.79664</v>
      </c>
      <c r="AA164" s="2">
        <f>(VLOOKUP($A164,[4]BASE18!$A$1:$N$933,3,0))/1000</f>
        <v>1.06653</v>
      </c>
      <c r="AB164" s="2">
        <f>(VLOOKUP($A164,[4]BASE18!$A$1:$N$933,4,0))/1000</f>
        <v>2.13306</v>
      </c>
      <c r="AC164" s="2">
        <f>(VLOOKUP($A164,[4]BASE18!$A$1:$N$933,5,0))/1000</f>
        <v>3.1995900000000002</v>
      </c>
      <c r="AD164" s="2">
        <f>(VLOOKUP($A164,[4]BASE18!$A$1:$N$933,6,0))/1000</f>
        <v>4.2661199999999999</v>
      </c>
      <c r="AE164" s="2">
        <f>(VLOOKUP($A164,[4]BASE18!$A$1:$N$933,7,0))/1000</f>
        <v>5.3326499999999992</v>
      </c>
      <c r="AF164" s="2">
        <f>(VLOOKUP($A164,[4]BASE18!$A$1:$N$933,8,0))/1000</f>
        <v>6.2214300000000007</v>
      </c>
      <c r="AG164" s="2">
        <f>(VLOOKUP($A164,[4]BASE18!$A$1:$N$933,9,0))/1000</f>
        <v>6.2214300000000007</v>
      </c>
      <c r="AH164" s="2">
        <f>(VLOOKUP($A164,[4]BASE18!$A$1:$N$933,10,0))/1000</f>
        <v>6.2214300000000007</v>
      </c>
      <c r="AI164" s="2">
        <f>(VLOOKUP($A164,[4]BASE18!$A$1:$N$933,11,0))/1000</f>
        <v>6.2214300000000007</v>
      </c>
      <c r="AJ164" s="2">
        <f>(VLOOKUP($A164,[4]BASE18!$A$1:$N$933,12,0))/1000</f>
        <v>6.2214300000000007</v>
      </c>
      <c r="AK164" s="2">
        <f>(VLOOKUP($A164,[4]BASE18!$A$1:$N$933,13,0))/1000</f>
        <v>6.2214300000000007</v>
      </c>
      <c r="AL164" s="2">
        <f>(VLOOKUP($A164,[4]BASE18!$A$1:$N$933,14,0))/1000</f>
        <v>6.2214300000000007</v>
      </c>
      <c r="AM164" s="2">
        <f>(VLOOKUP($A164,[4]BASE19!$A$1:$N$933,3,0))/1000</f>
        <v>0</v>
      </c>
      <c r="AN164" s="2">
        <f>(VLOOKUP($A164,[4]BASE19!$A$1:$N$933,4,0))/1000</f>
        <v>0</v>
      </c>
      <c r="AO164" s="2">
        <f>(VLOOKUP($A164,[4]BASE19!$A$1:$N$933,5,0))/1000</f>
        <v>3.2456700000000001</v>
      </c>
      <c r="AP164" s="2">
        <f>(VLOOKUP($A164,[4]BASE19!$A$1:$N$933,6,0))/1000</f>
        <v>3.2456700000000001</v>
      </c>
      <c r="AQ164" s="2">
        <f>(VLOOKUP($A164,[4]BASE19!$A$1:$N$933,7,0))/1000</f>
        <v>5.4094499999999996</v>
      </c>
      <c r="AR164" s="2">
        <f>(VLOOKUP($A164,[4]BASE19!$A$1:$N$933,8,0))/1000</f>
        <v>6.4913400000000001</v>
      </c>
      <c r="AS164" s="2">
        <f>(VLOOKUP($A164,[4]BASE19!$A$1:$N$933,9,0))/1000</f>
        <v>7.5732299999999997</v>
      </c>
      <c r="AT164" s="2">
        <f>(VLOOKUP($A164,[4]BASE19!$A$1:$N$933,10,0))/1000</f>
        <v>8.6551200000000001</v>
      </c>
      <c r="AU164" s="2">
        <f>(VLOOKUP($A164,[4]BASE19!$A$1:$N$933,11,0))/1000</f>
        <v>9.7675000000000001</v>
      </c>
      <c r="AV164" s="2">
        <f>(VLOOKUP($A164,[4]BASE19!$A$1:$N$933,12,0))/1000</f>
        <v>10.859020000000001</v>
      </c>
      <c r="AW164" s="2">
        <f>(VLOOKUP($A164,[4]BASE19!$A$1:$N$933,13,0))/1000</f>
        <v>11.95054</v>
      </c>
      <c r="AX164" s="2">
        <f>(VLOOKUP($A164,[4]BASE19!$A$1:$N$933,14,0))/1000</f>
        <v>13.042059999999999</v>
      </c>
      <c r="AY164" s="2">
        <f>(VLOOKUP($A164,[4]BASE20!$A$1:$N$933,3,0))/1000</f>
        <v>1.09152</v>
      </c>
      <c r="AZ164" s="2">
        <f>(VLOOKUP($A164,[4]BASE20!$A$1:$N$933,4,0))/1000</f>
        <v>2.1830400000000001</v>
      </c>
      <c r="BA164" s="2">
        <f>(VLOOKUP($A164,[4]BASE20!$A$1:$N$933,5,0))/1000</f>
        <v>3.2745600000000001</v>
      </c>
      <c r="BB164" s="2">
        <f>(VLOOKUP($A164,[4]BASE20!$A$1:$N$933,6,0))/1000</f>
        <v>4.3660800000000002</v>
      </c>
      <c r="BC164" s="2">
        <f>(VLOOKUP($A164,[4]BASE20!$A$1:$N$933,7,0))/1000</f>
        <v>5.4576000000000002</v>
      </c>
      <c r="BD164" s="2">
        <f>(VLOOKUP($A164,[4]BASE20!$A$1:$N$933,8,0))/1000</f>
        <v>6.3671999999999995</v>
      </c>
      <c r="BE164" s="2">
        <f>(VLOOKUP($A164,[4]BASE20!$A$1:$N$933,9,0))/1000</f>
        <v>7.6448199999999993</v>
      </c>
      <c r="BF164" s="2">
        <f>(VLOOKUP($A164,[4]BASE20!$A$1:$N$933,10,0))/1000</f>
        <v>8.7399400000000007</v>
      </c>
      <c r="BG164" s="2">
        <f>(VLOOKUP($A164,[4]BASE20!$A$1:$N$933,11,0))/1000</f>
        <v>9.8350600000000004</v>
      </c>
      <c r="BH164" s="2">
        <f>(VLOOKUP($A164,[4]BASE20!$A$1:$N$933,12,0))/1000</f>
        <v>10.93018</v>
      </c>
      <c r="BI164" s="2">
        <f>(VLOOKUP($A164,[4]BASE20!$A$1:$N$933,13,0))/1000</f>
        <v>12.0253</v>
      </c>
      <c r="BJ164" s="2">
        <f>(VLOOKUP($A164,[4]BASE20!$A$1:$N$933,14,0))/1000</f>
        <v>13.120419999999999</v>
      </c>
      <c r="BK164" s="2">
        <f>(VLOOKUP($A164,[4]BASE21!$A$1:$N$933,3,0))/1000</f>
        <v>1.0951199999999999</v>
      </c>
      <c r="BL164" s="2">
        <f>(VLOOKUP($A164,[4]BASE21!$A$1:$N$933,4,0))/1000</f>
        <v>2.1902399999999997</v>
      </c>
      <c r="BM164" s="2">
        <f>(VLOOKUP($A164,[4]BASE21!$A$1:$N$933,5,0))/1000</f>
        <v>3.2853600000000003</v>
      </c>
      <c r="BN164" s="2">
        <f>(VLOOKUP($A164,[4]BASE21!$A$1:$N$933,6,0))/1000</f>
        <v>4.3804799999999995</v>
      </c>
      <c r="BO164" s="2">
        <f>(VLOOKUP($A164,[4]BASE21!$A$1:$N$933,7,0))/1000</f>
        <v>5.4756</v>
      </c>
      <c r="BP164" s="2">
        <f>(VLOOKUP($A164,[4]BASE21!$A$1:$N$933,8,0))/1000</f>
        <v>6.3881999999999994</v>
      </c>
      <c r="BQ164" s="2">
        <f t="shared" si="10"/>
        <v>2.0999999999999908E-2</v>
      </c>
      <c r="BR164" s="34">
        <f t="shared" si="11"/>
        <v>3.2981530343008103E-3</v>
      </c>
      <c r="BS164" s="34">
        <f t="shared" si="12"/>
        <v>0.16666666666666652</v>
      </c>
      <c r="BT164" s="5"/>
    </row>
    <row r="165" spans="1:72" x14ac:dyDescent="0.2">
      <c r="A165" s="1">
        <v>523</v>
      </c>
      <c r="B165" s="1" t="s">
        <v>100</v>
      </c>
      <c r="C165" s="2">
        <f>VLOOKUP($A165,[4]BASE!$A$2:$N$890,3,0)</f>
        <v>1</v>
      </c>
      <c r="D165" s="2">
        <f>VLOOKUP($A165,[4]BASE!$A$2:$N$890,3,0)</f>
        <v>1</v>
      </c>
      <c r="E165" s="2">
        <f>VLOOKUP($A165,[4]BASE!$A$2:$N$890,3,0)</f>
        <v>1</v>
      </c>
      <c r="F165" s="2">
        <f>VLOOKUP($A165,[4]BASE!$A$2:$N$890,3,0)</f>
        <v>1</v>
      </c>
      <c r="G165" s="2">
        <f>VLOOKUP($A165,[4]BASE!$A$2:$N$890,3,0)</f>
        <v>1</v>
      </c>
      <c r="H165" s="2">
        <f>VLOOKUP($A165,[4]BASE!$A$2:$N$890,3,0)</f>
        <v>1</v>
      </c>
      <c r="I165" s="2">
        <f>VLOOKUP($A165,[4]BASE!$A$2:$N$890,3,0)</f>
        <v>1</v>
      </c>
      <c r="J165" s="2">
        <f>VLOOKUP($A165,[4]BASE!$A$2:$N$890,3,0)</f>
        <v>1</v>
      </c>
      <c r="K165" s="2">
        <f>(VLOOKUP($A165,[4]BASE!$A$2:$N$890,11,0))/1000</f>
        <v>684.30340999999999</v>
      </c>
      <c r="L165" s="2">
        <f>(VLOOKUP($A165,[4]BASE!$A$2:$N$890,12,0))/1000</f>
        <v>818.84375</v>
      </c>
      <c r="M165" s="2">
        <f>(VLOOKUP($A165,[4]BASE!$A$2:$N$890,13,0))/1000</f>
        <v>1011.9814699999999</v>
      </c>
      <c r="N165" s="2">
        <f>(VLOOKUP($A165,[4]BASE!$A$2:$N$890,14,0))/1000</f>
        <v>1119.1158700000001</v>
      </c>
      <c r="O165" s="2">
        <f>(VLOOKUP($A165,[4]BASE17!$A$1:$N$933,3,0))/1000</f>
        <v>49.337940000000003</v>
      </c>
      <c r="P165" s="2">
        <f>(VLOOKUP($A165,[4]BASE17!$A$1:$N$933,4,0))/1000</f>
        <v>158.58416</v>
      </c>
      <c r="Q165" s="2">
        <f>(VLOOKUP($A165,[4]BASE17!$A$1:$N$933,5,0))/1000</f>
        <v>264.36588</v>
      </c>
      <c r="R165" s="2">
        <f>(VLOOKUP($A165,[4]BASE17!$A$1:$N$933,6,0))/1000</f>
        <v>485.36591999999996</v>
      </c>
      <c r="S165" s="2">
        <f>(VLOOKUP($A165,[4]BASE17!$A$1:$N$933,7,0))/1000</f>
        <v>693.40392000000008</v>
      </c>
      <c r="T165" s="2">
        <f>(VLOOKUP($A165,[4]BASE17!$A$1:$N$933,8,0))/1000</f>
        <v>732.50202000000002</v>
      </c>
      <c r="U165" s="2">
        <f>(VLOOKUP($A165,[4]BASE17!$A$1:$N$933,9,0))/1000</f>
        <v>789.76105000000007</v>
      </c>
      <c r="V165" s="2">
        <f>(VLOOKUP($A165,[4]BASE17!$A$1:$N$933,10,0))/1000</f>
        <v>867.23519999999996</v>
      </c>
      <c r="W165" s="2">
        <f>(VLOOKUP($A165,[4]BASE17!$A$1:$N$933,11,0))/1000</f>
        <v>963.01829000000009</v>
      </c>
      <c r="X165" s="2">
        <f>(VLOOKUP($A165,[4]BASE17!$A$1:$N$933,12,0))/1000</f>
        <v>1023.44498</v>
      </c>
      <c r="Y165" s="2">
        <f>(VLOOKUP($A165,[4]BASE17!$A$1:$N$933,13,0))/1000</f>
        <v>1053.7368999999999</v>
      </c>
      <c r="Z165" s="2">
        <f>(VLOOKUP($A165,[4]BASE17!$A$1:$N$933,14,0))/1000</f>
        <v>1106.4733799999999</v>
      </c>
      <c r="AA165" s="2">
        <f>(VLOOKUP($A165,[4]BASE18!$A$1:$N$933,3,0))/1000</f>
        <v>51.249169999999999</v>
      </c>
      <c r="AB165" s="2">
        <f>(VLOOKUP($A165,[4]BASE18!$A$1:$N$933,4,0))/1000</f>
        <v>155.70176000000001</v>
      </c>
      <c r="AC165" s="2">
        <f>(VLOOKUP($A165,[4]BASE18!$A$1:$N$933,5,0))/1000</f>
        <v>295.14249999999998</v>
      </c>
      <c r="AD165" s="2">
        <f>(VLOOKUP($A165,[4]BASE18!$A$1:$N$933,6,0))/1000</f>
        <v>345.48957000000001</v>
      </c>
      <c r="AE165" s="2">
        <f>(VLOOKUP($A165,[4]BASE18!$A$1:$N$933,7,0))/1000</f>
        <v>482.09714000000002</v>
      </c>
      <c r="AF165" s="2">
        <f>(VLOOKUP($A165,[4]BASE18!$A$1:$N$933,8,0))/1000</f>
        <v>618.30041000000006</v>
      </c>
      <c r="AG165" s="2">
        <f>(VLOOKUP($A165,[4]BASE18!$A$1:$N$933,9,0))/1000</f>
        <v>935.03803000000005</v>
      </c>
      <c r="AH165" s="2">
        <f>(VLOOKUP($A165,[4]BASE18!$A$1:$N$933,10,0))/1000</f>
        <v>704.56310999999994</v>
      </c>
      <c r="AI165" s="2">
        <f>(VLOOKUP($A165,[4]BASE18!$A$1:$N$933,11,0))/1000</f>
        <v>768.14737000000002</v>
      </c>
      <c r="AJ165" s="2">
        <f>(VLOOKUP($A165,[4]BASE18!$A$1:$N$933,12,0))/1000</f>
        <v>896.43916999999999</v>
      </c>
      <c r="AK165" s="2">
        <f>(VLOOKUP($A165,[4]BASE18!$A$1:$N$933,13,0))/1000</f>
        <v>939.79696000000001</v>
      </c>
      <c r="AL165" s="2">
        <f>(VLOOKUP($A165,[4]BASE18!$A$1:$N$933,14,0))/1000</f>
        <v>1061.4456200000002</v>
      </c>
      <c r="AM165" s="2">
        <f>(VLOOKUP($A165,[4]BASE19!$A$1:$N$933,3,0))/1000</f>
        <v>87.340600000000009</v>
      </c>
      <c r="AN165" s="2">
        <f>(VLOOKUP($A165,[4]BASE19!$A$1:$N$933,4,0))/1000</f>
        <v>372.42349000000002</v>
      </c>
      <c r="AO165" s="2">
        <f>(VLOOKUP($A165,[4]BASE19!$A$1:$N$933,5,0))/1000</f>
        <v>518.03389000000004</v>
      </c>
      <c r="AP165" s="2">
        <f>(VLOOKUP($A165,[4]BASE19!$A$1:$N$933,6,0))/1000</f>
        <v>675.32577000000003</v>
      </c>
      <c r="AQ165" s="2">
        <f>(VLOOKUP($A165,[4]BASE19!$A$1:$N$933,7,0))/1000</f>
        <v>715.72172</v>
      </c>
      <c r="AR165" s="2">
        <f>(VLOOKUP($A165,[4]BASE19!$A$1:$N$933,8,0))/1000</f>
        <v>734.76093000000003</v>
      </c>
      <c r="AS165" s="2">
        <f>(VLOOKUP($A165,[4]BASE19!$A$1:$N$933,9,0))/1000</f>
        <v>784.13855000000001</v>
      </c>
      <c r="AT165" s="2">
        <f>(VLOOKUP($A165,[4]BASE19!$A$1:$N$933,10,0))/1000</f>
        <v>967.23951999999997</v>
      </c>
      <c r="AU165" s="2">
        <f>(VLOOKUP($A165,[4]BASE19!$A$1:$N$933,11,0))/1000</f>
        <v>1068.22055</v>
      </c>
      <c r="AV165" s="2">
        <f>(VLOOKUP($A165,[4]BASE19!$A$1:$N$933,12,0))/1000</f>
        <v>1131.37129</v>
      </c>
      <c r="AW165" s="2">
        <f>(VLOOKUP($A165,[4]BASE19!$A$1:$N$933,13,0))/1000</f>
        <v>1162.9123300000001</v>
      </c>
      <c r="AX165" s="2">
        <f>(VLOOKUP($A165,[4]BASE19!$A$1:$N$933,14,0))/1000</f>
        <v>1224.1168400000001</v>
      </c>
      <c r="AY165" s="2">
        <f>(VLOOKUP($A165,[4]BASE20!$A$1:$N$933,3,0))/1000</f>
        <v>59.906410000000001</v>
      </c>
      <c r="AZ165" s="2">
        <f>(VLOOKUP($A165,[4]BASE20!$A$1:$N$933,4,0))/1000</f>
        <v>111.06866000000001</v>
      </c>
      <c r="BA165" s="2">
        <f>(VLOOKUP($A165,[4]BASE20!$A$1:$N$933,5,0))/1000</f>
        <v>281.20177000000001</v>
      </c>
      <c r="BB165" s="2">
        <f>(VLOOKUP($A165,[4]BASE20!$A$1:$N$933,6,0))/1000</f>
        <v>281.20177000000001</v>
      </c>
      <c r="BC165" s="2">
        <f>(VLOOKUP($A165,[4]BASE20!$A$1:$N$933,7,0))/1000</f>
        <v>304.18632000000002</v>
      </c>
      <c r="BD165" s="2">
        <f>(VLOOKUP($A165,[4]BASE20!$A$1:$N$933,8,0))/1000</f>
        <v>321.52289000000002</v>
      </c>
      <c r="BE165" s="2">
        <f>(VLOOKUP($A165,[4]BASE20!$A$1:$N$933,9,0))/1000</f>
        <v>343.91534999999999</v>
      </c>
      <c r="BF165" s="2">
        <f>(VLOOKUP($A165,[4]BASE20!$A$1:$N$933,10,0))/1000</f>
        <v>404.01299</v>
      </c>
      <c r="BG165" s="2">
        <f>(VLOOKUP($A165,[4]BASE20!$A$1:$N$933,11,0))/1000</f>
        <v>440.06446999999997</v>
      </c>
      <c r="BH165" s="2">
        <f>(VLOOKUP($A165,[4]BASE20!$A$1:$N$933,12,0))/1000</f>
        <v>471.14735999999999</v>
      </c>
      <c r="BI165" s="2">
        <f>(VLOOKUP($A165,[4]BASE20!$A$1:$N$933,13,0))/1000</f>
        <v>485.78534999999999</v>
      </c>
      <c r="BJ165" s="2">
        <f>(VLOOKUP($A165,[4]BASE20!$A$1:$N$933,14,0))/1000</f>
        <v>518.50558999999998</v>
      </c>
      <c r="BK165" s="2">
        <f>(VLOOKUP($A165,[4]BASE21!$A$1:$N$933,3,0))/1000</f>
        <v>48.332790000000003</v>
      </c>
      <c r="BL165" s="2">
        <f>(VLOOKUP($A165,[4]BASE21!$A$1:$N$933,4,0))/1000</f>
        <v>94.617919999999998</v>
      </c>
      <c r="BM165" s="2">
        <f>(VLOOKUP($A165,[4]BASE21!$A$1:$N$933,5,0))/1000</f>
        <v>292.14390999999995</v>
      </c>
      <c r="BN165" s="2">
        <f>(VLOOKUP($A165,[4]BASE21!$A$1:$N$933,6,0))/1000</f>
        <v>382.46316999999999</v>
      </c>
      <c r="BO165" s="2">
        <f>(VLOOKUP($A165,[4]BASE21!$A$1:$N$933,7,0))/1000</f>
        <v>439.94925000000001</v>
      </c>
      <c r="BP165" s="2">
        <f>(VLOOKUP($A165,[4]BASE21!$A$1:$N$933,8,0))/1000</f>
        <v>470.13496999999995</v>
      </c>
      <c r="BQ165" s="2">
        <f t="shared" si="10"/>
        <v>148.61207999999993</v>
      </c>
      <c r="BR165" s="34">
        <f t="shared" si="11"/>
        <v>0.46221306358623471</v>
      </c>
      <c r="BS165" s="34">
        <f t="shared" si="12"/>
        <v>6.8611822840929815E-2</v>
      </c>
      <c r="BT165" s="5"/>
    </row>
    <row r="166" spans="1:72" x14ac:dyDescent="0.2">
      <c r="A166" s="1">
        <v>524</v>
      </c>
      <c r="B166" s="1" t="s">
        <v>101</v>
      </c>
      <c r="C166" s="2">
        <f>VLOOKUP($A166,[4]BASE!$A$2:$N$890,3,0)</f>
        <v>1</v>
      </c>
      <c r="D166" s="2">
        <f>VLOOKUP($A166,[4]BASE!$A$2:$N$890,3,0)</f>
        <v>1</v>
      </c>
      <c r="E166" s="2">
        <f>VLOOKUP($A166,[4]BASE!$A$2:$N$890,3,0)</f>
        <v>1</v>
      </c>
      <c r="F166" s="2">
        <f>VLOOKUP($A166,[4]BASE!$A$2:$N$890,3,0)</f>
        <v>1</v>
      </c>
      <c r="G166" s="2">
        <f>VLOOKUP($A166,[4]BASE!$A$2:$N$890,3,0)</f>
        <v>1</v>
      </c>
      <c r="H166" s="2">
        <f>VLOOKUP($A166,[4]BASE!$A$2:$N$890,3,0)</f>
        <v>1</v>
      </c>
      <c r="I166" s="2">
        <f>VLOOKUP($A166,[4]BASE!$A$2:$N$890,3,0)</f>
        <v>1</v>
      </c>
      <c r="J166" s="2">
        <f>VLOOKUP($A166,[4]BASE!$A$2:$N$890,3,0)</f>
        <v>1</v>
      </c>
      <c r="K166" s="2">
        <f>(VLOOKUP($A166,[4]BASE!$A$2:$N$890,11,0))/1000</f>
        <v>9470539.8617700003</v>
      </c>
      <c r="L166" s="2">
        <f>(VLOOKUP($A166,[4]BASE!$A$2:$N$890,12,0))/1000</f>
        <v>9472014.8914199993</v>
      </c>
      <c r="M166" s="2">
        <f>(VLOOKUP($A166,[4]BASE!$A$2:$N$890,13,0))/1000</f>
        <v>9475003.9150400013</v>
      </c>
      <c r="N166" s="2">
        <f>(VLOOKUP($A166,[4]BASE!$A$2:$N$890,14,0))/1000</f>
        <v>0</v>
      </c>
      <c r="O166" s="2">
        <f>(VLOOKUP($A166,[4]BASE17!$A$1:$N$933,3,0))/1000</f>
        <v>0</v>
      </c>
      <c r="P166" s="2">
        <f>(VLOOKUP($A166,[4]BASE17!$A$1:$N$933,4,0))/1000</f>
        <v>6902.7598499999995</v>
      </c>
      <c r="Q166" s="2">
        <f>(VLOOKUP($A166,[4]BASE17!$A$1:$N$933,5,0))/1000</f>
        <v>8363.4236899999996</v>
      </c>
      <c r="R166" s="2">
        <f>(VLOOKUP($A166,[4]BASE17!$A$1:$N$933,6,0))/1000</f>
        <v>1112.2613999999999</v>
      </c>
      <c r="S166" s="2">
        <f>(VLOOKUP($A166,[4]BASE17!$A$1:$N$933,7,0))/1000</f>
        <v>34171.556909999999</v>
      </c>
      <c r="T166" s="2">
        <f>(VLOOKUP($A166,[4]BASE17!$A$1:$N$933,8,0))/1000</f>
        <v>35270.308649999999</v>
      </c>
      <c r="U166" s="2">
        <f>(VLOOKUP($A166,[4]BASE17!$A$1:$N$933,9,0))/1000</f>
        <v>42204.281329999998</v>
      </c>
      <c r="V166" s="2">
        <f>(VLOOKUP($A166,[4]BASE17!$A$1:$N$933,10,0))/1000</f>
        <v>44895.788049999996</v>
      </c>
      <c r="W166" s="2">
        <f>(VLOOKUP($A166,[4]BASE17!$A$1:$N$933,11,0))/1000</f>
        <v>44952.977570000003</v>
      </c>
      <c r="X166" s="2">
        <f>(VLOOKUP($A166,[4]BASE17!$A$1:$N$933,12,0))/1000</f>
        <v>45482.5164</v>
      </c>
      <c r="Y166" s="2">
        <f>(VLOOKUP($A166,[4]BASE17!$A$1:$N$933,13,0))/1000</f>
        <v>48053.488010000001</v>
      </c>
      <c r="Z166" s="2">
        <f>(VLOOKUP($A166,[4]BASE17!$A$1:$N$933,14,0))/1000</f>
        <v>48816.660309999999</v>
      </c>
      <c r="AA166" s="2">
        <f>(VLOOKUP($A166,[4]BASE18!$A$1:$N$933,3,0))/1000</f>
        <v>212.52005</v>
      </c>
      <c r="AB166" s="2">
        <f>(VLOOKUP($A166,[4]BASE18!$A$1:$N$933,4,0))/1000</f>
        <v>1744240.4593699998</v>
      </c>
      <c r="AC166" s="2">
        <f>(VLOOKUP($A166,[4]BASE18!$A$1:$N$933,5,0))/1000</f>
        <v>1744546.54893</v>
      </c>
      <c r="AD166" s="2">
        <f>(VLOOKUP($A166,[4]BASE18!$A$1:$N$933,6,0))/1000</f>
        <v>1744667.7999700001</v>
      </c>
      <c r="AE166" s="2">
        <f>(VLOOKUP($A166,[4]BASE18!$A$1:$N$933,7,0))/1000</f>
        <v>1747373.5137999998</v>
      </c>
      <c r="AF166" s="2">
        <f>(VLOOKUP($A166,[4]BASE18!$A$1:$N$933,8,0))/1000</f>
        <v>1747442.96269</v>
      </c>
      <c r="AG166" s="2">
        <f>(VLOOKUP($A166,[4]BASE18!$A$1:$N$933,9,0))/1000</f>
        <v>1752741.79174</v>
      </c>
      <c r="AH166" s="2">
        <f>(VLOOKUP($A166,[4]BASE18!$A$1:$N$933,10,0))/1000</f>
        <v>1752712.42689</v>
      </c>
      <c r="AI166" s="2">
        <f>(VLOOKUP($A166,[4]BASE18!$A$1:$N$933,11,0))/1000</f>
        <v>1753092.7423399999</v>
      </c>
      <c r="AJ166" s="2">
        <f>(VLOOKUP($A166,[4]BASE18!$A$1:$N$933,12,0))/1000</f>
        <v>1753174.64506</v>
      </c>
      <c r="AK166" s="2">
        <f>(VLOOKUP($A166,[4]BASE18!$A$1:$N$933,13,0))/1000</f>
        <v>1753254.2685100001</v>
      </c>
      <c r="AL166" s="2">
        <f>(VLOOKUP($A166,[4]BASE18!$A$1:$N$933,14,0))/1000</f>
        <v>1773799.70349</v>
      </c>
      <c r="AM166" s="2">
        <f>(VLOOKUP($A166,[4]BASE19!$A$1:$N$933,3,0))/1000</f>
        <v>4855.6021900000005</v>
      </c>
      <c r="AN166" s="2">
        <f>(VLOOKUP($A166,[4]BASE19!$A$1:$N$933,4,0))/1000</f>
        <v>6913.7276300000003</v>
      </c>
      <c r="AO166" s="2">
        <f>(VLOOKUP($A166,[4]BASE19!$A$1:$N$933,5,0))/1000</f>
        <v>22876.822120000001</v>
      </c>
      <c r="AP166" s="2">
        <f>(VLOOKUP($A166,[4]BASE19!$A$1:$N$933,6,0))/1000</f>
        <v>24125.238129999998</v>
      </c>
      <c r="AQ166" s="2">
        <f>(VLOOKUP($A166,[4]BASE19!$A$1:$N$933,7,0))/1000</f>
        <v>24504.33599</v>
      </c>
      <c r="AR166" s="2">
        <f>(VLOOKUP($A166,[4]BASE19!$A$1:$N$933,8,0))/1000</f>
        <v>26270.410920000002</v>
      </c>
      <c r="AS166" s="2">
        <f>(VLOOKUP($A166,[4]BASE19!$A$1:$N$933,9,0))/1000</f>
        <v>26421.905050000001</v>
      </c>
      <c r="AT166" s="2">
        <f>(VLOOKUP($A166,[4]BASE19!$A$1:$N$933,10,0))/1000</f>
        <v>27432.547050000001</v>
      </c>
      <c r="AU166" s="2">
        <f>(VLOOKUP($A166,[4]BASE19!$A$1:$N$933,11,0))/1000</f>
        <v>28972.951779999999</v>
      </c>
      <c r="AV166" s="2">
        <f>(VLOOKUP($A166,[4]BASE19!$A$1:$N$933,12,0))/1000</f>
        <v>30307.305120000001</v>
      </c>
      <c r="AW166" s="2">
        <f>(VLOOKUP($A166,[4]BASE19!$A$1:$N$933,13,0))/1000</f>
        <v>30370.39099</v>
      </c>
      <c r="AX166" s="2">
        <f>(VLOOKUP($A166,[4]BASE19!$A$1:$N$933,14,0))/1000</f>
        <v>31619.469280000001</v>
      </c>
      <c r="AY166" s="2">
        <f>(VLOOKUP($A166,[4]BASE20!$A$1:$N$933,3,0))/1000</f>
        <v>221.45573000000002</v>
      </c>
      <c r="AZ166" s="2">
        <f>(VLOOKUP($A166,[4]BASE20!$A$1:$N$933,4,0))/1000</f>
        <v>471.42109000000005</v>
      </c>
      <c r="BA166" s="2">
        <f>(VLOOKUP($A166,[4]BASE20!$A$1:$N$933,5,0))/1000</f>
        <v>547.91972999999996</v>
      </c>
      <c r="BB166" s="2">
        <f>(VLOOKUP($A166,[4]BASE20!$A$1:$N$933,6,0))/1000</f>
        <v>1566.06007</v>
      </c>
      <c r="BC166" s="2">
        <f>(VLOOKUP($A166,[4]BASE20!$A$1:$N$933,7,0))/1000</f>
        <v>16058.452720000001</v>
      </c>
      <c r="BD166" s="2">
        <f>(VLOOKUP($A166,[4]BASE20!$A$1:$N$933,8,0))/1000</f>
        <v>16562.658879999999</v>
      </c>
      <c r="BE166" s="2">
        <f>(VLOOKUP($A166,[4]BASE20!$A$1:$N$933,9,0))/1000</f>
        <v>17168.337680000001</v>
      </c>
      <c r="BF166" s="2">
        <f>(VLOOKUP($A166,[4]BASE20!$A$1:$N$933,10,0))/1000</f>
        <v>17155.598590000001</v>
      </c>
      <c r="BG166" s="2">
        <f>(VLOOKUP($A166,[4]BASE20!$A$1:$N$933,11,0))/1000</f>
        <v>17350.017159999999</v>
      </c>
      <c r="BH166" s="2">
        <f>(VLOOKUP($A166,[4]BASE20!$A$1:$N$933,12,0))/1000</f>
        <v>18544.16646</v>
      </c>
      <c r="BI166" s="2">
        <f>(VLOOKUP($A166,[4]BASE20!$A$1:$N$933,13,0))/1000</f>
        <v>22955.980170000003</v>
      </c>
      <c r="BJ166" s="2">
        <f>(VLOOKUP($A166,[4]BASE20!$A$1:$N$933,14,0))/1000</f>
        <v>33848.071229999994</v>
      </c>
      <c r="BK166" s="2">
        <f>(VLOOKUP($A166,[4]BASE21!$A$1:$N$933,3,0))/1000</f>
        <v>190.74451999999999</v>
      </c>
      <c r="BL166" s="2">
        <f>(VLOOKUP($A166,[4]BASE21!$A$1:$N$933,4,0))/1000</f>
        <v>701.1354</v>
      </c>
      <c r="BM166" s="2">
        <f>(VLOOKUP($A166,[4]BASE21!$A$1:$N$933,5,0))/1000</f>
        <v>978.65820999999994</v>
      </c>
      <c r="BN166" s="2">
        <f>(VLOOKUP($A166,[4]BASE21!$A$1:$N$933,6,0))/1000</f>
        <v>2178.2754900000004</v>
      </c>
      <c r="BO166" s="2">
        <f>(VLOOKUP($A166,[4]BASE21!$A$1:$N$933,7,0))/1000</f>
        <v>2204.4714399999998</v>
      </c>
      <c r="BP166" s="2">
        <f>(VLOOKUP($A166,[4]BASE21!$A$1:$N$933,8,0))/1000</f>
        <v>9050.95406</v>
      </c>
      <c r="BQ166" s="2">
        <f t="shared" si="10"/>
        <v>-7511.704819999999</v>
      </c>
      <c r="BR166" s="34">
        <f t="shared" si="11"/>
        <v>-0.45353254416600042</v>
      </c>
      <c r="BS166" s="34">
        <f t="shared" si="12"/>
        <v>3.1057252526709993</v>
      </c>
      <c r="BT166" s="5"/>
    </row>
    <row r="167" spans="1:72" x14ac:dyDescent="0.2">
      <c r="A167" s="1">
        <v>525</v>
      </c>
      <c r="B167" s="1" t="s">
        <v>102</v>
      </c>
      <c r="C167" s="2">
        <f>VLOOKUP($A167,[4]BASE!$A$2:$N$890,3,0)</f>
        <v>1</v>
      </c>
      <c r="D167" s="2">
        <f>VLOOKUP($A167,[4]BASE!$A$2:$N$890,3,0)</f>
        <v>1</v>
      </c>
      <c r="E167" s="2">
        <f>VLOOKUP($A167,[4]BASE!$A$2:$N$890,3,0)</f>
        <v>1</v>
      </c>
      <c r="F167" s="2">
        <f>VLOOKUP($A167,[4]BASE!$A$2:$N$890,3,0)</f>
        <v>1</v>
      </c>
      <c r="G167" s="2">
        <f>VLOOKUP($A167,[4]BASE!$A$2:$N$890,3,0)</f>
        <v>1</v>
      </c>
      <c r="H167" s="2">
        <f>VLOOKUP($A167,[4]BASE!$A$2:$N$890,3,0)</f>
        <v>1</v>
      </c>
      <c r="I167" s="2">
        <f>VLOOKUP($A167,[4]BASE!$A$2:$N$890,3,0)</f>
        <v>1</v>
      </c>
      <c r="J167" s="2">
        <f>VLOOKUP($A167,[4]BASE!$A$2:$N$890,3,0)</f>
        <v>1</v>
      </c>
      <c r="K167" s="2">
        <f>(VLOOKUP($A167,[4]BASE!$A$2:$N$890,11,0))/1000</f>
        <v>651.91986999999995</v>
      </c>
      <c r="L167" s="2">
        <f>(VLOOKUP($A167,[4]BASE!$A$2:$N$890,12,0))/1000</f>
        <v>656.61608999999999</v>
      </c>
      <c r="M167" s="2">
        <f>(VLOOKUP($A167,[4]BASE!$A$2:$N$890,13,0))/1000</f>
        <v>660.57844</v>
      </c>
      <c r="N167" s="2">
        <f>(VLOOKUP($A167,[4]BASE!$A$2:$N$890,14,0))/1000</f>
        <v>664.47613000000001</v>
      </c>
      <c r="O167" s="2">
        <f>(VLOOKUP($A167,[4]BASE17!$A$1:$N$933,3,0))/1000</f>
        <v>23.583599999999997</v>
      </c>
      <c r="P167" s="2">
        <f>(VLOOKUP($A167,[4]BASE17!$A$1:$N$933,4,0))/1000</f>
        <v>38.775030000000001</v>
      </c>
      <c r="Q167" s="2">
        <f>(VLOOKUP($A167,[4]BASE17!$A$1:$N$933,5,0))/1000</f>
        <v>826.92989999999998</v>
      </c>
      <c r="R167" s="2">
        <f>(VLOOKUP($A167,[4]BASE17!$A$1:$N$933,6,0))/1000</f>
        <v>923.23107999999991</v>
      </c>
      <c r="S167" s="2">
        <f>(VLOOKUP($A167,[4]BASE17!$A$1:$N$933,7,0))/1000</f>
        <v>924.78453000000002</v>
      </c>
      <c r="T167" s="2">
        <f>(VLOOKUP($A167,[4]BASE17!$A$1:$N$933,8,0))/1000</f>
        <v>931.76231999999993</v>
      </c>
      <c r="U167" s="2">
        <f>(VLOOKUP($A167,[4]BASE17!$A$1:$N$933,9,0))/1000</f>
        <v>938.20988</v>
      </c>
      <c r="V167" s="2">
        <f>(VLOOKUP($A167,[4]BASE17!$A$1:$N$933,10,0))/1000</f>
        <v>940.13575000000003</v>
      </c>
      <c r="W167" s="2">
        <f>(VLOOKUP($A167,[4]BASE17!$A$1:$N$933,11,0))/1000</f>
        <v>944.46945999999991</v>
      </c>
      <c r="X167" s="2">
        <f>(VLOOKUP($A167,[4]BASE17!$A$1:$N$933,12,0))/1000</f>
        <v>944.56783999999993</v>
      </c>
      <c r="Y167" s="2">
        <f>(VLOOKUP($A167,[4]BASE17!$A$1:$N$933,13,0))/1000</f>
        <v>945.68087000000003</v>
      </c>
      <c r="Z167" s="2">
        <f>(VLOOKUP($A167,[4]BASE17!$A$1:$N$933,14,0))/1000</f>
        <v>1028.94452</v>
      </c>
      <c r="AA167" s="2">
        <f>(VLOOKUP($A167,[4]BASE18!$A$1:$N$933,3,0))/1000</f>
        <v>717.77774999999997</v>
      </c>
      <c r="AB167" s="2">
        <f>(VLOOKUP($A167,[4]BASE18!$A$1:$N$933,4,0))/1000</f>
        <v>724.04912999999999</v>
      </c>
      <c r="AC167" s="2">
        <f>(VLOOKUP($A167,[4]BASE18!$A$1:$N$933,5,0))/1000</f>
        <v>770.71692000000007</v>
      </c>
      <c r="AD167" s="2">
        <f>(VLOOKUP($A167,[4]BASE18!$A$1:$N$933,6,0))/1000</f>
        <v>772.24968999999999</v>
      </c>
      <c r="AE167" s="2">
        <f>(VLOOKUP($A167,[4]BASE18!$A$1:$N$933,7,0))/1000</f>
        <v>4071.4048700000003</v>
      </c>
      <c r="AF167" s="2">
        <f>(VLOOKUP($A167,[4]BASE18!$A$1:$N$933,8,0))/1000</f>
        <v>4071.4048700000003</v>
      </c>
      <c r="AG167" s="2">
        <f>(VLOOKUP($A167,[4]BASE18!$A$1:$N$933,9,0))/1000</f>
        <v>4072.7388700000001</v>
      </c>
      <c r="AH167" s="2">
        <f>(VLOOKUP($A167,[4]BASE18!$A$1:$N$933,10,0))/1000</f>
        <v>4179.9675299999999</v>
      </c>
      <c r="AI167" s="2">
        <f>(VLOOKUP($A167,[4]BASE18!$A$1:$N$933,11,0))/1000</f>
        <v>4180.2278299999998</v>
      </c>
      <c r="AJ167" s="2">
        <f>(VLOOKUP($A167,[4]BASE18!$A$1:$N$933,12,0))/1000</f>
        <v>4195.3362699999998</v>
      </c>
      <c r="AK167" s="2">
        <f>(VLOOKUP($A167,[4]BASE18!$A$1:$N$933,13,0))/1000</f>
        <v>4342.23596</v>
      </c>
      <c r="AL167" s="2">
        <f>(VLOOKUP($A167,[4]BASE18!$A$1:$N$933,14,0))/1000</f>
        <v>4342.2836399999997</v>
      </c>
      <c r="AM167" s="2">
        <f>(VLOOKUP($A167,[4]BASE19!$A$1:$N$933,3,0))/1000</f>
        <v>12009.684080000001</v>
      </c>
      <c r="AN167" s="2">
        <f>(VLOOKUP($A167,[4]BASE19!$A$1:$N$933,4,0))/1000</f>
        <v>12012.514509999999</v>
      </c>
      <c r="AO167" s="2">
        <f>(VLOOKUP($A167,[4]BASE19!$A$1:$N$933,5,0))/1000</f>
        <v>12081.459919999999</v>
      </c>
      <c r="AP167" s="2">
        <f>(VLOOKUP($A167,[4]BASE19!$A$1:$N$933,6,0))/1000</f>
        <v>12087.154480000001</v>
      </c>
      <c r="AQ167" s="2">
        <f>(VLOOKUP($A167,[4]BASE19!$A$1:$N$933,7,0))/1000</f>
        <v>12093.61419</v>
      </c>
      <c r="AR167" s="2">
        <f>(VLOOKUP($A167,[4]BASE19!$A$1:$N$933,8,0))/1000</f>
        <v>12094.071099999999</v>
      </c>
      <c r="AS167" s="2">
        <f>(VLOOKUP($A167,[4]BASE19!$A$1:$N$933,9,0))/1000</f>
        <v>12161.23215</v>
      </c>
      <c r="AT167" s="2">
        <f>(VLOOKUP($A167,[4]BASE19!$A$1:$N$933,10,0))/1000</f>
        <v>12170.54891</v>
      </c>
      <c r="AU167" s="2">
        <f>(VLOOKUP($A167,[4]BASE19!$A$1:$N$933,11,0))/1000</f>
        <v>18401.425950000001</v>
      </c>
      <c r="AV167" s="2">
        <f>(VLOOKUP($A167,[4]BASE19!$A$1:$N$933,12,0))/1000</f>
        <v>18455.333879999998</v>
      </c>
      <c r="AW167" s="2">
        <f>(VLOOKUP($A167,[4]BASE19!$A$1:$N$933,13,0))/1000</f>
        <v>18454.56725</v>
      </c>
      <c r="AX167" s="2">
        <f>(VLOOKUP($A167,[4]BASE19!$A$1:$N$933,14,0))/1000</f>
        <v>18477.168450000001</v>
      </c>
      <c r="AY167" s="2">
        <f>(VLOOKUP($A167,[4]BASE20!$A$1:$N$933,3,0))/1000</f>
        <v>73.978589999999997</v>
      </c>
      <c r="AZ167" s="2">
        <f>(VLOOKUP($A167,[4]BASE20!$A$1:$N$933,4,0))/1000</f>
        <v>364.33919000000003</v>
      </c>
      <c r="BA167" s="2">
        <f>(VLOOKUP($A167,[4]BASE20!$A$1:$N$933,5,0))/1000</f>
        <v>674.84018999999989</v>
      </c>
      <c r="BB167" s="2">
        <f>(VLOOKUP($A167,[4]BASE20!$A$1:$N$933,6,0))/1000</f>
        <v>1350.3768400000001</v>
      </c>
      <c r="BC167" s="2">
        <f>(VLOOKUP($A167,[4]BASE20!$A$1:$N$933,7,0))/1000</f>
        <v>1351.1703400000001</v>
      </c>
      <c r="BD167" s="2">
        <f>(VLOOKUP($A167,[4]BASE20!$A$1:$N$933,8,0))/1000</f>
        <v>1383.9379899999999</v>
      </c>
      <c r="BE167" s="2">
        <f>(VLOOKUP($A167,[4]BASE20!$A$1:$N$933,9,0))/1000</f>
        <v>1387.45469</v>
      </c>
      <c r="BF167" s="2">
        <f>(VLOOKUP($A167,[4]BASE20!$A$1:$N$933,10,0))/1000</f>
        <v>1453.93325</v>
      </c>
      <c r="BG167" s="2">
        <f>(VLOOKUP($A167,[4]BASE20!$A$1:$N$933,11,0))/1000</f>
        <v>1471.1605500000001</v>
      </c>
      <c r="BH167" s="2">
        <f>(VLOOKUP($A167,[4]BASE20!$A$1:$N$933,12,0))/1000</f>
        <v>1483.7129399999999</v>
      </c>
      <c r="BI167" s="2">
        <f>(VLOOKUP($A167,[4]BASE20!$A$1:$N$933,13,0))/1000</f>
        <v>1486.5192199999999</v>
      </c>
      <c r="BJ167" s="2">
        <f>(VLOOKUP($A167,[4]BASE20!$A$1:$N$933,14,0))/1000</f>
        <v>1504.7517800000001</v>
      </c>
      <c r="BK167" s="2">
        <f>(VLOOKUP($A167,[4]BASE21!$A$1:$N$933,3,0))/1000</f>
        <v>24.413250000000001</v>
      </c>
      <c r="BL167" s="2">
        <f>(VLOOKUP($A167,[4]BASE21!$A$1:$N$933,4,0))/1000</f>
        <v>26.746749999999999</v>
      </c>
      <c r="BM167" s="2">
        <f>(VLOOKUP($A167,[4]BASE21!$A$1:$N$933,5,0))/1000</f>
        <v>187.50592</v>
      </c>
      <c r="BN167" s="2">
        <f>(VLOOKUP($A167,[4]BASE21!$A$1:$N$933,6,0))/1000</f>
        <v>189.95140000000001</v>
      </c>
      <c r="BO167" s="2">
        <f>(VLOOKUP($A167,[4]BASE21!$A$1:$N$933,7,0))/1000</f>
        <v>194.89761999999999</v>
      </c>
      <c r="BP167" s="2">
        <f>(VLOOKUP($A167,[4]BASE21!$A$1:$N$933,8,0))/1000</f>
        <v>195.84864000000002</v>
      </c>
      <c r="BQ167" s="2">
        <f t="shared" si="10"/>
        <v>-1188.08935</v>
      </c>
      <c r="BR167" s="34">
        <f t="shared" si="11"/>
        <v>-0.85848452646350148</v>
      </c>
      <c r="BS167" s="34">
        <f t="shared" si="12"/>
        <v>4.8795875496070451E-3</v>
      </c>
      <c r="BT167" s="5"/>
    </row>
    <row r="168" spans="1:72" x14ac:dyDescent="0.2">
      <c r="A168" s="1">
        <v>529</v>
      </c>
      <c r="B168" s="1" t="s">
        <v>103</v>
      </c>
      <c r="C168" s="2">
        <f>VLOOKUP($A168,[4]BASE!$A$2:$N$890,3,0)</f>
        <v>1</v>
      </c>
      <c r="D168" s="2">
        <f>VLOOKUP($A168,[4]BASE!$A$2:$N$890,3,0)</f>
        <v>1</v>
      </c>
      <c r="E168" s="2">
        <f>VLOOKUP($A168,[4]BASE!$A$2:$N$890,3,0)</f>
        <v>1</v>
      </c>
      <c r="F168" s="2">
        <f>VLOOKUP($A168,[4]BASE!$A$2:$N$890,3,0)</f>
        <v>1</v>
      </c>
      <c r="G168" s="2">
        <f>VLOOKUP($A168,[4]BASE!$A$2:$N$890,3,0)</f>
        <v>1</v>
      </c>
      <c r="H168" s="2">
        <f>VLOOKUP($A168,[4]BASE!$A$2:$N$890,3,0)</f>
        <v>1</v>
      </c>
      <c r="I168" s="2">
        <f>VLOOKUP($A168,[4]BASE!$A$2:$N$890,3,0)</f>
        <v>1</v>
      </c>
      <c r="J168" s="2">
        <f>VLOOKUP($A168,[4]BASE!$A$2:$N$890,3,0)</f>
        <v>1</v>
      </c>
      <c r="K168" s="2">
        <f>(VLOOKUP($A168,[4]BASE!$A$2:$N$890,11,0))/1000</f>
        <v>462.48139000000003</v>
      </c>
      <c r="L168" s="2">
        <f>(VLOOKUP($A168,[4]BASE!$A$2:$N$890,12,0))/1000</f>
        <v>499.72980999999999</v>
      </c>
      <c r="M168" s="2">
        <f>(VLOOKUP($A168,[4]BASE!$A$2:$N$890,13,0))/1000</f>
        <v>523.02543000000003</v>
      </c>
      <c r="N168" s="2">
        <f>(VLOOKUP($A168,[4]BASE!$A$2:$N$890,14,0))/1000</f>
        <v>9494451.179229999</v>
      </c>
      <c r="O168" s="2">
        <f>(VLOOKUP($A168,[4]BASE17!$A$1:$N$933,3,0))/1000</f>
        <v>2008.66327</v>
      </c>
      <c r="P168" s="2">
        <f>(VLOOKUP($A168,[4]BASE17!$A$1:$N$933,4,0))/1000</f>
        <v>51.716529999999999</v>
      </c>
      <c r="Q168" s="2">
        <f>(VLOOKUP($A168,[4]BASE17!$A$1:$N$933,5,0))/1000</f>
        <v>956.65482999999995</v>
      </c>
      <c r="R168" s="2">
        <f>(VLOOKUP($A168,[4]BASE17!$A$1:$N$933,6,0))/1000</f>
        <v>977.97492</v>
      </c>
      <c r="S168" s="2">
        <f>(VLOOKUP($A168,[4]BASE17!$A$1:$N$933,7,0))/1000</f>
        <v>999.62518</v>
      </c>
      <c r="T168" s="2">
        <f>(VLOOKUP($A168,[4]BASE17!$A$1:$N$933,8,0))/1000</f>
        <v>1017.6689200000001</v>
      </c>
      <c r="U168" s="2">
        <f>(VLOOKUP($A168,[4]BASE17!$A$1:$N$933,9,0))/1000</f>
        <v>1036.68983</v>
      </c>
      <c r="V168" s="2">
        <f>(VLOOKUP($A168,[4]BASE17!$A$1:$N$933,10,0))/1000</f>
        <v>1057.9402299999999</v>
      </c>
      <c r="W168" s="2">
        <f>(VLOOKUP($A168,[4]BASE17!$A$1:$N$933,11,0))/1000</f>
        <v>1086.72325</v>
      </c>
      <c r="X168" s="2">
        <f>(VLOOKUP($A168,[4]BASE17!$A$1:$N$933,12,0))/1000</f>
        <v>1106.6510600000001</v>
      </c>
      <c r="Y168" s="2">
        <f>(VLOOKUP($A168,[4]BASE17!$A$1:$N$933,13,0))/1000</f>
        <v>1136.9747500000001</v>
      </c>
      <c r="Z168" s="2">
        <f>(VLOOKUP($A168,[4]BASE17!$A$1:$N$933,14,0))/1000</f>
        <v>1153.03087</v>
      </c>
      <c r="AA168" s="2">
        <f>(VLOOKUP($A168,[4]BASE18!$A$1:$N$933,3,0))/1000</f>
        <v>32.80968</v>
      </c>
      <c r="AB168" s="2">
        <f>(VLOOKUP($A168,[4]BASE18!$A$1:$N$933,4,0))/1000</f>
        <v>48.650660000000002</v>
      </c>
      <c r="AC168" s="2">
        <f>(VLOOKUP($A168,[4]BASE18!$A$1:$N$933,5,0))/1000</f>
        <v>62.344449999999995</v>
      </c>
      <c r="AD168" s="2">
        <f>(VLOOKUP($A168,[4]BASE18!$A$1:$N$933,6,0))/1000</f>
        <v>81.291210000000007</v>
      </c>
      <c r="AE168" s="2">
        <f>(VLOOKUP($A168,[4]BASE18!$A$1:$N$933,7,0))/1000</f>
        <v>96.190240000000003</v>
      </c>
      <c r="AF168" s="2">
        <f>(VLOOKUP($A168,[4]BASE18!$A$1:$N$933,8,0))/1000</f>
        <v>109.51219999999999</v>
      </c>
      <c r="AG168" s="2">
        <f>(VLOOKUP($A168,[4]BASE18!$A$1:$N$933,9,0))/1000</f>
        <v>125.05422999999999</v>
      </c>
      <c r="AH168" s="2">
        <f>(VLOOKUP($A168,[4]BASE18!$A$1:$N$933,10,0))/1000</f>
        <v>138.68067000000002</v>
      </c>
      <c r="AI168" s="2">
        <f>(VLOOKUP($A168,[4]BASE18!$A$1:$N$933,11,0))/1000</f>
        <v>149.57676999999998</v>
      </c>
      <c r="AJ168" s="2">
        <f>(VLOOKUP($A168,[4]BASE18!$A$1:$N$933,12,0))/1000</f>
        <v>172.98382000000001</v>
      </c>
      <c r="AK168" s="2">
        <f>(VLOOKUP($A168,[4]BASE18!$A$1:$N$933,13,0))/1000</f>
        <v>183.14411999999999</v>
      </c>
      <c r="AL168" s="2">
        <f>(VLOOKUP($A168,[4]BASE18!$A$1:$N$933,14,0))/1000</f>
        <v>196.92755</v>
      </c>
      <c r="AM168" s="2">
        <f>(VLOOKUP($A168,[4]BASE19!$A$1:$N$933,3,0))/1000</f>
        <v>13.57611</v>
      </c>
      <c r="AN168" s="2">
        <f>(VLOOKUP($A168,[4]BASE19!$A$1:$N$933,4,0))/1000</f>
        <v>24.877549999999999</v>
      </c>
      <c r="AO168" s="2">
        <f>(VLOOKUP($A168,[4]BASE19!$A$1:$N$933,5,0))/1000</f>
        <v>38.152480000000004</v>
      </c>
      <c r="AP168" s="2">
        <f>(VLOOKUP($A168,[4]BASE19!$A$1:$N$933,6,0))/1000</f>
        <v>47.610099999999996</v>
      </c>
      <c r="AQ168" s="2">
        <f>(VLOOKUP($A168,[4]BASE19!$A$1:$N$933,7,0))/1000</f>
        <v>59.788940000000004</v>
      </c>
      <c r="AR168" s="2">
        <f>(VLOOKUP($A168,[4]BASE19!$A$1:$N$933,8,0))/1000</f>
        <v>69.839130000000011</v>
      </c>
      <c r="AS168" s="2">
        <f>(VLOOKUP($A168,[4]BASE19!$A$1:$N$933,9,0))/1000</f>
        <v>83.779740000000004</v>
      </c>
      <c r="AT168" s="2">
        <f>(VLOOKUP($A168,[4]BASE19!$A$1:$N$933,10,0))/1000</f>
        <v>96.298520000000011</v>
      </c>
      <c r="AU168" s="2">
        <f>(VLOOKUP($A168,[4]BASE19!$A$1:$N$933,11,0))/1000</f>
        <v>106.96572999999999</v>
      </c>
      <c r="AV168" s="2">
        <f>(VLOOKUP($A168,[4]BASE19!$A$1:$N$933,12,0))/1000</f>
        <v>116.71855000000001</v>
      </c>
      <c r="AW168" s="2">
        <f>(VLOOKUP($A168,[4]BASE19!$A$1:$N$933,13,0))/1000</f>
        <v>130.11909</v>
      </c>
      <c r="AX168" s="2">
        <f>(VLOOKUP($A168,[4]BASE19!$A$1:$N$933,14,0))/1000</f>
        <v>139.70193</v>
      </c>
      <c r="AY168" s="2">
        <f>(VLOOKUP($A168,[4]BASE20!$A$1:$N$933,3,0))/1000</f>
        <v>10.906739999999999</v>
      </c>
      <c r="AZ168" s="2">
        <f>(VLOOKUP($A168,[4]BASE20!$A$1:$N$933,4,0))/1000</f>
        <v>22.180769999999999</v>
      </c>
      <c r="BA168" s="2">
        <f>(VLOOKUP($A168,[4]BASE20!$A$1:$N$933,5,0))/1000</f>
        <v>31.56213</v>
      </c>
      <c r="BB168" s="2">
        <f>(VLOOKUP($A168,[4]BASE20!$A$1:$N$933,6,0))/1000</f>
        <v>37.510059999999996</v>
      </c>
      <c r="BC168" s="2">
        <f>(VLOOKUP($A168,[4]BASE20!$A$1:$N$933,7,0))/1000</f>
        <v>43.768260000000005</v>
      </c>
      <c r="BD168" s="2">
        <f>(VLOOKUP($A168,[4]BASE20!$A$1:$N$933,8,0))/1000</f>
        <v>52.959629999999997</v>
      </c>
      <c r="BE168" s="2">
        <f>(VLOOKUP($A168,[4]BASE20!$A$1:$N$933,9,0))/1000</f>
        <v>61.767859999999999</v>
      </c>
      <c r="BF168" s="2">
        <f>(VLOOKUP($A168,[4]BASE20!$A$1:$N$933,10,0))/1000</f>
        <v>69.601219999999998</v>
      </c>
      <c r="BG168" s="2">
        <f>(VLOOKUP($A168,[4]BASE20!$A$1:$N$933,11,0))/1000</f>
        <v>76.326499999999996</v>
      </c>
      <c r="BH168" s="2">
        <f>(VLOOKUP($A168,[4]BASE20!$A$1:$N$933,12,0))/1000</f>
        <v>82.968759999999989</v>
      </c>
      <c r="BI168" s="2">
        <f>(VLOOKUP($A168,[4]BASE20!$A$1:$N$933,13,0))/1000</f>
        <v>91.984520000000003</v>
      </c>
      <c r="BJ168" s="2">
        <f>(VLOOKUP($A168,[4]BASE20!$A$1:$N$933,14,0))/1000</f>
        <v>104.71317999999999</v>
      </c>
      <c r="BK168" s="2">
        <f>(VLOOKUP($A168,[4]BASE21!$A$1:$N$933,3,0))/1000</f>
        <v>7.0731700000000002</v>
      </c>
      <c r="BL168" s="2">
        <f>(VLOOKUP($A168,[4]BASE21!$A$1:$N$933,4,0))/1000</f>
        <v>14.209440000000001</v>
      </c>
      <c r="BM168" s="2">
        <f>(VLOOKUP($A168,[4]BASE21!$A$1:$N$933,5,0))/1000</f>
        <v>22.62236</v>
      </c>
      <c r="BN168" s="2">
        <f>(VLOOKUP($A168,[4]BASE21!$A$1:$N$933,6,0))/1000</f>
        <v>28.348320000000001</v>
      </c>
      <c r="BO168" s="2">
        <f>(VLOOKUP($A168,[4]BASE21!$A$1:$N$933,7,0))/1000</f>
        <v>36.083300000000001</v>
      </c>
      <c r="BP168" s="2">
        <f>(VLOOKUP($A168,[4]BASE21!$A$1:$N$933,8,0))/1000</f>
        <v>43.58569</v>
      </c>
      <c r="BQ168" s="2">
        <f t="shared" si="10"/>
        <v>-9.3739399999999975</v>
      </c>
      <c r="BR168" s="34">
        <f t="shared" si="11"/>
        <v>-0.17700161424843786</v>
      </c>
      <c r="BS168" s="34">
        <f t="shared" si="12"/>
        <v>0.20791862163383046</v>
      </c>
      <c r="BT168" s="5"/>
    </row>
    <row r="169" spans="1:72" x14ac:dyDescent="0.2">
      <c r="A169" s="1">
        <v>53</v>
      </c>
      <c r="B169" s="1" t="s">
        <v>104</v>
      </c>
      <c r="C169" s="2">
        <f>VLOOKUP($A169,[4]BASE!$A$2:$N$890,3,0)</f>
        <v>1</v>
      </c>
      <c r="D169" s="2">
        <f>VLOOKUP($A169,[4]BASE!$A$2:$N$890,3,0)</f>
        <v>1</v>
      </c>
      <c r="E169" s="2">
        <f>VLOOKUP($A169,[4]BASE!$A$2:$N$890,3,0)</f>
        <v>1</v>
      </c>
      <c r="F169" s="2">
        <f>VLOOKUP($A169,[4]BASE!$A$2:$N$890,3,0)</f>
        <v>1</v>
      </c>
      <c r="G169" s="2">
        <f>VLOOKUP($A169,[4]BASE!$A$2:$N$890,3,0)</f>
        <v>1</v>
      </c>
      <c r="H169" s="2">
        <f>VLOOKUP($A169,[4]BASE!$A$2:$N$890,3,0)</f>
        <v>1</v>
      </c>
      <c r="I169" s="2">
        <f>VLOOKUP($A169,[4]BASE!$A$2:$N$890,3,0)</f>
        <v>1</v>
      </c>
      <c r="J169" s="2">
        <f>VLOOKUP($A169,[4]BASE!$A$2:$N$890,3,0)</f>
        <v>1</v>
      </c>
      <c r="K169" s="2">
        <f>(VLOOKUP($A169,[4]BASE!$A$2:$N$890,11,0))/1000</f>
        <v>22762.893239999998</v>
      </c>
      <c r="L169" s="2">
        <f>(VLOOKUP($A169,[4]BASE!$A$2:$N$890,12,0))/1000</f>
        <v>26617.44398</v>
      </c>
      <c r="M169" s="2">
        <f>(VLOOKUP($A169,[4]BASE!$A$2:$N$890,13,0))/1000</f>
        <v>30179.401850000002</v>
      </c>
      <c r="N169" s="2">
        <f>(VLOOKUP($A169,[4]BASE!$A$2:$N$890,14,0))/1000</f>
        <v>33899.952389999999</v>
      </c>
      <c r="O169" s="2">
        <f>(VLOOKUP($A169,[4]BASE17!$A$1:$N$933,3,0))/1000</f>
        <v>4319.5025500000002</v>
      </c>
      <c r="P169" s="2">
        <f>(VLOOKUP($A169,[4]BASE17!$A$1:$N$933,4,0))/1000</f>
        <v>9395.7605500000009</v>
      </c>
      <c r="Q169" s="2">
        <f>(VLOOKUP($A169,[4]BASE17!$A$1:$N$933,5,0))/1000</f>
        <v>23262.298750000002</v>
      </c>
      <c r="R169" s="2">
        <f>(VLOOKUP($A169,[4]BASE17!$A$1:$N$933,6,0))/1000</f>
        <v>42112.338790000002</v>
      </c>
      <c r="S169" s="2">
        <f>(VLOOKUP($A169,[4]BASE17!$A$1:$N$933,7,0))/1000</f>
        <v>52231.340149999996</v>
      </c>
      <c r="T169" s="2">
        <f>(VLOOKUP($A169,[4]BASE17!$A$1:$N$933,8,0))/1000</f>
        <v>63480.526319999997</v>
      </c>
      <c r="U169" s="2">
        <f>(VLOOKUP($A169,[4]BASE17!$A$1:$N$933,9,0))/1000</f>
        <v>74740.254079999999</v>
      </c>
      <c r="V169" s="2">
        <f>(VLOOKUP($A169,[4]BASE17!$A$1:$N$933,10,0))/1000</f>
        <v>85935.829379999996</v>
      </c>
      <c r="W169" s="2">
        <f>(VLOOKUP($A169,[4]BASE17!$A$1:$N$933,11,0))/1000</f>
        <v>96855.750610000003</v>
      </c>
      <c r="X169" s="2">
        <f>(VLOOKUP($A169,[4]BASE17!$A$1:$N$933,12,0))/1000</f>
        <v>108039.33854000001</v>
      </c>
      <c r="Y169" s="2">
        <f>(VLOOKUP($A169,[4]BASE17!$A$1:$N$933,13,0))/1000</f>
        <v>119332.08614</v>
      </c>
      <c r="Z169" s="2">
        <f>(VLOOKUP($A169,[4]BASE17!$A$1:$N$933,14,0))/1000</f>
        <v>130845.6767</v>
      </c>
      <c r="AA169" s="2">
        <f>(VLOOKUP($A169,[4]BASE18!$A$1:$N$933,3,0))/1000</f>
        <v>10874.21147</v>
      </c>
      <c r="AB169" s="2">
        <f>(VLOOKUP($A169,[4]BASE18!$A$1:$N$933,4,0))/1000</f>
        <v>20801.966929999999</v>
      </c>
      <c r="AC169" s="2">
        <f>(VLOOKUP($A169,[4]BASE18!$A$1:$N$933,5,0))/1000</f>
        <v>32286.443899999998</v>
      </c>
      <c r="AD169" s="2">
        <f>(VLOOKUP($A169,[4]BASE18!$A$1:$N$933,6,0))/1000</f>
        <v>43538.098270000002</v>
      </c>
      <c r="AE169" s="2">
        <f>(VLOOKUP($A169,[4]BASE18!$A$1:$N$933,7,0))/1000</f>
        <v>55938.328979999998</v>
      </c>
      <c r="AF169" s="2">
        <f>(VLOOKUP($A169,[4]BASE18!$A$1:$N$933,8,0))/1000</f>
        <v>67156.752870000011</v>
      </c>
      <c r="AG169" s="2">
        <f>(VLOOKUP($A169,[4]BASE18!$A$1:$N$933,9,0))/1000</f>
        <v>78432.471150000012</v>
      </c>
      <c r="AH169" s="2">
        <f>(VLOOKUP($A169,[4]BASE18!$A$1:$N$933,10,0))/1000</f>
        <v>89661.430370000002</v>
      </c>
      <c r="AI169" s="2">
        <f>(VLOOKUP($A169,[4]BASE18!$A$1:$N$933,11,0))/1000</f>
        <v>100890.39590999999</v>
      </c>
      <c r="AJ169" s="2">
        <f>(VLOOKUP($A169,[4]BASE18!$A$1:$N$933,12,0))/1000</f>
        <v>112119.36147</v>
      </c>
      <c r="AK169" s="2">
        <f>(VLOOKUP($A169,[4]BASE18!$A$1:$N$933,13,0))/1000</f>
        <v>123348.32702</v>
      </c>
      <c r="AL169" s="2">
        <f>(VLOOKUP($A169,[4]BASE18!$A$1:$N$933,14,0))/1000</f>
        <v>134577.29258000001</v>
      </c>
      <c r="AM169" s="2">
        <f>(VLOOKUP($A169,[4]BASE19!$A$1:$N$933,3,0))/1000</f>
        <v>11228.965550000001</v>
      </c>
      <c r="AN169" s="2">
        <f>(VLOOKUP($A169,[4]BASE19!$A$1:$N$933,4,0))/1000</f>
        <v>22457.931129999997</v>
      </c>
      <c r="AO169" s="2">
        <f>(VLOOKUP($A169,[4]BASE19!$A$1:$N$933,5,0))/1000</f>
        <v>33686.896710000001</v>
      </c>
      <c r="AP169" s="2">
        <f>(VLOOKUP($A169,[4]BASE19!$A$1:$N$933,6,0))/1000</f>
        <v>44915.862259999994</v>
      </c>
      <c r="AQ169" s="2">
        <f>(VLOOKUP($A169,[4]BASE19!$A$1:$N$933,7,0))/1000</f>
        <v>56144.827819999999</v>
      </c>
      <c r="AR169" s="2">
        <f>(VLOOKUP($A169,[4]BASE19!$A$1:$N$933,8,0))/1000</f>
        <v>67373.793369999999</v>
      </c>
      <c r="AS169" s="2">
        <f>(VLOOKUP($A169,[4]BASE19!$A$1:$N$933,9,0))/1000</f>
        <v>78602.758959999992</v>
      </c>
      <c r="AT169" s="2">
        <f>(VLOOKUP($A169,[4]BASE19!$A$1:$N$933,10,0))/1000</f>
        <v>89831.724519999989</v>
      </c>
      <c r="AU169" s="2">
        <f>(VLOOKUP($A169,[4]BASE19!$A$1:$N$933,11,0))/1000</f>
        <v>101060.69009</v>
      </c>
      <c r="AV169" s="2">
        <f>(VLOOKUP($A169,[4]BASE19!$A$1:$N$933,12,0))/1000</f>
        <v>112289.65565</v>
      </c>
      <c r="AW169" s="2">
        <f>(VLOOKUP($A169,[4]BASE19!$A$1:$N$933,13,0))/1000</f>
        <v>123518.62121</v>
      </c>
      <c r="AX169" s="2">
        <f>(VLOOKUP($A169,[4]BASE19!$A$1:$N$933,14,0))/1000</f>
        <v>134747.58677000002</v>
      </c>
      <c r="AY169" s="2">
        <f>(VLOOKUP($A169,[4]BASE20!$A$1:$N$933,3,0))/1000</f>
        <v>11228.965560000001</v>
      </c>
      <c r="AZ169" s="2">
        <f>(VLOOKUP($A169,[4]BASE20!$A$1:$N$933,4,0))/1000</f>
        <v>22457.931120000001</v>
      </c>
      <c r="BA169" s="2">
        <f>(VLOOKUP($A169,[4]BASE20!$A$1:$N$933,5,0))/1000</f>
        <v>33686.896689999994</v>
      </c>
      <c r="BB169" s="2">
        <f>(VLOOKUP($A169,[4]BASE20!$A$1:$N$933,6,0))/1000</f>
        <v>44915.862249999998</v>
      </c>
      <c r="BC169" s="2">
        <f>(VLOOKUP($A169,[4]BASE20!$A$1:$N$933,7,0))/1000</f>
        <v>56144.827819999999</v>
      </c>
      <c r="BD169" s="2">
        <f>(VLOOKUP($A169,[4]BASE20!$A$1:$N$933,8,0))/1000</f>
        <v>67373.793369999999</v>
      </c>
      <c r="BE169" s="2">
        <f>(VLOOKUP($A169,[4]BASE20!$A$1:$N$933,9,0))/1000</f>
        <v>78602.758950000003</v>
      </c>
      <c r="BF169" s="2">
        <f>(VLOOKUP($A169,[4]BASE20!$A$1:$N$933,10,0))/1000</f>
        <v>89831.72451</v>
      </c>
      <c r="BG169" s="2">
        <f>(VLOOKUP($A169,[4]BASE20!$A$1:$N$933,11,0))/1000</f>
        <v>101060.69008</v>
      </c>
      <c r="BH169" s="2">
        <f>(VLOOKUP($A169,[4]BASE20!$A$1:$N$933,12,0))/1000</f>
        <v>112289.65564</v>
      </c>
      <c r="BI169" s="2">
        <f>(VLOOKUP($A169,[4]BASE20!$A$1:$N$933,13,0))/1000</f>
        <v>123518.62121</v>
      </c>
      <c r="BJ169" s="2">
        <f>(VLOOKUP($A169,[4]BASE20!$A$1:$N$933,14,0))/1000</f>
        <v>134747.58677000002</v>
      </c>
      <c r="BK169" s="2">
        <f>(VLOOKUP($A169,[4]BASE21!$A$1:$N$933,3,0))/1000</f>
        <v>10808.19103</v>
      </c>
      <c r="BL169" s="2">
        <f>(VLOOKUP($A169,[4]BASE21!$A$1:$N$933,4,0))/1000</f>
        <v>21335.865739999997</v>
      </c>
      <c r="BM169" s="2">
        <f>(VLOOKUP($A169,[4]BASE21!$A$1:$N$933,5,0))/1000</f>
        <v>31857.952350000003</v>
      </c>
      <c r="BN169" s="2">
        <f>(VLOOKUP($A169,[4]BASE21!$A$1:$N$933,6,0))/1000</f>
        <v>42301.805890000003</v>
      </c>
      <c r="BO169" s="2">
        <f>(VLOOKUP($A169,[4]BASE21!$A$1:$N$933,7,0))/1000</f>
        <v>52745.659450000006</v>
      </c>
      <c r="BP169" s="2">
        <f>(VLOOKUP($A169,[4]BASE21!$A$1:$N$933,8,0))/1000</f>
        <v>63189.512999999999</v>
      </c>
      <c r="BQ169" s="2">
        <f t="shared" si="10"/>
        <v>-4184.2803700000004</v>
      </c>
      <c r="BR169" s="34">
        <f t="shared" si="11"/>
        <v>-6.2105459121486351E-2</v>
      </c>
      <c r="BS169" s="34">
        <f t="shared" si="12"/>
        <v>0.1980040378469472</v>
      </c>
      <c r="BT169" s="5"/>
    </row>
    <row r="170" spans="1:72" s="42" customFormat="1" hidden="1" x14ac:dyDescent="0.2">
      <c r="A170" s="42">
        <v>54</v>
      </c>
      <c r="B170" s="42" t="s">
        <v>105</v>
      </c>
      <c r="C170" s="41" t="e">
        <f>VLOOKUP($A170,[4]BASE!$A$2:$N$890,3,0)</f>
        <v>#N/A</v>
      </c>
      <c r="D170" s="41" t="e">
        <f>VLOOKUP($A170,[4]BASE!$A$2:$N$890,3,0)</f>
        <v>#N/A</v>
      </c>
      <c r="E170" s="41" t="e">
        <f>VLOOKUP($A170,[4]BASE!$A$2:$N$890,3,0)</f>
        <v>#N/A</v>
      </c>
      <c r="F170" s="41" t="e">
        <f>VLOOKUP($A170,[4]BASE!$A$2:$N$890,3,0)</f>
        <v>#N/A</v>
      </c>
      <c r="G170" s="41" t="e">
        <f>VLOOKUP($A170,[4]BASE!$A$2:$N$890,3,0)</f>
        <v>#N/A</v>
      </c>
      <c r="H170" s="41" t="e">
        <f>VLOOKUP($A170,[4]BASE!$A$2:$N$890,3,0)</f>
        <v>#N/A</v>
      </c>
      <c r="I170" s="41" t="e">
        <f>VLOOKUP($A170,[4]BASE!$A$2:$N$890,3,0)</f>
        <v>#N/A</v>
      </c>
      <c r="J170" s="41" t="e">
        <f>VLOOKUP($A170,[4]BASE!$A$2:$N$890,3,0)</f>
        <v>#N/A</v>
      </c>
      <c r="K170" s="2" t="e">
        <f>(VLOOKUP($A170,[4]BASE!$A$2:$N$890,11,0))/1000</f>
        <v>#N/A</v>
      </c>
      <c r="L170" s="2" t="e">
        <f>(VLOOKUP($A170,[4]BASE!$A$2:$N$890,12,0))/1000</f>
        <v>#N/A</v>
      </c>
      <c r="M170" s="2" t="e">
        <f>(VLOOKUP($A170,[4]BASE!$A$2:$N$890,13,0))/1000</f>
        <v>#N/A</v>
      </c>
      <c r="N170" s="2" t="e">
        <f>(VLOOKUP($A170,[4]BASE!$A$2:$N$890,14,0))/1000</f>
        <v>#N/A</v>
      </c>
      <c r="O170" s="2" t="e">
        <f>(VLOOKUP($A170,[4]BASE17!$A$1:$N$933,3,0))/1000</f>
        <v>#N/A</v>
      </c>
      <c r="P170" s="2" t="e">
        <f>(VLOOKUP($A170,[4]BASE17!$A$1:$N$933,4,0))/1000</f>
        <v>#N/A</v>
      </c>
      <c r="Q170" s="2" t="e">
        <f>(VLOOKUP($A170,[4]BASE17!$A$1:$N$933,5,0))/1000</f>
        <v>#N/A</v>
      </c>
      <c r="R170" s="2" t="e">
        <f>(VLOOKUP($A170,[4]BASE17!$A$1:$N$933,6,0))/1000</f>
        <v>#N/A</v>
      </c>
      <c r="S170" s="2" t="e">
        <f>(VLOOKUP($A170,[4]BASE17!$A$1:$N$933,7,0))/1000</f>
        <v>#N/A</v>
      </c>
      <c r="T170" s="2" t="e">
        <f>(VLOOKUP($A170,[4]BASE17!$A$1:$N$933,8,0))/1000</f>
        <v>#N/A</v>
      </c>
      <c r="U170" s="2" t="e">
        <f>(VLOOKUP($A170,[4]BASE17!$A$1:$N$933,9,0))/1000</f>
        <v>#N/A</v>
      </c>
      <c r="V170" s="2" t="e">
        <f>(VLOOKUP($A170,[4]BASE17!$A$1:$N$933,10,0))/1000</f>
        <v>#N/A</v>
      </c>
      <c r="W170" s="2" t="e">
        <f>(VLOOKUP($A170,[4]BASE17!$A$1:$N$933,11,0))/1000</f>
        <v>#N/A</v>
      </c>
      <c r="X170" s="2" t="e">
        <f>(VLOOKUP($A170,[4]BASE17!$A$1:$N$933,12,0))/1000</f>
        <v>#N/A</v>
      </c>
      <c r="Y170" s="2" t="e">
        <f>(VLOOKUP($A170,[4]BASE17!$A$1:$N$933,13,0))/1000</f>
        <v>#N/A</v>
      </c>
      <c r="Z170" s="2" t="e">
        <f>(VLOOKUP($A170,[4]BASE17!$A$1:$N$933,14,0))/1000</f>
        <v>#N/A</v>
      </c>
      <c r="AA170" s="2" t="e">
        <f>(VLOOKUP($A170,[4]BASE18!$A$1:$N$933,3,0))/1000</f>
        <v>#N/A</v>
      </c>
      <c r="AB170" s="2" t="e">
        <f>(VLOOKUP($A170,[4]BASE18!$A$1:$N$933,4,0))/1000</f>
        <v>#N/A</v>
      </c>
      <c r="AC170" s="2" t="e">
        <f>(VLOOKUP($A170,[4]BASE18!$A$1:$N$933,5,0))/1000</f>
        <v>#N/A</v>
      </c>
      <c r="AD170" s="2" t="e">
        <f>(VLOOKUP($A170,[4]BASE18!$A$1:$N$933,6,0))/1000</f>
        <v>#N/A</v>
      </c>
      <c r="AE170" s="2" t="e">
        <f>(VLOOKUP($A170,[4]BASE18!$A$1:$N$933,7,0))/1000</f>
        <v>#N/A</v>
      </c>
      <c r="AF170" s="2" t="e">
        <f>(VLOOKUP($A170,[4]BASE18!$A$1:$N$933,8,0))/1000</f>
        <v>#N/A</v>
      </c>
      <c r="AG170" s="2" t="e">
        <f>(VLOOKUP($A170,[4]BASE18!$A$1:$N$933,9,0))/1000</f>
        <v>#N/A</v>
      </c>
      <c r="AH170" s="2" t="e">
        <f>(VLOOKUP($A170,[4]BASE18!$A$1:$N$933,10,0))/1000</f>
        <v>#N/A</v>
      </c>
      <c r="AI170" s="2" t="e">
        <f>(VLOOKUP($A170,[4]BASE18!$A$1:$N$933,11,0))/1000</f>
        <v>#N/A</v>
      </c>
      <c r="AJ170" s="2" t="e">
        <f>(VLOOKUP($A170,[4]BASE18!$A$1:$N$933,12,0))/1000</f>
        <v>#N/A</v>
      </c>
      <c r="AK170" s="2" t="e">
        <f>(VLOOKUP($A170,[4]BASE18!$A$1:$N$933,13,0))/1000</f>
        <v>#N/A</v>
      </c>
      <c r="AL170" s="2" t="e">
        <f>(VLOOKUP($A170,[4]BASE18!$A$1:$N$933,14,0))/1000</f>
        <v>#N/A</v>
      </c>
      <c r="AM170" s="2" t="e">
        <f>(VLOOKUP($A170,[4]BASE19!$A$1:$N$933,3,0))/1000</f>
        <v>#N/A</v>
      </c>
      <c r="AN170" s="2" t="e">
        <f>(VLOOKUP($A170,[4]BASE19!$A$1:$N$933,4,0))/1000</f>
        <v>#N/A</v>
      </c>
      <c r="AO170" s="2" t="e">
        <f>(VLOOKUP($A170,[4]BASE19!$A$1:$N$933,5,0))/1000</f>
        <v>#N/A</v>
      </c>
      <c r="AP170" s="2" t="e">
        <f>(VLOOKUP($A170,[4]BASE19!$A$1:$N$933,6,0))/1000</f>
        <v>#N/A</v>
      </c>
      <c r="AQ170" s="2" t="e">
        <f>(VLOOKUP($A170,[4]BASE19!$A$1:$N$933,7,0))/1000</f>
        <v>#N/A</v>
      </c>
      <c r="AR170" s="2" t="e">
        <f>(VLOOKUP($A170,[4]BASE19!$A$1:$N$933,8,0))/1000</f>
        <v>#N/A</v>
      </c>
      <c r="AS170" s="2" t="e">
        <f>(VLOOKUP($A170,[4]BASE19!$A$1:$N$933,9,0))/1000</f>
        <v>#N/A</v>
      </c>
      <c r="AT170" s="2" t="e">
        <f>(VLOOKUP($A170,[4]BASE19!$A$1:$N$933,10,0))/1000</f>
        <v>#N/A</v>
      </c>
      <c r="AU170" s="2" t="e">
        <f>(VLOOKUP($A170,[4]BASE19!$A$1:$N$933,11,0))/1000</f>
        <v>#N/A</v>
      </c>
      <c r="AV170" s="2" t="e">
        <f>(VLOOKUP($A170,[4]BASE19!$A$1:$N$933,12,0))/1000</f>
        <v>#N/A</v>
      </c>
      <c r="AW170" s="2" t="e">
        <f>(VLOOKUP($A170,[4]BASE19!$A$1:$N$933,13,0))/1000</f>
        <v>#N/A</v>
      </c>
      <c r="AX170" s="2" t="e">
        <f>(VLOOKUP($A170,[4]BASE19!$A$1:$N$933,14,0))/1000</f>
        <v>#N/A</v>
      </c>
      <c r="AY170" s="2" t="e">
        <f>(VLOOKUP($A170,[4]BASE20!$A$1:$N$933,3,0))/1000</f>
        <v>#N/A</v>
      </c>
      <c r="AZ170" s="2" t="e">
        <f>(VLOOKUP($A170,[4]BASE20!$A$1:$N$933,4,0))/1000</f>
        <v>#N/A</v>
      </c>
      <c r="BA170" s="2" t="e">
        <f>(VLOOKUP($A170,[4]BASE20!$A$1:$N$933,5,0))/1000</f>
        <v>#N/A</v>
      </c>
      <c r="BB170" s="2" t="e">
        <f>(VLOOKUP($A170,[4]BASE20!$A$1:$N$933,6,0))/1000</f>
        <v>#N/A</v>
      </c>
      <c r="BC170" s="2" t="e">
        <f>(VLOOKUP($A170,[4]BASE20!$A$1:$N$933,7,0))/1000</f>
        <v>#N/A</v>
      </c>
      <c r="BD170" s="2" t="e">
        <f>(VLOOKUP($A170,[4]BASE20!$A$1:$N$933,8,0))/1000</f>
        <v>#N/A</v>
      </c>
      <c r="BE170" s="2" t="e">
        <f>(VLOOKUP($A170,[4]BASE20!$A$1:$N$933,9,0))/1000</f>
        <v>#N/A</v>
      </c>
      <c r="BF170" s="2" t="e">
        <f>(VLOOKUP($A170,[4]BASE20!$A$1:$N$933,10,0))/1000</f>
        <v>#N/A</v>
      </c>
      <c r="BG170" s="2" t="e">
        <f>(VLOOKUP($A170,[4]BASE20!$A$1:$N$933,11,0))/1000</f>
        <v>#N/A</v>
      </c>
      <c r="BH170" s="2" t="e">
        <f>(VLOOKUP($A170,[4]BASE20!$A$1:$N$933,12,0))/1000</f>
        <v>#N/A</v>
      </c>
      <c r="BI170" s="2" t="e">
        <f>(VLOOKUP($A170,[4]BASE20!$A$1:$N$933,13,0))/1000</f>
        <v>#N/A</v>
      </c>
      <c r="BJ170" s="2" t="e">
        <f>(VLOOKUP($A170,[4]BASE20!$A$1:$N$933,14,0))/1000</f>
        <v>#N/A</v>
      </c>
      <c r="BK170" s="2" t="e">
        <f>(VLOOKUP($A170,[4]BASE21!$A$1:$N$933,3,0))/1000</f>
        <v>#N/A</v>
      </c>
      <c r="BL170" s="2" t="e">
        <f>(VLOOKUP($A170,[4]BASE21!$A$1:$N$933,4,0))/1000</f>
        <v>#N/A</v>
      </c>
      <c r="BM170" s="2" t="e">
        <f>(VLOOKUP($A170,[4]BASE21!$A$1:$N$933,5,0))/1000</f>
        <v>#N/A</v>
      </c>
      <c r="BN170" s="2" t="e">
        <f>(VLOOKUP($A170,[4]BASE21!$A$1:$N$933,6,0))/1000</f>
        <v>#N/A</v>
      </c>
      <c r="BO170" s="2" t="e">
        <f>(VLOOKUP($A170,[4]BASE21!$A$1:$N$933,7,0))/1000</f>
        <v>#N/A</v>
      </c>
      <c r="BP170" s="2" t="e">
        <f>(VLOOKUP($A170,[4]BASE21!$A$1:$N$933,8,0))/1000</f>
        <v>#N/A</v>
      </c>
      <c r="BQ170" s="2" t="e">
        <f t="shared" si="10"/>
        <v>#N/A</v>
      </c>
      <c r="BR170" s="34" t="e">
        <f t="shared" si="11"/>
        <v>#N/A</v>
      </c>
      <c r="BS170" s="34" t="e">
        <f t="shared" si="12"/>
        <v>#N/A</v>
      </c>
      <c r="BT170" s="5"/>
    </row>
    <row r="171" spans="1:72" x14ac:dyDescent="0.2">
      <c r="A171" s="1">
        <v>56</v>
      </c>
      <c r="B171" s="1" t="s">
        <v>106</v>
      </c>
      <c r="C171" s="2">
        <f>VLOOKUP($A171,[4]BASE!$A$2:$N$890,3,0)</f>
        <v>1</v>
      </c>
      <c r="D171" s="2">
        <f>VLOOKUP($A171,[4]BASE!$A$2:$N$890,3,0)</f>
        <v>1</v>
      </c>
      <c r="E171" s="2">
        <f>VLOOKUP($A171,[4]BASE!$A$2:$N$890,3,0)</f>
        <v>1</v>
      </c>
      <c r="F171" s="2">
        <f>VLOOKUP($A171,[4]BASE!$A$2:$N$890,3,0)</f>
        <v>1</v>
      </c>
      <c r="G171" s="2">
        <f>VLOOKUP($A171,[4]BASE!$A$2:$N$890,3,0)</f>
        <v>1</v>
      </c>
      <c r="H171" s="2">
        <f>VLOOKUP($A171,[4]BASE!$A$2:$N$890,3,0)</f>
        <v>1</v>
      </c>
      <c r="I171" s="2">
        <f>VLOOKUP($A171,[4]BASE!$A$2:$N$890,3,0)</f>
        <v>1</v>
      </c>
      <c r="J171" s="2">
        <f>VLOOKUP($A171,[4]BASE!$A$2:$N$890,3,0)</f>
        <v>1</v>
      </c>
      <c r="K171" s="2">
        <f>(VLOOKUP($A171,[4]BASE!$A$2:$N$890,11,0))/1000</f>
        <v>0</v>
      </c>
      <c r="L171" s="2">
        <f>(VLOOKUP($A171,[4]BASE!$A$2:$N$890,12,0))/1000</f>
        <v>0</v>
      </c>
      <c r="M171" s="2">
        <f>(VLOOKUP($A171,[4]BASE!$A$2:$N$890,13,0))/1000</f>
        <v>0</v>
      </c>
      <c r="N171" s="2">
        <f>(VLOOKUP($A171,[4]BASE!$A$2:$N$890,14,0))/1000</f>
        <v>0</v>
      </c>
      <c r="O171" s="2">
        <f>(VLOOKUP($A171,[4]BASE17!$A$1:$N$933,3,0))/1000</f>
        <v>0</v>
      </c>
      <c r="P171" s="2">
        <f>(VLOOKUP($A171,[4]BASE17!$A$1:$N$933,4,0))/1000</f>
        <v>0</v>
      </c>
      <c r="Q171" s="2">
        <f>(VLOOKUP($A171,[4]BASE17!$A$1:$N$933,5,0))/1000</f>
        <v>0</v>
      </c>
      <c r="R171" s="2">
        <f>(VLOOKUP($A171,[4]BASE17!$A$1:$N$933,6,0))/1000</f>
        <v>0</v>
      </c>
      <c r="S171" s="2">
        <f>(VLOOKUP($A171,[4]BASE17!$A$1:$N$933,7,0))/1000</f>
        <v>0</v>
      </c>
      <c r="T171" s="2">
        <f>(VLOOKUP($A171,[4]BASE17!$A$1:$N$933,8,0))/1000</f>
        <v>0</v>
      </c>
      <c r="U171" s="2">
        <f>(VLOOKUP($A171,[4]BASE17!$A$1:$N$933,9,0))/1000</f>
        <v>0</v>
      </c>
      <c r="V171" s="2">
        <f>(VLOOKUP($A171,[4]BASE17!$A$1:$N$933,10,0))/1000</f>
        <v>0</v>
      </c>
      <c r="W171" s="2">
        <f>(VLOOKUP($A171,[4]BASE17!$A$1:$N$933,11,0))/1000</f>
        <v>0</v>
      </c>
      <c r="X171" s="2">
        <f>(VLOOKUP($A171,[4]BASE17!$A$1:$N$933,12,0))/1000</f>
        <v>0</v>
      </c>
      <c r="Y171" s="2">
        <f>(VLOOKUP($A171,[4]BASE17!$A$1:$N$933,13,0))/1000</f>
        <v>0</v>
      </c>
      <c r="Z171" s="2">
        <f>(VLOOKUP($A171,[4]BASE17!$A$1:$N$933,14,0))/1000</f>
        <v>0</v>
      </c>
      <c r="AA171" s="2">
        <f>(VLOOKUP($A171,[4]BASE18!$A$1:$N$933,3,0))/1000</f>
        <v>0</v>
      </c>
      <c r="AB171" s="2">
        <f>(VLOOKUP($A171,[4]BASE18!$A$1:$N$933,4,0))/1000</f>
        <v>0</v>
      </c>
      <c r="AC171" s="2">
        <f>(VLOOKUP($A171,[4]BASE18!$A$1:$N$933,5,0))/1000</f>
        <v>0</v>
      </c>
      <c r="AD171" s="2">
        <f>(VLOOKUP($A171,[4]BASE18!$A$1:$N$933,6,0))/1000</f>
        <v>0</v>
      </c>
      <c r="AE171" s="2">
        <f>(VLOOKUP($A171,[4]BASE18!$A$1:$N$933,7,0))/1000</f>
        <v>0</v>
      </c>
      <c r="AF171" s="2">
        <f>(VLOOKUP($A171,[4]BASE18!$A$1:$N$933,8,0))/1000</f>
        <v>0</v>
      </c>
      <c r="AG171" s="2">
        <f>(VLOOKUP($A171,[4]BASE18!$A$1:$N$933,9,0))/1000</f>
        <v>0</v>
      </c>
      <c r="AH171" s="2">
        <f>(VLOOKUP($A171,[4]BASE18!$A$1:$N$933,10,0))/1000</f>
        <v>0</v>
      </c>
      <c r="AI171" s="2">
        <f>(VLOOKUP($A171,[4]BASE18!$A$1:$N$933,11,0))/1000</f>
        <v>0</v>
      </c>
      <c r="AJ171" s="2">
        <f>(VLOOKUP($A171,[4]BASE18!$A$1:$N$933,12,0))/1000</f>
        <v>0</v>
      </c>
      <c r="AK171" s="2">
        <f>(VLOOKUP($A171,[4]BASE18!$A$1:$N$933,13,0))/1000</f>
        <v>0</v>
      </c>
      <c r="AL171" s="2">
        <f>(VLOOKUP($A171,[4]BASE18!$A$1:$N$933,14,0))/1000</f>
        <v>0</v>
      </c>
      <c r="AM171" s="2">
        <f>(VLOOKUP($A171,[4]BASE19!$A$1:$N$933,3,0))/1000</f>
        <v>0</v>
      </c>
      <c r="AN171" s="2">
        <f>(VLOOKUP($A171,[4]BASE19!$A$1:$N$933,4,0))/1000</f>
        <v>0</v>
      </c>
      <c r="AO171" s="2">
        <f>(VLOOKUP($A171,[4]BASE19!$A$1:$N$933,5,0))/1000</f>
        <v>0</v>
      </c>
      <c r="AP171" s="2">
        <f>(VLOOKUP($A171,[4]BASE19!$A$1:$N$933,6,0))/1000</f>
        <v>0</v>
      </c>
      <c r="AQ171" s="2">
        <f>(VLOOKUP($A171,[4]BASE19!$A$1:$N$933,7,0))/1000</f>
        <v>0</v>
      </c>
      <c r="AR171" s="2">
        <f>(VLOOKUP($A171,[4]BASE19!$A$1:$N$933,8,0))/1000</f>
        <v>0</v>
      </c>
      <c r="AS171" s="2">
        <f>(VLOOKUP($A171,[4]BASE19!$A$1:$N$933,9,0))/1000</f>
        <v>0</v>
      </c>
      <c r="AT171" s="2">
        <f>(VLOOKUP($A171,[4]BASE19!$A$1:$N$933,10,0))/1000</f>
        <v>0</v>
      </c>
      <c r="AU171" s="2">
        <f>(VLOOKUP($A171,[4]BASE19!$A$1:$N$933,11,0))/1000</f>
        <v>0</v>
      </c>
      <c r="AV171" s="2">
        <f>(VLOOKUP($A171,[4]BASE19!$A$1:$N$933,12,0))/1000</f>
        <v>0</v>
      </c>
      <c r="AW171" s="2">
        <f>(VLOOKUP($A171,[4]BASE19!$A$1:$N$933,13,0))/1000</f>
        <v>0</v>
      </c>
      <c r="AX171" s="2">
        <f>(VLOOKUP($A171,[4]BASE19!$A$1:$N$933,14,0))/1000</f>
        <v>0</v>
      </c>
      <c r="AY171" s="2">
        <f>(VLOOKUP($A171,[4]BASE20!$A$1:$N$933,3,0))/1000</f>
        <v>0</v>
      </c>
      <c r="AZ171" s="2">
        <f>(VLOOKUP($A171,[4]BASE20!$A$1:$N$933,4,0))/1000</f>
        <v>0</v>
      </c>
      <c r="BA171" s="2">
        <f>(VLOOKUP($A171,[4]BASE20!$A$1:$N$933,5,0))/1000</f>
        <v>0</v>
      </c>
      <c r="BB171" s="2">
        <f>(VLOOKUP($A171,[4]BASE20!$A$1:$N$933,6,0))/1000</f>
        <v>0</v>
      </c>
      <c r="BC171" s="2">
        <f>(VLOOKUP($A171,[4]BASE20!$A$1:$N$933,7,0))/1000</f>
        <v>0</v>
      </c>
      <c r="BD171" s="2">
        <f>(VLOOKUP($A171,[4]BASE20!$A$1:$N$933,8,0))/1000</f>
        <v>0</v>
      </c>
      <c r="BE171" s="2">
        <f>(VLOOKUP($A171,[4]BASE20!$A$1:$N$933,9,0))/1000</f>
        <v>0</v>
      </c>
      <c r="BF171" s="2">
        <f>(VLOOKUP($A171,[4]BASE20!$A$1:$N$933,10,0))/1000</f>
        <v>0</v>
      </c>
      <c r="BG171" s="2">
        <f>(VLOOKUP($A171,[4]BASE20!$A$1:$N$933,11,0))/1000</f>
        <v>0</v>
      </c>
      <c r="BH171" s="2">
        <f>(VLOOKUP($A171,[4]BASE20!$A$1:$N$933,12,0))/1000</f>
        <v>0</v>
      </c>
      <c r="BI171" s="2">
        <f>(VLOOKUP($A171,[4]BASE20!$A$1:$N$933,13,0))/1000</f>
        <v>0</v>
      </c>
      <c r="BJ171" s="2">
        <f>(VLOOKUP($A171,[4]BASE20!$A$1:$N$933,14,0))/1000</f>
        <v>0</v>
      </c>
      <c r="BK171" s="2">
        <f>(VLOOKUP($A171,[4]BASE21!$A$1:$N$933,3,0))/1000</f>
        <v>0</v>
      </c>
      <c r="BL171" s="2">
        <f>(VLOOKUP($A171,[4]BASE21!$A$1:$N$933,4,0))/1000</f>
        <v>0</v>
      </c>
      <c r="BM171" s="2">
        <f>(VLOOKUP($A171,[4]BASE21!$A$1:$N$933,5,0))/1000</f>
        <v>0</v>
      </c>
      <c r="BN171" s="2">
        <f>(VLOOKUP($A171,[4]BASE21!$A$1:$N$933,6,0))/1000</f>
        <v>0</v>
      </c>
      <c r="BO171" s="2">
        <f>(VLOOKUP($A171,[4]BASE21!$A$1:$N$933,7,0))/1000</f>
        <v>0</v>
      </c>
      <c r="BP171" s="2">
        <f>(VLOOKUP($A171,[4]BASE21!$A$1:$N$933,8,0))/1000</f>
        <v>0</v>
      </c>
      <c r="BQ171" s="2">
        <f t="shared" si="10"/>
        <v>0</v>
      </c>
      <c r="BR171" s="34">
        <f t="shared" si="11"/>
        <v>0</v>
      </c>
      <c r="BS171" s="34">
        <f t="shared" si="12"/>
        <v>0</v>
      </c>
      <c r="BT171" s="5"/>
    </row>
    <row r="172" spans="1:72" s="42" customFormat="1" hidden="1" x14ac:dyDescent="0.2">
      <c r="A172" s="42">
        <v>561</v>
      </c>
      <c r="B172" s="42" t="s">
        <v>107</v>
      </c>
      <c r="C172" s="41" t="e">
        <f>VLOOKUP($A172,[4]BASE!$A$2:$N$890,3,0)</f>
        <v>#N/A</v>
      </c>
      <c r="D172" s="41" t="e">
        <f>VLOOKUP($A172,[4]BASE!$A$2:$N$890,3,0)</f>
        <v>#N/A</v>
      </c>
      <c r="E172" s="41" t="e">
        <f>VLOOKUP($A172,[4]BASE!$A$2:$N$890,3,0)</f>
        <v>#N/A</v>
      </c>
      <c r="F172" s="41" t="e">
        <f>VLOOKUP($A172,[4]BASE!$A$2:$N$890,3,0)</f>
        <v>#N/A</v>
      </c>
      <c r="G172" s="41" t="e">
        <f>VLOOKUP($A172,[4]BASE!$A$2:$N$890,3,0)</f>
        <v>#N/A</v>
      </c>
      <c r="H172" s="41" t="e">
        <f>VLOOKUP($A172,[4]BASE!$A$2:$N$890,3,0)</f>
        <v>#N/A</v>
      </c>
      <c r="I172" s="41" t="e">
        <f>VLOOKUP($A172,[4]BASE!$A$2:$N$890,3,0)</f>
        <v>#N/A</v>
      </c>
      <c r="J172" s="41" t="e">
        <f>VLOOKUP($A172,[4]BASE!$A$2:$N$890,3,0)</f>
        <v>#N/A</v>
      </c>
      <c r="K172" s="2" t="e">
        <f>(VLOOKUP($A172,[4]BASE!$A$2:$N$890,11,0))/1000</f>
        <v>#N/A</v>
      </c>
      <c r="L172" s="2" t="e">
        <f>(VLOOKUP($A172,[4]BASE!$A$2:$N$890,12,0))/1000</f>
        <v>#N/A</v>
      </c>
      <c r="M172" s="2" t="e">
        <f>(VLOOKUP($A172,[4]BASE!$A$2:$N$890,13,0))/1000</f>
        <v>#N/A</v>
      </c>
      <c r="N172" s="2" t="e">
        <f>(VLOOKUP($A172,[4]BASE!$A$2:$N$890,14,0))/1000</f>
        <v>#N/A</v>
      </c>
      <c r="O172" s="2" t="e">
        <f>(VLOOKUP($A172,[4]BASE17!$A$1:$N$933,3,0))/1000</f>
        <v>#N/A</v>
      </c>
      <c r="P172" s="2" t="e">
        <f>(VLOOKUP($A172,[4]BASE17!$A$1:$N$933,4,0))/1000</f>
        <v>#N/A</v>
      </c>
      <c r="Q172" s="2" t="e">
        <f>(VLOOKUP($A172,[4]BASE17!$A$1:$N$933,5,0))/1000</f>
        <v>#N/A</v>
      </c>
      <c r="R172" s="2" t="e">
        <f>(VLOOKUP($A172,[4]BASE17!$A$1:$N$933,6,0))/1000</f>
        <v>#N/A</v>
      </c>
      <c r="S172" s="2" t="e">
        <f>(VLOOKUP($A172,[4]BASE17!$A$1:$N$933,7,0))/1000</f>
        <v>#N/A</v>
      </c>
      <c r="T172" s="2" t="e">
        <f>(VLOOKUP($A172,[4]BASE17!$A$1:$N$933,8,0))/1000</f>
        <v>#N/A</v>
      </c>
      <c r="U172" s="2" t="e">
        <f>(VLOOKUP($A172,[4]BASE17!$A$1:$N$933,9,0))/1000</f>
        <v>#N/A</v>
      </c>
      <c r="V172" s="2" t="e">
        <f>(VLOOKUP($A172,[4]BASE17!$A$1:$N$933,10,0))/1000</f>
        <v>#N/A</v>
      </c>
      <c r="W172" s="2" t="e">
        <f>(VLOOKUP($A172,[4]BASE17!$A$1:$N$933,11,0))/1000</f>
        <v>#N/A</v>
      </c>
      <c r="X172" s="2" t="e">
        <f>(VLOOKUP($A172,[4]BASE17!$A$1:$N$933,12,0))/1000</f>
        <v>#N/A</v>
      </c>
      <c r="Y172" s="2" t="e">
        <f>(VLOOKUP($A172,[4]BASE17!$A$1:$N$933,13,0))/1000</f>
        <v>#N/A</v>
      </c>
      <c r="Z172" s="2" t="e">
        <f>(VLOOKUP($A172,[4]BASE17!$A$1:$N$933,14,0))/1000</f>
        <v>#N/A</v>
      </c>
      <c r="AA172" s="2" t="e">
        <f>(VLOOKUP($A172,[4]BASE18!$A$1:$N$933,3,0))/1000</f>
        <v>#N/A</v>
      </c>
      <c r="AB172" s="2" t="e">
        <f>(VLOOKUP($A172,[4]BASE18!$A$1:$N$933,4,0))/1000</f>
        <v>#N/A</v>
      </c>
      <c r="AC172" s="2" t="e">
        <f>(VLOOKUP($A172,[4]BASE18!$A$1:$N$933,5,0))/1000</f>
        <v>#N/A</v>
      </c>
      <c r="AD172" s="2" t="e">
        <f>(VLOOKUP($A172,[4]BASE18!$A$1:$N$933,6,0))/1000</f>
        <v>#N/A</v>
      </c>
      <c r="AE172" s="2" t="e">
        <f>(VLOOKUP($A172,[4]BASE18!$A$1:$N$933,7,0))/1000</f>
        <v>#N/A</v>
      </c>
      <c r="AF172" s="2" t="e">
        <f>(VLOOKUP($A172,[4]BASE18!$A$1:$N$933,8,0))/1000</f>
        <v>#N/A</v>
      </c>
      <c r="AG172" s="2" t="e">
        <f>(VLOOKUP($A172,[4]BASE18!$A$1:$N$933,9,0))/1000</f>
        <v>#N/A</v>
      </c>
      <c r="AH172" s="2" t="e">
        <f>(VLOOKUP($A172,[4]BASE18!$A$1:$N$933,10,0))/1000</f>
        <v>#N/A</v>
      </c>
      <c r="AI172" s="2" t="e">
        <f>(VLOOKUP($A172,[4]BASE18!$A$1:$N$933,11,0))/1000</f>
        <v>#N/A</v>
      </c>
      <c r="AJ172" s="2" t="e">
        <f>(VLOOKUP($A172,[4]BASE18!$A$1:$N$933,12,0))/1000</f>
        <v>#N/A</v>
      </c>
      <c r="AK172" s="2" t="e">
        <f>(VLOOKUP($A172,[4]BASE18!$A$1:$N$933,13,0))/1000</f>
        <v>#N/A</v>
      </c>
      <c r="AL172" s="2" t="e">
        <f>(VLOOKUP($A172,[4]BASE18!$A$1:$N$933,14,0))/1000</f>
        <v>#N/A</v>
      </c>
      <c r="AM172" s="2" t="e">
        <f>(VLOOKUP($A172,[4]BASE19!$A$1:$N$933,3,0))/1000</f>
        <v>#N/A</v>
      </c>
      <c r="AN172" s="2" t="e">
        <f>(VLOOKUP($A172,[4]BASE19!$A$1:$N$933,4,0))/1000</f>
        <v>#N/A</v>
      </c>
      <c r="AO172" s="2" t="e">
        <f>(VLOOKUP($A172,[4]BASE19!$A$1:$N$933,5,0))/1000</f>
        <v>#N/A</v>
      </c>
      <c r="AP172" s="2" t="e">
        <f>(VLOOKUP($A172,[4]BASE19!$A$1:$N$933,6,0))/1000</f>
        <v>#N/A</v>
      </c>
      <c r="AQ172" s="2" t="e">
        <f>(VLOOKUP($A172,[4]BASE19!$A$1:$N$933,7,0))/1000</f>
        <v>#N/A</v>
      </c>
      <c r="AR172" s="2" t="e">
        <f>(VLOOKUP($A172,[4]BASE19!$A$1:$N$933,8,0))/1000</f>
        <v>#N/A</v>
      </c>
      <c r="AS172" s="2" t="e">
        <f>(VLOOKUP($A172,[4]BASE19!$A$1:$N$933,9,0))/1000</f>
        <v>#N/A</v>
      </c>
      <c r="AT172" s="2" t="e">
        <f>(VLOOKUP($A172,[4]BASE19!$A$1:$N$933,10,0))/1000</f>
        <v>#N/A</v>
      </c>
      <c r="AU172" s="2" t="e">
        <f>(VLOOKUP($A172,[4]BASE19!$A$1:$N$933,11,0))/1000</f>
        <v>#N/A</v>
      </c>
      <c r="AV172" s="2" t="e">
        <f>(VLOOKUP($A172,[4]BASE19!$A$1:$N$933,12,0))/1000</f>
        <v>#N/A</v>
      </c>
      <c r="AW172" s="2" t="e">
        <f>(VLOOKUP($A172,[4]BASE19!$A$1:$N$933,13,0))/1000</f>
        <v>#N/A</v>
      </c>
      <c r="AX172" s="2" t="e">
        <f>(VLOOKUP($A172,[4]BASE19!$A$1:$N$933,14,0))/1000</f>
        <v>#N/A</v>
      </c>
      <c r="AY172" s="2" t="e">
        <f>(VLOOKUP($A172,[4]BASE20!$A$1:$N$933,3,0))/1000</f>
        <v>#N/A</v>
      </c>
      <c r="AZ172" s="2" t="e">
        <f>(VLOOKUP($A172,[4]BASE20!$A$1:$N$933,4,0))/1000</f>
        <v>#N/A</v>
      </c>
      <c r="BA172" s="2" t="e">
        <f>(VLOOKUP($A172,[4]BASE20!$A$1:$N$933,5,0))/1000</f>
        <v>#N/A</v>
      </c>
      <c r="BB172" s="2" t="e">
        <f>(VLOOKUP($A172,[4]BASE20!$A$1:$N$933,6,0))/1000</f>
        <v>#N/A</v>
      </c>
      <c r="BC172" s="2" t="e">
        <f>(VLOOKUP($A172,[4]BASE20!$A$1:$N$933,7,0))/1000</f>
        <v>#N/A</v>
      </c>
      <c r="BD172" s="2" t="e">
        <f>(VLOOKUP($A172,[4]BASE20!$A$1:$N$933,8,0))/1000</f>
        <v>#N/A</v>
      </c>
      <c r="BE172" s="2" t="e">
        <f>(VLOOKUP($A172,[4]BASE20!$A$1:$N$933,9,0))/1000</f>
        <v>#N/A</v>
      </c>
      <c r="BF172" s="2" t="e">
        <f>(VLOOKUP($A172,[4]BASE20!$A$1:$N$933,10,0))/1000</f>
        <v>#N/A</v>
      </c>
      <c r="BG172" s="2" t="e">
        <f>(VLOOKUP($A172,[4]BASE20!$A$1:$N$933,11,0))/1000</f>
        <v>#N/A</v>
      </c>
      <c r="BH172" s="2" t="e">
        <f>(VLOOKUP($A172,[4]BASE20!$A$1:$N$933,12,0))/1000</f>
        <v>#N/A</v>
      </c>
      <c r="BI172" s="2" t="e">
        <f>(VLOOKUP($A172,[4]BASE20!$A$1:$N$933,13,0))/1000</f>
        <v>#N/A</v>
      </c>
      <c r="BJ172" s="2" t="e">
        <f>(VLOOKUP($A172,[4]BASE20!$A$1:$N$933,14,0))/1000</f>
        <v>#N/A</v>
      </c>
      <c r="BK172" s="2" t="e">
        <f>(VLOOKUP($A172,[4]BASE21!$A$1:$N$933,3,0))/1000</f>
        <v>#N/A</v>
      </c>
      <c r="BL172" s="2" t="e">
        <f>(VLOOKUP($A172,[4]BASE21!$A$1:$N$933,4,0))/1000</f>
        <v>#N/A</v>
      </c>
      <c r="BM172" s="2" t="e">
        <f>(VLOOKUP($A172,[4]BASE21!$A$1:$N$933,5,0))/1000</f>
        <v>#N/A</v>
      </c>
      <c r="BN172" s="2" t="e">
        <f>(VLOOKUP($A172,[4]BASE21!$A$1:$N$933,6,0))/1000</f>
        <v>#N/A</v>
      </c>
      <c r="BO172" s="2" t="e">
        <f>(VLOOKUP($A172,[4]BASE21!$A$1:$N$933,7,0))/1000</f>
        <v>#N/A</v>
      </c>
      <c r="BP172" s="2" t="e">
        <f>(VLOOKUP($A172,[4]BASE21!$A$1:$N$933,8,0))/1000</f>
        <v>#N/A</v>
      </c>
      <c r="BQ172" s="2" t="e">
        <f t="shared" si="10"/>
        <v>#N/A</v>
      </c>
      <c r="BR172" s="34" t="e">
        <f t="shared" si="11"/>
        <v>#N/A</v>
      </c>
      <c r="BS172" s="34" t="e">
        <f t="shared" si="12"/>
        <v>#N/A</v>
      </c>
      <c r="BT172" s="5"/>
    </row>
    <row r="173" spans="1:72" x14ac:dyDescent="0.2">
      <c r="A173" s="1">
        <v>562</v>
      </c>
      <c r="B173" s="1" t="s">
        <v>108</v>
      </c>
      <c r="C173" s="2">
        <f>VLOOKUP($A173,[4]BASE!$A$2:$N$890,3,0)</f>
        <v>1</v>
      </c>
      <c r="D173" s="2">
        <f>VLOOKUP($A173,[4]BASE!$A$2:$N$890,3,0)</f>
        <v>1</v>
      </c>
      <c r="E173" s="2">
        <f>VLOOKUP($A173,[4]BASE!$A$2:$N$890,3,0)</f>
        <v>1</v>
      </c>
      <c r="F173" s="2">
        <f>VLOOKUP($A173,[4]BASE!$A$2:$N$890,3,0)</f>
        <v>1</v>
      </c>
      <c r="G173" s="2">
        <f>VLOOKUP($A173,[4]BASE!$A$2:$N$890,3,0)</f>
        <v>1</v>
      </c>
      <c r="H173" s="2">
        <f>VLOOKUP($A173,[4]BASE!$A$2:$N$890,3,0)</f>
        <v>1</v>
      </c>
      <c r="I173" s="2">
        <f>VLOOKUP($A173,[4]BASE!$A$2:$N$890,3,0)</f>
        <v>1</v>
      </c>
      <c r="J173" s="2">
        <f>VLOOKUP($A173,[4]BASE!$A$2:$N$890,3,0)</f>
        <v>1</v>
      </c>
      <c r="K173" s="2">
        <f>(VLOOKUP($A173,[4]BASE!$A$2:$N$890,11,0))/1000</f>
        <v>0</v>
      </c>
      <c r="L173" s="2">
        <f>(VLOOKUP($A173,[4]BASE!$A$2:$N$890,12,0))/1000</f>
        <v>0</v>
      </c>
      <c r="M173" s="2">
        <f>(VLOOKUP($A173,[4]BASE!$A$2:$N$890,13,0))/1000</f>
        <v>0</v>
      </c>
      <c r="N173" s="2">
        <f>(VLOOKUP($A173,[4]BASE!$A$2:$N$890,14,0))/1000</f>
        <v>0</v>
      </c>
      <c r="O173" s="2">
        <f>(VLOOKUP($A173,[4]BASE17!$A$1:$N$933,3,0))/1000</f>
        <v>0</v>
      </c>
      <c r="P173" s="2">
        <f>(VLOOKUP($A173,[4]BASE17!$A$1:$N$933,4,0))/1000</f>
        <v>0</v>
      </c>
      <c r="Q173" s="2">
        <f>(VLOOKUP($A173,[4]BASE17!$A$1:$N$933,5,0))/1000</f>
        <v>0</v>
      </c>
      <c r="R173" s="2">
        <f>(VLOOKUP($A173,[4]BASE17!$A$1:$N$933,6,0))/1000</f>
        <v>0</v>
      </c>
      <c r="S173" s="2">
        <f>(VLOOKUP($A173,[4]BASE17!$A$1:$N$933,7,0))/1000</f>
        <v>0</v>
      </c>
      <c r="T173" s="2">
        <f>(VLOOKUP($A173,[4]BASE17!$A$1:$N$933,8,0))/1000</f>
        <v>0</v>
      </c>
      <c r="U173" s="2">
        <f>(VLOOKUP($A173,[4]BASE17!$A$1:$N$933,9,0))/1000</f>
        <v>0</v>
      </c>
      <c r="V173" s="2">
        <f>(VLOOKUP($A173,[4]BASE17!$A$1:$N$933,10,0))/1000</f>
        <v>0</v>
      </c>
      <c r="W173" s="2">
        <f>(VLOOKUP($A173,[4]BASE17!$A$1:$N$933,11,0))/1000</f>
        <v>0</v>
      </c>
      <c r="X173" s="2">
        <f>(VLOOKUP($A173,[4]BASE17!$A$1:$N$933,12,0))/1000</f>
        <v>0</v>
      </c>
      <c r="Y173" s="2">
        <f>(VLOOKUP($A173,[4]BASE17!$A$1:$N$933,13,0))/1000</f>
        <v>0</v>
      </c>
      <c r="Z173" s="2">
        <f>(VLOOKUP($A173,[4]BASE17!$A$1:$N$933,14,0))/1000</f>
        <v>0</v>
      </c>
      <c r="AA173" s="2">
        <f>(VLOOKUP($A173,[4]BASE18!$A$1:$N$933,3,0))/1000</f>
        <v>0</v>
      </c>
      <c r="AB173" s="2">
        <f>(VLOOKUP($A173,[4]BASE18!$A$1:$N$933,4,0))/1000</f>
        <v>0</v>
      </c>
      <c r="AC173" s="2">
        <f>(VLOOKUP($A173,[4]BASE18!$A$1:$N$933,5,0))/1000</f>
        <v>0</v>
      </c>
      <c r="AD173" s="2">
        <f>(VLOOKUP($A173,[4]BASE18!$A$1:$N$933,6,0))/1000</f>
        <v>0</v>
      </c>
      <c r="AE173" s="2">
        <f>(VLOOKUP($A173,[4]BASE18!$A$1:$N$933,7,0))/1000</f>
        <v>0</v>
      </c>
      <c r="AF173" s="2">
        <f>(VLOOKUP($A173,[4]BASE18!$A$1:$N$933,8,0))/1000</f>
        <v>0</v>
      </c>
      <c r="AG173" s="2">
        <f>(VLOOKUP($A173,[4]BASE18!$A$1:$N$933,9,0))/1000</f>
        <v>0</v>
      </c>
      <c r="AH173" s="2">
        <f>(VLOOKUP($A173,[4]BASE18!$A$1:$N$933,10,0))/1000</f>
        <v>0</v>
      </c>
      <c r="AI173" s="2">
        <f>(VLOOKUP($A173,[4]BASE18!$A$1:$N$933,11,0))/1000</f>
        <v>0</v>
      </c>
      <c r="AJ173" s="2">
        <f>(VLOOKUP($A173,[4]BASE18!$A$1:$N$933,12,0))/1000</f>
        <v>0</v>
      </c>
      <c r="AK173" s="2">
        <f>(VLOOKUP($A173,[4]BASE18!$A$1:$N$933,13,0))/1000</f>
        <v>0</v>
      </c>
      <c r="AL173" s="2">
        <f>(VLOOKUP($A173,[4]BASE18!$A$1:$N$933,14,0))/1000</f>
        <v>0</v>
      </c>
      <c r="AM173" s="2">
        <f>(VLOOKUP($A173,[4]BASE19!$A$1:$N$933,3,0))/1000</f>
        <v>0</v>
      </c>
      <c r="AN173" s="2">
        <f>(VLOOKUP($A173,[4]BASE19!$A$1:$N$933,4,0))/1000</f>
        <v>0</v>
      </c>
      <c r="AO173" s="2">
        <f>(VLOOKUP($A173,[4]BASE19!$A$1:$N$933,5,0))/1000</f>
        <v>0</v>
      </c>
      <c r="AP173" s="2">
        <f>(VLOOKUP($A173,[4]BASE19!$A$1:$N$933,6,0))/1000</f>
        <v>0</v>
      </c>
      <c r="AQ173" s="2">
        <f>(VLOOKUP($A173,[4]BASE19!$A$1:$N$933,7,0))/1000</f>
        <v>0</v>
      </c>
      <c r="AR173" s="2">
        <f>(VLOOKUP($A173,[4]BASE19!$A$1:$N$933,8,0))/1000</f>
        <v>0</v>
      </c>
      <c r="AS173" s="2">
        <f>(VLOOKUP($A173,[4]BASE19!$A$1:$N$933,9,0))/1000</f>
        <v>0</v>
      </c>
      <c r="AT173" s="2">
        <f>(VLOOKUP($A173,[4]BASE19!$A$1:$N$933,10,0))/1000</f>
        <v>0</v>
      </c>
      <c r="AU173" s="2">
        <f>(VLOOKUP($A173,[4]BASE19!$A$1:$N$933,11,0))/1000</f>
        <v>0</v>
      </c>
      <c r="AV173" s="2">
        <f>(VLOOKUP($A173,[4]BASE19!$A$1:$N$933,12,0))/1000</f>
        <v>0</v>
      </c>
      <c r="AW173" s="2">
        <f>(VLOOKUP($A173,[4]BASE19!$A$1:$N$933,13,0))/1000</f>
        <v>0</v>
      </c>
      <c r="AX173" s="2">
        <f>(VLOOKUP($A173,[4]BASE19!$A$1:$N$933,14,0))/1000</f>
        <v>0</v>
      </c>
      <c r="AY173" s="2">
        <f>(VLOOKUP($A173,[4]BASE20!$A$1:$N$933,3,0))/1000</f>
        <v>0</v>
      </c>
      <c r="AZ173" s="2">
        <f>(VLOOKUP($A173,[4]BASE20!$A$1:$N$933,4,0))/1000</f>
        <v>0</v>
      </c>
      <c r="BA173" s="2">
        <f>(VLOOKUP($A173,[4]BASE20!$A$1:$N$933,5,0))/1000</f>
        <v>0</v>
      </c>
      <c r="BB173" s="2">
        <f>(VLOOKUP($A173,[4]BASE20!$A$1:$N$933,6,0))/1000</f>
        <v>0</v>
      </c>
      <c r="BC173" s="2">
        <f>(VLOOKUP($A173,[4]BASE20!$A$1:$N$933,7,0))/1000</f>
        <v>0</v>
      </c>
      <c r="BD173" s="2">
        <f>(VLOOKUP($A173,[4]BASE20!$A$1:$N$933,8,0))/1000</f>
        <v>0</v>
      </c>
      <c r="BE173" s="2">
        <f>(VLOOKUP($A173,[4]BASE20!$A$1:$N$933,9,0))/1000</f>
        <v>0</v>
      </c>
      <c r="BF173" s="2">
        <f>(VLOOKUP($A173,[4]BASE20!$A$1:$N$933,10,0))/1000</f>
        <v>0</v>
      </c>
      <c r="BG173" s="2">
        <f>(VLOOKUP($A173,[4]BASE20!$A$1:$N$933,11,0))/1000</f>
        <v>0</v>
      </c>
      <c r="BH173" s="2">
        <f>(VLOOKUP($A173,[4]BASE20!$A$1:$N$933,12,0))/1000</f>
        <v>0</v>
      </c>
      <c r="BI173" s="2">
        <f>(VLOOKUP($A173,[4]BASE20!$A$1:$N$933,13,0))/1000</f>
        <v>0</v>
      </c>
      <c r="BJ173" s="2">
        <f>(VLOOKUP($A173,[4]BASE20!$A$1:$N$933,14,0))/1000</f>
        <v>0</v>
      </c>
      <c r="BK173" s="2">
        <f>(VLOOKUP($A173,[4]BASE21!$A$1:$N$933,3,0))/1000</f>
        <v>0</v>
      </c>
      <c r="BL173" s="2">
        <f>(VLOOKUP($A173,[4]BASE21!$A$1:$N$933,4,0))/1000</f>
        <v>0</v>
      </c>
      <c r="BM173" s="2">
        <f>(VLOOKUP($A173,[4]BASE21!$A$1:$N$933,5,0))/1000</f>
        <v>0</v>
      </c>
      <c r="BN173" s="2">
        <f>(VLOOKUP($A173,[4]BASE21!$A$1:$N$933,6,0))/1000</f>
        <v>0</v>
      </c>
      <c r="BO173" s="2">
        <f>(VLOOKUP($A173,[4]BASE21!$A$1:$N$933,7,0))/1000</f>
        <v>0</v>
      </c>
      <c r="BP173" s="2">
        <f>(VLOOKUP($A173,[4]BASE21!$A$1:$N$933,8,0))/1000</f>
        <v>0</v>
      </c>
      <c r="BQ173" s="2">
        <f t="shared" si="10"/>
        <v>0</v>
      </c>
      <c r="BR173" s="34">
        <f t="shared" si="11"/>
        <v>0</v>
      </c>
      <c r="BS173" s="34">
        <f t="shared" si="12"/>
        <v>0</v>
      </c>
      <c r="BT173" s="5"/>
    </row>
    <row r="174" spans="1:72" x14ac:dyDescent="0.2">
      <c r="A174" s="1">
        <v>563</v>
      </c>
      <c r="B174" s="1" t="s">
        <v>109</v>
      </c>
      <c r="C174" s="2">
        <f>VLOOKUP($A174,[4]BASE!$A$2:$N$890,3,0)</f>
        <v>1</v>
      </c>
      <c r="D174" s="2">
        <f>VLOOKUP($A174,[4]BASE!$A$2:$N$890,3,0)</f>
        <v>1</v>
      </c>
      <c r="E174" s="2">
        <f>VLOOKUP($A174,[4]BASE!$A$2:$N$890,3,0)</f>
        <v>1</v>
      </c>
      <c r="F174" s="2">
        <f>VLOOKUP($A174,[4]BASE!$A$2:$N$890,3,0)</f>
        <v>1</v>
      </c>
      <c r="G174" s="2">
        <f>VLOOKUP($A174,[4]BASE!$A$2:$N$890,3,0)</f>
        <v>1</v>
      </c>
      <c r="H174" s="2">
        <f>VLOOKUP($A174,[4]BASE!$A$2:$N$890,3,0)</f>
        <v>1</v>
      </c>
      <c r="I174" s="2">
        <f>VLOOKUP($A174,[4]BASE!$A$2:$N$890,3,0)</f>
        <v>1</v>
      </c>
      <c r="J174" s="2">
        <f>VLOOKUP($A174,[4]BASE!$A$2:$N$890,3,0)</f>
        <v>1</v>
      </c>
      <c r="K174" s="2">
        <f>(VLOOKUP($A174,[4]BASE!$A$2:$N$890,11,0))/1000</f>
        <v>0</v>
      </c>
      <c r="L174" s="2">
        <f>(VLOOKUP($A174,[4]BASE!$A$2:$N$890,12,0))/1000</f>
        <v>0</v>
      </c>
      <c r="M174" s="2">
        <f>(VLOOKUP($A174,[4]BASE!$A$2:$N$890,13,0))/1000</f>
        <v>0</v>
      </c>
      <c r="N174" s="2">
        <f>(VLOOKUP($A174,[4]BASE!$A$2:$N$890,14,0))/1000</f>
        <v>0</v>
      </c>
      <c r="O174" s="2">
        <f>(VLOOKUP($A174,[4]BASE17!$A$1:$N$933,3,0))/1000</f>
        <v>0</v>
      </c>
      <c r="P174" s="2">
        <f>(VLOOKUP($A174,[4]BASE17!$A$1:$N$933,4,0))/1000</f>
        <v>0</v>
      </c>
      <c r="Q174" s="2">
        <f>(VLOOKUP($A174,[4]BASE17!$A$1:$N$933,5,0))/1000</f>
        <v>0</v>
      </c>
      <c r="R174" s="2">
        <f>(VLOOKUP($A174,[4]BASE17!$A$1:$N$933,6,0))/1000</f>
        <v>0</v>
      </c>
      <c r="S174" s="2">
        <f>(VLOOKUP($A174,[4]BASE17!$A$1:$N$933,7,0))/1000</f>
        <v>0</v>
      </c>
      <c r="T174" s="2">
        <f>(VLOOKUP($A174,[4]BASE17!$A$1:$N$933,8,0))/1000</f>
        <v>0</v>
      </c>
      <c r="U174" s="2">
        <f>(VLOOKUP($A174,[4]BASE17!$A$1:$N$933,9,0))/1000</f>
        <v>0</v>
      </c>
      <c r="V174" s="2">
        <f>(VLOOKUP($A174,[4]BASE17!$A$1:$N$933,10,0))/1000</f>
        <v>0</v>
      </c>
      <c r="W174" s="2">
        <f>(VLOOKUP($A174,[4]BASE17!$A$1:$N$933,11,0))/1000</f>
        <v>0</v>
      </c>
      <c r="X174" s="2">
        <f>(VLOOKUP($A174,[4]BASE17!$A$1:$N$933,12,0))/1000</f>
        <v>0</v>
      </c>
      <c r="Y174" s="2">
        <f>(VLOOKUP($A174,[4]BASE17!$A$1:$N$933,13,0))/1000</f>
        <v>0</v>
      </c>
      <c r="Z174" s="2">
        <f>(VLOOKUP($A174,[4]BASE17!$A$1:$N$933,14,0))/1000</f>
        <v>0</v>
      </c>
      <c r="AA174" s="2">
        <f>(VLOOKUP($A174,[4]BASE18!$A$1:$N$933,3,0))/1000</f>
        <v>0</v>
      </c>
      <c r="AB174" s="2">
        <f>(VLOOKUP($A174,[4]BASE18!$A$1:$N$933,4,0))/1000</f>
        <v>0</v>
      </c>
      <c r="AC174" s="2">
        <f>(VLOOKUP($A174,[4]BASE18!$A$1:$N$933,5,0))/1000</f>
        <v>0</v>
      </c>
      <c r="AD174" s="2">
        <f>(VLOOKUP($A174,[4]BASE18!$A$1:$N$933,6,0))/1000</f>
        <v>0</v>
      </c>
      <c r="AE174" s="2">
        <f>(VLOOKUP($A174,[4]BASE18!$A$1:$N$933,7,0))/1000</f>
        <v>0</v>
      </c>
      <c r="AF174" s="2">
        <f>(VLOOKUP($A174,[4]BASE18!$A$1:$N$933,8,0))/1000</f>
        <v>0</v>
      </c>
      <c r="AG174" s="2">
        <f>(VLOOKUP($A174,[4]BASE18!$A$1:$N$933,9,0))/1000</f>
        <v>0</v>
      </c>
      <c r="AH174" s="2">
        <f>(VLOOKUP($A174,[4]BASE18!$A$1:$N$933,10,0))/1000</f>
        <v>0</v>
      </c>
      <c r="AI174" s="2">
        <f>(VLOOKUP($A174,[4]BASE18!$A$1:$N$933,11,0))/1000</f>
        <v>0</v>
      </c>
      <c r="AJ174" s="2">
        <f>(VLOOKUP($A174,[4]BASE18!$A$1:$N$933,12,0))/1000</f>
        <v>0</v>
      </c>
      <c r="AK174" s="2">
        <f>(VLOOKUP($A174,[4]BASE18!$A$1:$N$933,13,0))/1000</f>
        <v>0</v>
      </c>
      <c r="AL174" s="2">
        <f>(VLOOKUP($A174,[4]BASE18!$A$1:$N$933,14,0))/1000</f>
        <v>0</v>
      </c>
      <c r="AM174" s="2">
        <f>(VLOOKUP($A174,[4]BASE19!$A$1:$N$933,3,0))/1000</f>
        <v>0</v>
      </c>
      <c r="AN174" s="2">
        <f>(VLOOKUP($A174,[4]BASE19!$A$1:$N$933,4,0))/1000</f>
        <v>0</v>
      </c>
      <c r="AO174" s="2">
        <f>(VLOOKUP($A174,[4]BASE19!$A$1:$N$933,5,0))/1000</f>
        <v>0</v>
      </c>
      <c r="AP174" s="2">
        <f>(VLOOKUP($A174,[4]BASE19!$A$1:$N$933,6,0))/1000</f>
        <v>0</v>
      </c>
      <c r="AQ174" s="2">
        <f>(VLOOKUP($A174,[4]BASE19!$A$1:$N$933,7,0))/1000</f>
        <v>0</v>
      </c>
      <c r="AR174" s="2">
        <f>(VLOOKUP($A174,[4]BASE19!$A$1:$N$933,8,0))/1000</f>
        <v>0</v>
      </c>
      <c r="AS174" s="2">
        <f>(VLOOKUP($A174,[4]BASE19!$A$1:$N$933,9,0))/1000</f>
        <v>0</v>
      </c>
      <c r="AT174" s="2">
        <f>(VLOOKUP($A174,[4]BASE19!$A$1:$N$933,10,0))/1000</f>
        <v>0</v>
      </c>
      <c r="AU174" s="2">
        <f>(VLOOKUP($A174,[4]BASE19!$A$1:$N$933,11,0))/1000</f>
        <v>0</v>
      </c>
      <c r="AV174" s="2">
        <f>(VLOOKUP($A174,[4]BASE19!$A$1:$N$933,12,0))/1000</f>
        <v>0</v>
      </c>
      <c r="AW174" s="2">
        <f>(VLOOKUP($A174,[4]BASE19!$A$1:$N$933,13,0))/1000</f>
        <v>0</v>
      </c>
      <c r="AX174" s="2">
        <f>(VLOOKUP($A174,[4]BASE19!$A$1:$N$933,14,0))/1000</f>
        <v>0</v>
      </c>
      <c r="AY174" s="2">
        <f>(VLOOKUP($A174,[4]BASE20!$A$1:$N$933,3,0))/1000</f>
        <v>0</v>
      </c>
      <c r="AZ174" s="2">
        <f>(VLOOKUP($A174,[4]BASE20!$A$1:$N$933,4,0))/1000</f>
        <v>0</v>
      </c>
      <c r="BA174" s="2">
        <f>(VLOOKUP($A174,[4]BASE20!$A$1:$N$933,5,0))/1000</f>
        <v>0</v>
      </c>
      <c r="BB174" s="2">
        <f>(VLOOKUP($A174,[4]BASE20!$A$1:$N$933,6,0))/1000</f>
        <v>0</v>
      </c>
      <c r="BC174" s="2">
        <f>(VLOOKUP($A174,[4]BASE20!$A$1:$N$933,7,0))/1000</f>
        <v>0</v>
      </c>
      <c r="BD174" s="2">
        <f>(VLOOKUP($A174,[4]BASE20!$A$1:$N$933,8,0))/1000</f>
        <v>0</v>
      </c>
      <c r="BE174" s="2">
        <f>(VLOOKUP($A174,[4]BASE20!$A$1:$N$933,9,0))/1000</f>
        <v>0</v>
      </c>
      <c r="BF174" s="2">
        <f>(VLOOKUP($A174,[4]BASE20!$A$1:$N$933,10,0))/1000</f>
        <v>0</v>
      </c>
      <c r="BG174" s="2">
        <f>(VLOOKUP($A174,[4]BASE20!$A$1:$N$933,11,0))/1000</f>
        <v>0</v>
      </c>
      <c r="BH174" s="2">
        <f>(VLOOKUP($A174,[4]BASE20!$A$1:$N$933,12,0))/1000</f>
        <v>0</v>
      </c>
      <c r="BI174" s="2">
        <f>(VLOOKUP($A174,[4]BASE20!$A$1:$N$933,13,0))/1000</f>
        <v>0</v>
      </c>
      <c r="BJ174" s="2">
        <f>(VLOOKUP($A174,[4]BASE20!$A$1:$N$933,14,0))/1000</f>
        <v>0</v>
      </c>
      <c r="BK174" s="2">
        <f>(VLOOKUP($A174,[4]BASE21!$A$1:$N$933,3,0))/1000</f>
        <v>0</v>
      </c>
      <c r="BL174" s="2">
        <f>(VLOOKUP($A174,[4]BASE21!$A$1:$N$933,4,0))/1000</f>
        <v>0</v>
      </c>
      <c r="BM174" s="2">
        <f>(VLOOKUP($A174,[4]BASE21!$A$1:$N$933,5,0))/1000</f>
        <v>0</v>
      </c>
      <c r="BN174" s="2">
        <f>(VLOOKUP($A174,[4]BASE21!$A$1:$N$933,6,0))/1000</f>
        <v>0</v>
      </c>
      <c r="BO174" s="2">
        <f>(VLOOKUP($A174,[4]BASE21!$A$1:$N$933,7,0))/1000</f>
        <v>0</v>
      </c>
      <c r="BP174" s="2">
        <f>(VLOOKUP($A174,[4]BASE21!$A$1:$N$933,8,0))/1000</f>
        <v>0</v>
      </c>
      <c r="BQ174" s="2">
        <f t="shared" si="10"/>
        <v>0</v>
      </c>
      <c r="BR174" s="34">
        <f t="shared" si="11"/>
        <v>0</v>
      </c>
      <c r="BS174" s="34">
        <f t="shared" si="12"/>
        <v>0</v>
      </c>
      <c r="BT174" s="5"/>
    </row>
    <row r="175" spans="1:72" x14ac:dyDescent="0.2">
      <c r="A175" s="1">
        <v>564</v>
      </c>
      <c r="B175" s="1" t="s">
        <v>110</v>
      </c>
      <c r="C175" s="2">
        <f>VLOOKUP($A175,[4]BASE!$A$2:$N$890,3,0)</f>
        <v>1</v>
      </c>
      <c r="D175" s="2">
        <f>VLOOKUP($A175,[4]BASE!$A$2:$N$890,3,0)</f>
        <v>1</v>
      </c>
      <c r="E175" s="2">
        <f>VLOOKUP($A175,[4]BASE!$A$2:$N$890,3,0)</f>
        <v>1</v>
      </c>
      <c r="F175" s="2">
        <f>VLOOKUP($A175,[4]BASE!$A$2:$N$890,3,0)</f>
        <v>1</v>
      </c>
      <c r="G175" s="2">
        <f>VLOOKUP($A175,[4]BASE!$A$2:$N$890,3,0)</f>
        <v>1</v>
      </c>
      <c r="H175" s="2">
        <f>VLOOKUP($A175,[4]BASE!$A$2:$N$890,3,0)</f>
        <v>1</v>
      </c>
      <c r="I175" s="2">
        <f>VLOOKUP($A175,[4]BASE!$A$2:$N$890,3,0)</f>
        <v>1</v>
      </c>
      <c r="J175" s="2">
        <f>VLOOKUP($A175,[4]BASE!$A$2:$N$890,3,0)</f>
        <v>1</v>
      </c>
      <c r="K175" s="2">
        <f>(VLOOKUP($A175,[4]BASE!$A$2:$N$890,11,0))/1000</f>
        <v>0</v>
      </c>
      <c r="L175" s="2">
        <f>(VLOOKUP($A175,[4]BASE!$A$2:$N$890,12,0))/1000</f>
        <v>0</v>
      </c>
      <c r="M175" s="2">
        <f>(VLOOKUP($A175,[4]BASE!$A$2:$N$890,13,0))/1000</f>
        <v>0</v>
      </c>
      <c r="N175" s="2">
        <f>(VLOOKUP($A175,[4]BASE!$A$2:$N$890,14,0))/1000</f>
        <v>0</v>
      </c>
      <c r="O175" s="2">
        <f>(VLOOKUP($A175,[4]BASE17!$A$1:$N$933,3,0))/1000</f>
        <v>0</v>
      </c>
      <c r="P175" s="2">
        <f>(VLOOKUP($A175,[4]BASE17!$A$1:$N$933,4,0))/1000</f>
        <v>0</v>
      </c>
      <c r="Q175" s="2">
        <f>(VLOOKUP($A175,[4]BASE17!$A$1:$N$933,5,0))/1000</f>
        <v>0</v>
      </c>
      <c r="R175" s="2">
        <f>(VLOOKUP($A175,[4]BASE17!$A$1:$N$933,6,0))/1000</f>
        <v>0</v>
      </c>
      <c r="S175" s="2">
        <f>(VLOOKUP($A175,[4]BASE17!$A$1:$N$933,7,0))/1000</f>
        <v>0</v>
      </c>
      <c r="T175" s="2">
        <f>(VLOOKUP($A175,[4]BASE17!$A$1:$N$933,8,0))/1000</f>
        <v>0</v>
      </c>
      <c r="U175" s="2">
        <f>(VLOOKUP($A175,[4]BASE17!$A$1:$N$933,9,0))/1000</f>
        <v>0</v>
      </c>
      <c r="V175" s="2">
        <f>(VLOOKUP($A175,[4]BASE17!$A$1:$N$933,10,0))/1000</f>
        <v>0</v>
      </c>
      <c r="W175" s="2">
        <f>(VLOOKUP($A175,[4]BASE17!$A$1:$N$933,11,0))/1000</f>
        <v>0</v>
      </c>
      <c r="X175" s="2">
        <f>(VLOOKUP($A175,[4]BASE17!$A$1:$N$933,12,0))/1000</f>
        <v>0</v>
      </c>
      <c r="Y175" s="2">
        <f>(VLOOKUP($A175,[4]BASE17!$A$1:$N$933,13,0))/1000</f>
        <v>0</v>
      </c>
      <c r="Z175" s="2">
        <f>(VLOOKUP($A175,[4]BASE17!$A$1:$N$933,14,0))/1000</f>
        <v>0</v>
      </c>
      <c r="AA175" s="2">
        <f>(VLOOKUP($A175,[4]BASE18!$A$1:$N$933,3,0))/1000</f>
        <v>0</v>
      </c>
      <c r="AB175" s="2">
        <f>(VLOOKUP($A175,[4]BASE18!$A$1:$N$933,4,0))/1000</f>
        <v>0</v>
      </c>
      <c r="AC175" s="2">
        <f>(VLOOKUP($A175,[4]BASE18!$A$1:$N$933,5,0))/1000</f>
        <v>0</v>
      </c>
      <c r="AD175" s="2">
        <f>(VLOOKUP($A175,[4]BASE18!$A$1:$N$933,6,0))/1000</f>
        <v>0</v>
      </c>
      <c r="AE175" s="2">
        <f>(VLOOKUP($A175,[4]BASE18!$A$1:$N$933,7,0))/1000</f>
        <v>0</v>
      </c>
      <c r="AF175" s="2">
        <f>(VLOOKUP($A175,[4]BASE18!$A$1:$N$933,8,0))/1000</f>
        <v>0</v>
      </c>
      <c r="AG175" s="2">
        <f>(VLOOKUP($A175,[4]BASE18!$A$1:$N$933,9,0))/1000</f>
        <v>0</v>
      </c>
      <c r="AH175" s="2">
        <f>(VLOOKUP($A175,[4]BASE18!$A$1:$N$933,10,0))/1000</f>
        <v>0</v>
      </c>
      <c r="AI175" s="2">
        <f>(VLOOKUP($A175,[4]BASE18!$A$1:$N$933,11,0))/1000</f>
        <v>0</v>
      </c>
      <c r="AJ175" s="2">
        <f>(VLOOKUP($A175,[4]BASE18!$A$1:$N$933,12,0))/1000</f>
        <v>0</v>
      </c>
      <c r="AK175" s="2">
        <f>(VLOOKUP($A175,[4]BASE18!$A$1:$N$933,13,0))/1000</f>
        <v>0</v>
      </c>
      <c r="AL175" s="2">
        <f>(VLOOKUP($A175,[4]BASE18!$A$1:$N$933,14,0))/1000</f>
        <v>0</v>
      </c>
      <c r="AM175" s="2">
        <f>(VLOOKUP($A175,[4]BASE19!$A$1:$N$933,3,0))/1000</f>
        <v>0</v>
      </c>
      <c r="AN175" s="2">
        <f>(VLOOKUP($A175,[4]BASE19!$A$1:$N$933,4,0))/1000</f>
        <v>0</v>
      </c>
      <c r="AO175" s="2">
        <f>(VLOOKUP($A175,[4]BASE19!$A$1:$N$933,5,0))/1000</f>
        <v>0</v>
      </c>
      <c r="AP175" s="2">
        <f>(VLOOKUP($A175,[4]BASE19!$A$1:$N$933,6,0))/1000</f>
        <v>0</v>
      </c>
      <c r="AQ175" s="2">
        <f>(VLOOKUP($A175,[4]BASE19!$A$1:$N$933,7,0))/1000</f>
        <v>0</v>
      </c>
      <c r="AR175" s="2">
        <f>(VLOOKUP($A175,[4]BASE19!$A$1:$N$933,8,0))/1000</f>
        <v>0</v>
      </c>
      <c r="AS175" s="2">
        <f>(VLOOKUP($A175,[4]BASE19!$A$1:$N$933,9,0))/1000</f>
        <v>0</v>
      </c>
      <c r="AT175" s="2">
        <f>(VLOOKUP($A175,[4]BASE19!$A$1:$N$933,10,0))/1000</f>
        <v>0</v>
      </c>
      <c r="AU175" s="2">
        <f>(VLOOKUP($A175,[4]BASE19!$A$1:$N$933,11,0))/1000</f>
        <v>0</v>
      </c>
      <c r="AV175" s="2">
        <f>(VLOOKUP($A175,[4]BASE19!$A$1:$N$933,12,0))/1000</f>
        <v>0</v>
      </c>
      <c r="AW175" s="2">
        <f>(VLOOKUP($A175,[4]BASE19!$A$1:$N$933,13,0))/1000</f>
        <v>0</v>
      </c>
      <c r="AX175" s="2">
        <f>(VLOOKUP($A175,[4]BASE19!$A$1:$N$933,14,0))/1000</f>
        <v>0</v>
      </c>
      <c r="AY175" s="2">
        <f>(VLOOKUP($A175,[4]BASE20!$A$1:$N$933,3,0))/1000</f>
        <v>0</v>
      </c>
      <c r="AZ175" s="2">
        <f>(VLOOKUP($A175,[4]BASE20!$A$1:$N$933,4,0))/1000</f>
        <v>0</v>
      </c>
      <c r="BA175" s="2">
        <f>(VLOOKUP($A175,[4]BASE20!$A$1:$N$933,5,0))/1000</f>
        <v>0</v>
      </c>
      <c r="BB175" s="2">
        <f>(VLOOKUP($A175,[4]BASE20!$A$1:$N$933,6,0))/1000</f>
        <v>0</v>
      </c>
      <c r="BC175" s="2">
        <f>(VLOOKUP($A175,[4]BASE20!$A$1:$N$933,7,0))/1000</f>
        <v>0</v>
      </c>
      <c r="BD175" s="2">
        <f>(VLOOKUP($A175,[4]BASE20!$A$1:$N$933,8,0))/1000</f>
        <v>0</v>
      </c>
      <c r="BE175" s="2">
        <f>(VLOOKUP($A175,[4]BASE20!$A$1:$N$933,9,0))/1000</f>
        <v>0</v>
      </c>
      <c r="BF175" s="2">
        <f>(VLOOKUP($A175,[4]BASE20!$A$1:$N$933,10,0))/1000</f>
        <v>0</v>
      </c>
      <c r="BG175" s="2">
        <f>(VLOOKUP($A175,[4]BASE20!$A$1:$N$933,11,0))/1000</f>
        <v>0</v>
      </c>
      <c r="BH175" s="2">
        <f>(VLOOKUP($A175,[4]BASE20!$A$1:$N$933,12,0))/1000</f>
        <v>0</v>
      </c>
      <c r="BI175" s="2">
        <f>(VLOOKUP($A175,[4]BASE20!$A$1:$N$933,13,0))/1000</f>
        <v>0</v>
      </c>
      <c r="BJ175" s="2">
        <f>(VLOOKUP($A175,[4]BASE20!$A$1:$N$933,14,0))/1000</f>
        <v>0</v>
      </c>
      <c r="BK175" s="2">
        <f>(VLOOKUP($A175,[4]BASE21!$A$1:$N$933,3,0))/1000</f>
        <v>0</v>
      </c>
      <c r="BL175" s="2">
        <f>(VLOOKUP($A175,[4]BASE21!$A$1:$N$933,4,0))/1000</f>
        <v>0</v>
      </c>
      <c r="BM175" s="2">
        <f>(VLOOKUP($A175,[4]BASE21!$A$1:$N$933,5,0))/1000</f>
        <v>0</v>
      </c>
      <c r="BN175" s="2">
        <f>(VLOOKUP($A175,[4]BASE21!$A$1:$N$933,6,0))/1000</f>
        <v>0</v>
      </c>
      <c r="BO175" s="2">
        <f>(VLOOKUP($A175,[4]BASE21!$A$1:$N$933,7,0))/1000</f>
        <v>0</v>
      </c>
      <c r="BP175" s="2">
        <f>(VLOOKUP($A175,[4]BASE21!$A$1:$N$933,8,0))/1000</f>
        <v>0</v>
      </c>
      <c r="BQ175" s="2">
        <f t="shared" si="10"/>
        <v>0</v>
      </c>
      <c r="BR175" s="34">
        <f t="shared" si="11"/>
        <v>0</v>
      </c>
      <c r="BS175" s="34">
        <f t="shared" si="12"/>
        <v>0</v>
      </c>
      <c r="BT175" s="5"/>
    </row>
    <row r="176" spans="1:72" x14ac:dyDescent="0.2">
      <c r="A176" s="1">
        <v>59</v>
      </c>
      <c r="B176" s="1" t="s">
        <v>111</v>
      </c>
      <c r="C176" s="2">
        <f>VLOOKUP($A176,[4]BASE!$A$2:$N$890,3,0)</f>
        <v>1</v>
      </c>
      <c r="D176" s="2">
        <f>VLOOKUP($A176,[4]BASE!$A$2:$N$890,3,0)</f>
        <v>1</v>
      </c>
      <c r="E176" s="2">
        <f>VLOOKUP($A176,[4]BASE!$A$2:$N$890,3,0)</f>
        <v>1</v>
      </c>
      <c r="F176" s="2">
        <f>VLOOKUP($A176,[4]BASE!$A$2:$N$890,3,0)</f>
        <v>1</v>
      </c>
      <c r="G176" s="2">
        <f>VLOOKUP($A176,[4]BASE!$A$2:$N$890,3,0)</f>
        <v>1</v>
      </c>
      <c r="H176" s="2">
        <f>VLOOKUP($A176,[4]BASE!$A$2:$N$890,3,0)</f>
        <v>1</v>
      </c>
      <c r="I176" s="2">
        <f>VLOOKUP($A176,[4]BASE!$A$2:$N$890,3,0)</f>
        <v>1</v>
      </c>
      <c r="J176" s="2">
        <f>VLOOKUP($A176,[4]BASE!$A$2:$N$890,3,0)</f>
        <v>1</v>
      </c>
      <c r="K176" s="2">
        <f>(VLOOKUP($A176,[4]BASE!$A$2:$N$890,11,0))/1000</f>
        <v>0</v>
      </c>
      <c r="L176" s="2">
        <f>(VLOOKUP($A176,[4]BASE!$A$2:$N$890,12,0))/1000</f>
        <v>0</v>
      </c>
      <c r="M176" s="2">
        <f>(VLOOKUP($A176,[4]BASE!$A$2:$N$890,13,0))/1000</f>
        <v>0</v>
      </c>
      <c r="N176" s="2">
        <f>(VLOOKUP($A176,[4]BASE!$A$2:$N$890,14,0))/1000</f>
        <v>90570.124089999998</v>
      </c>
      <c r="O176" s="2">
        <f>(VLOOKUP($A176,[4]BASE17!$A$1:$N$933,3,0))/1000</f>
        <v>0</v>
      </c>
      <c r="P176" s="2">
        <f>(VLOOKUP($A176,[4]BASE17!$A$1:$N$933,4,0))/1000</f>
        <v>0</v>
      </c>
      <c r="Q176" s="2">
        <f>(VLOOKUP($A176,[4]BASE17!$A$1:$N$933,5,0))/1000</f>
        <v>0</v>
      </c>
      <c r="R176" s="2">
        <f>(VLOOKUP($A176,[4]BASE17!$A$1:$N$933,6,0))/1000</f>
        <v>0</v>
      </c>
      <c r="S176" s="2">
        <f>(VLOOKUP($A176,[4]BASE17!$A$1:$N$933,7,0))/1000</f>
        <v>0</v>
      </c>
      <c r="T176" s="2">
        <f>(VLOOKUP($A176,[4]BASE17!$A$1:$N$933,8,0))/1000</f>
        <v>0</v>
      </c>
      <c r="U176" s="2">
        <f>(VLOOKUP($A176,[4]BASE17!$A$1:$N$933,9,0))/1000</f>
        <v>0</v>
      </c>
      <c r="V176" s="2">
        <f>(VLOOKUP($A176,[4]BASE17!$A$1:$N$933,10,0))/1000</f>
        <v>0</v>
      </c>
      <c r="W176" s="2">
        <f>(VLOOKUP($A176,[4]BASE17!$A$1:$N$933,11,0))/1000</f>
        <v>0</v>
      </c>
      <c r="X176" s="2">
        <f>(VLOOKUP($A176,[4]BASE17!$A$1:$N$933,12,0))/1000</f>
        <v>0</v>
      </c>
      <c r="Y176" s="2">
        <f>(VLOOKUP($A176,[4]BASE17!$A$1:$N$933,13,0))/1000</f>
        <v>0</v>
      </c>
      <c r="Z176" s="2">
        <f>(VLOOKUP($A176,[4]BASE17!$A$1:$N$933,14,0))/1000</f>
        <v>195936.97011000002</v>
      </c>
      <c r="AA176" s="2">
        <f>(VLOOKUP($A176,[4]BASE18!$A$1:$N$933,3,0))/1000</f>
        <v>0</v>
      </c>
      <c r="AB176" s="2">
        <f>(VLOOKUP($A176,[4]BASE18!$A$1:$N$933,4,0))/1000</f>
        <v>0</v>
      </c>
      <c r="AC176" s="2">
        <f>(VLOOKUP($A176,[4]BASE18!$A$1:$N$933,5,0))/1000</f>
        <v>0</v>
      </c>
      <c r="AD176" s="2">
        <f>(VLOOKUP($A176,[4]BASE18!$A$1:$N$933,6,0))/1000</f>
        <v>0</v>
      </c>
      <c r="AE176" s="2">
        <f>(VLOOKUP($A176,[4]BASE18!$A$1:$N$933,7,0))/1000</f>
        <v>0</v>
      </c>
      <c r="AF176" s="2">
        <f>(VLOOKUP($A176,[4]BASE18!$A$1:$N$933,8,0))/1000</f>
        <v>0</v>
      </c>
      <c r="AG176" s="2">
        <f>(VLOOKUP($A176,[4]BASE18!$A$1:$N$933,9,0))/1000</f>
        <v>0</v>
      </c>
      <c r="AH176" s="2">
        <f>(VLOOKUP($A176,[4]BASE18!$A$1:$N$933,10,0))/1000</f>
        <v>0</v>
      </c>
      <c r="AI176" s="2">
        <f>(VLOOKUP($A176,[4]BASE18!$A$1:$N$933,11,0))/1000</f>
        <v>0</v>
      </c>
      <c r="AJ176" s="2">
        <f>(VLOOKUP($A176,[4]BASE18!$A$1:$N$933,12,0))/1000</f>
        <v>0</v>
      </c>
      <c r="AK176" s="2">
        <f>(VLOOKUP($A176,[4]BASE18!$A$1:$N$933,13,0))/1000</f>
        <v>0</v>
      </c>
      <c r="AL176" s="2">
        <f>(VLOOKUP($A176,[4]BASE18!$A$1:$N$933,14,0))/1000</f>
        <v>234598.74343</v>
      </c>
      <c r="AM176" s="2">
        <f>(VLOOKUP($A176,[4]BASE19!$A$1:$N$933,3,0))/1000</f>
        <v>0</v>
      </c>
      <c r="AN176" s="2">
        <f>(VLOOKUP($A176,[4]BASE19!$A$1:$N$933,4,0))/1000</f>
        <v>0</v>
      </c>
      <c r="AO176" s="2">
        <f>(VLOOKUP($A176,[4]BASE19!$A$1:$N$933,5,0))/1000</f>
        <v>0</v>
      </c>
      <c r="AP176" s="2">
        <f>(VLOOKUP($A176,[4]BASE19!$A$1:$N$933,6,0))/1000</f>
        <v>0</v>
      </c>
      <c r="AQ176" s="2">
        <f>(VLOOKUP($A176,[4]BASE19!$A$1:$N$933,7,0))/1000</f>
        <v>0</v>
      </c>
      <c r="AR176" s="2">
        <f>(VLOOKUP($A176,[4]BASE19!$A$1:$N$933,8,0))/1000</f>
        <v>0</v>
      </c>
      <c r="AS176" s="2">
        <f>(VLOOKUP($A176,[4]BASE19!$A$1:$N$933,9,0))/1000</f>
        <v>0</v>
      </c>
      <c r="AT176" s="2">
        <f>(VLOOKUP($A176,[4]BASE19!$A$1:$N$933,10,0))/1000</f>
        <v>0</v>
      </c>
      <c r="AU176" s="2">
        <f>(VLOOKUP($A176,[4]BASE19!$A$1:$N$933,11,0))/1000</f>
        <v>0</v>
      </c>
      <c r="AV176" s="2">
        <f>(VLOOKUP($A176,[4]BASE19!$A$1:$N$933,12,0))/1000</f>
        <v>0</v>
      </c>
      <c r="AW176" s="2">
        <f>(VLOOKUP($A176,[4]BASE19!$A$1:$N$933,13,0))/1000</f>
        <v>0</v>
      </c>
      <c r="AX176" s="2">
        <f>(VLOOKUP($A176,[4]BASE19!$A$1:$N$933,14,0))/1000</f>
        <v>247223.30538000001</v>
      </c>
      <c r="AY176" s="2">
        <f>(VLOOKUP($A176,[4]BASE20!$A$1:$N$933,3,0))/1000</f>
        <v>0</v>
      </c>
      <c r="AZ176" s="2">
        <f>(VLOOKUP($A176,[4]BASE20!$A$1:$N$933,4,0))/1000</f>
        <v>0</v>
      </c>
      <c r="BA176" s="2">
        <f>(VLOOKUP($A176,[4]BASE20!$A$1:$N$933,5,0))/1000</f>
        <v>0</v>
      </c>
      <c r="BB176" s="2">
        <f>(VLOOKUP($A176,[4]BASE20!$A$1:$N$933,6,0))/1000</f>
        <v>0</v>
      </c>
      <c r="BC176" s="2">
        <f>(VLOOKUP($A176,[4]BASE20!$A$1:$N$933,7,0))/1000</f>
        <v>0</v>
      </c>
      <c r="BD176" s="2">
        <f>(VLOOKUP($A176,[4]BASE20!$A$1:$N$933,8,0))/1000</f>
        <v>0</v>
      </c>
      <c r="BE176" s="2">
        <f>(VLOOKUP($A176,[4]BASE20!$A$1:$N$933,9,0))/1000</f>
        <v>0</v>
      </c>
      <c r="BF176" s="2">
        <f>(VLOOKUP($A176,[4]BASE20!$A$1:$N$933,10,0))/1000</f>
        <v>0</v>
      </c>
      <c r="BG176" s="2">
        <f>(VLOOKUP($A176,[4]BASE20!$A$1:$N$933,11,0))/1000</f>
        <v>0</v>
      </c>
      <c r="BH176" s="2">
        <f>(VLOOKUP($A176,[4]BASE20!$A$1:$N$933,12,0))/1000</f>
        <v>0</v>
      </c>
      <c r="BI176" s="2">
        <f>(VLOOKUP($A176,[4]BASE20!$A$1:$N$933,13,0))/1000</f>
        <v>0</v>
      </c>
      <c r="BJ176" s="2">
        <f>(VLOOKUP($A176,[4]BASE20!$A$1:$N$933,14,0))/1000</f>
        <v>174007.31758</v>
      </c>
      <c r="BK176" s="2">
        <f>(VLOOKUP($A176,[4]BASE21!$A$1:$N$933,3,0))/1000</f>
        <v>0</v>
      </c>
      <c r="BL176" s="2">
        <f>(VLOOKUP($A176,[4]BASE21!$A$1:$N$933,4,0))/1000</f>
        <v>0</v>
      </c>
      <c r="BM176" s="2">
        <f>(VLOOKUP($A176,[4]BASE21!$A$1:$N$933,5,0))/1000</f>
        <v>0</v>
      </c>
      <c r="BN176" s="2">
        <f>(VLOOKUP($A176,[4]BASE21!$A$1:$N$933,6,0))/1000</f>
        <v>0</v>
      </c>
      <c r="BO176" s="2">
        <f>(VLOOKUP($A176,[4]BASE21!$A$1:$N$933,7,0))/1000</f>
        <v>0</v>
      </c>
      <c r="BP176" s="2">
        <f>(VLOOKUP($A176,[4]BASE21!$A$1:$N$933,8,0))/1000</f>
        <v>0</v>
      </c>
      <c r="BQ176" s="2">
        <f t="shared" si="10"/>
        <v>0</v>
      </c>
      <c r="BR176" s="34">
        <f t="shared" si="11"/>
        <v>0</v>
      </c>
      <c r="BS176" s="34">
        <f t="shared" si="12"/>
        <v>0</v>
      </c>
      <c r="BT176" s="5"/>
    </row>
    <row r="177" spans="1:72" ht="12" thickBot="1" x14ac:dyDescent="0.25">
      <c r="A177" s="37"/>
      <c r="B177" s="37"/>
      <c r="C177" s="2"/>
      <c r="D177" s="2"/>
      <c r="E177" s="2"/>
      <c r="F177" s="2"/>
      <c r="G177" s="2"/>
      <c r="H177" s="2"/>
      <c r="I177" s="2"/>
      <c r="J177" s="2"/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0</v>
      </c>
      <c r="BI177" s="2">
        <v>0</v>
      </c>
      <c r="BJ177" s="2">
        <v>0</v>
      </c>
      <c r="BK177" s="2">
        <v>0</v>
      </c>
      <c r="BL177" s="2">
        <v>0</v>
      </c>
      <c r="BM177" s="2">
        <v>0</v>
      </c>
      <c r="BN177" s="2">
        <v>0</v>
      </c>
      <c r="BO177" s="2">
        <v>0</v>
      </c>
      <c r="BP177" s="2">
        <v>0</v>
      </c>
      <c r="BQ177" s="2">
        <f t="shared" si="10"/>
        <v>0</v>
      </c>
      <c r="BR177" s="34">
        <f t="shared" si="11"/>
        <v>0</v>
      </c>
      <c r="BS177" s="34">
        <f t="shared" si="12"/>
        <v>0</v>
      </c>
      <c r="BT177" s="5"/>
    </row>
    <row r="178" spans="1:72" ht="12" thickTop="1" x14ac:dyDescent="0.2">
      <c r="A178" s="1">
        <v>6</v>
      </c>
      <c r="B178" s="1" t="s">
        <v>112</v>
      </c>
      <c r="C178" s="2">
        <f>VLOOKUP($A178,[4]BASE!$A$2:$N$890,3,0)</f>
        <v>1</v>
      </c>
      <c r="D178" s="2">
        <f>VLOOKUP($A178,[4]BASE!$A$2:$N$890,3,0)</f>
        <v>1</v>
      </c>
      <c r="E178" s="2">
        <f>VLOOKUP($A178,[4]BASE!$A$2:$N$890,3,0)</f>
        <v>1</v>
      </c>
      <c r="F178" s="2">
        <f>VLOOKUP($A178,[4]BASE!$A$2:$N$890,3,0)</f>
        <v>1</v>
      </c>
      <c r="G178" s="2">
        <f>VLOOKUP($A178,[4]BASE!$A$2:$N$890,3,0)</f>
        <v>1</v>
      </c>
      <c r="H178" s="2">
        <f>VLOOKUP($A178,[4]BASE!$A$2:$N$890,3,0)</f>
        <v>1</v>
      </c>
      <c r="I178" s="2">
        <f>VLOOKUP($A178,[4]BASE!$A$2:$N$890,3,0)</f>
        <v>1</v>
      </c>
      <c r="J178" s="2">
        <f>VLOOKUP($A178,[4]BASE!$A$2:$N$890,3,0)</f>
        <v>1</v>
      </c>
      <c r="K178" s="2">
        <f>(VLOOKUP($A178,[4]BASE!$A$2:$N$890,11,0))/1000</f>
        <v>1959249.2282</v>
      </c>
      <c r="L178" s="2">
        <f>(VLOOKUP($A178,[4]BASE!$A$2:$N$890,12,0))/1000</f>
        <v>1976779.13802</v>
      </c>
      <c r="M178" s="2">
        <f>(VLOOKUP($A178,[4]BASE!$A$2:$N$890,13,0))/1000</f>
        <v>1914742.68276</v>
      </c>
      <c r="N178" s="2">
        <f>(VLOOKUP($A178,[4]BASE!$A$2:$N$890,14,0))/1000</f>
        <v>2075628.6788399999</v>
      </c>
      <c r="O178" s="2">
        <f>(VLOOKUP($A178,[4]BASE17!$A$1:$N$933,3,0))/1000</f>
        <v>2168663.68236</v>
      </c>
      <c r="P178" s="2">
        <f>(VLOOKUP($A178,[4]BASE17!$A$1:$N$933,4,0))/1000</f>
        <v>2343451.68206</v>
      </c>
      <c r="Q178" s="2">
        <f>(VLOOKUP($A178,[4]BASE17!$A$1:$N$933,5,0))/1000</f>
        <v>2270011.7931399997</v>
      </c>
      <c r="R178" s="2">
        <f>(VLOOKUP($A178,[4]BASE17!$A$1:$N$933,6,0))/1000</f>
        <v>2087020.92172</v>
      </c>
      <c r="S178" s="2">
        <f>(VLOOKUP($A178,[4]BASE17!$A$1:$N$933,7,0))/1000</f>
        <v>2037957.6908199999</v>
      </c>
      <c r="T178" s="2">
        <f>(VLOOKUP($A178,[4]BASE17!$A$1:$N$933,8,0))/1000</f>
        <v>2028937.1341600001</v>
      </c>
      <c r="U178" s="2">
        <f>(VLOOKUP($A178,[4]BASE17!$A$1:$N$933,9,0))/1000</f>
        <v>2158784.8681999999</v>
      </c>
      <c r="V178" s="2">
        <f>(VLOOKUP($A178,[4]BASE17!$A$1:$N$933,10,0))/1000</f>
        <v>1992043.71612</v>
      </c>
      <c r="W178" s="2">
        <f>(VLOOKUP($A178,[4]BASE17!$A$1:$N$933,11,0))/1000</f>
        <v>2178344.8173000002</v>
      </c>
      <c r="X178" s="2">
        <f>(VLOOKUP($A178,[4]BASE17!$A$1:$N$933,12,0))/1000</f>
        <v>2377481.3283800003</v>
      </c>
      <c r="Y178" s="2">
        <f>(VLOOKUP($A178,[4]BASE17!$A$1:$N$933,13,0))/1000</f>
        <v>2443895.7832399998</v>
      </c>
      <c r="Z178" s="2">
        <f>(VLOOKUP($A178,[4]BASE17!$A$1:$N$933,14,0))/1000</f>
        <v>2364079.9017800004</v>
      </c>
      <c r="AA178" s="2">
        <f>(VLOOKUP($A178,[4]BASE18!$A$1:$N$933,3,0))/1000</f>
        <v>2481783.13466</v>
      </c>
      <c r="AB178" s="2">
        <f>(VLOOKUP($A178,[4]BASE18!$A$1:$N$933,4,0))/1000</f>
        <v>2250601.7938000001</v>
      </c>
      <c r="AC178" s="2">
        <f>(VLOOKUP($A178,[4]BASE18!$A$1:$N$933,5,0))/1000</f>
        <v>2433079.9791999999</v>
      </c>
      <c r="AD178" s="2">
        <f>(VLOOKUP($A178,[4]BASE18!$A$1:$N$933,6,0))/1000</f>
        <v>2452857.1998999999</v>
      </c>
      <c r="AE178" s="2">
        <f>(VLOOKUP($A178,[4]BASE18!$A$1:$N$933,7,0))/1000</f>
        <v>2628118.4625399997</v>
      </c>
      <c r="AF178" s="2">
        <f>(VLOOKUP($A178,[4]BASE18!$A$1:$N$933,8,0))/1000</f>
        <v>2870900.8173200004</v>
      </c>
      <c r="AG178" s="2">
        <f>(VLOOKUP($A178,[4]BASE18!$A$1:$N$933,9,0))/1000</f>
        <v>2926675.1241599997</v>
      </c>
      <c r="AH178" s="2">
        <f>(VLOOKUP($A178,[4]BASE18!$A$1:$N$933,10,0))/1000</f>
        <v>2689275.0297399997</v>
      </c>
      <c r="AI178" s="2">
        <f>(VLOOKUP($A178,[4]BASE18!$A$1:$N$933,11,0))/1000</f>
        <v>2764367.48544</v>
      </c>
      <c r="AJ178" s="2">
        <f>(VLOOKUP($A178,[4]BASE18!$A$1:$N$933,12,0))/1000</f>
        <v>3193317.07846</v>
      </c>
      <c r="AK178" s="2">
        <f>(VLOOKUP($A178,[4]BASE18!$A$1:$N$933,13,0))/1000</f>
        <v>3206649.98954</v>
      </c>
      <c r="AL178" s="2">
        <f>(VLOOKUP($A178,[4]BASE18!$A$1:$N$933,14,0))/1000</f>
        <v>3188051.1851999997</v>
      </c>
      <c r="AM178" s="2">
        <f>(VLOOKUP($A178,[4]BASE19!$A$1:$N$933,3,0))/1000</f>
        <v>2728452.9140999997</v>
      </c>
      <c r="AN178" s="2">
        <f>(VLOOKUP($A178,[4]BASE19!$A$1:$N$933,4,0))/1000</f>
        <v>2572730.5651599998</v>
      </c>
      <c r="AO178" s="2">
        <f>(VLOOKUP($A178,[4]BASE19!$A$1:$N$933,5,0))/1000</f>
        <v>2667348.2419000003</v>
      </c>
      <c r="AP178" s="2">
        <f>(VLOOKUP($A178,[4]BASE19!$A$1:$N$933,6,0))/1000</f>
        <v>2946088.6190200001</v>
      </c>
      <c r="AQ178" s="2">
        <f>(VLOOKUP($A178,[4]BASE19!$A$1:$N$933,7,0))/1000</f>
        <v>2961962.3639400001</v>
      </c>
      <c r="AR178" s="2">
        <f>(VLOOKUP($A178,[4]BASE19!$A$1:$N$933,8,0))/1000</f>
        <v>2939008.7102800002</v>
      </c>
      <c r="AS178" s="2">
        <f>(VLOOKUP($A178,[4]BASE19!$A$1:$N$933,9,0))/1000</f>
        <v>2850444.32106</v>
      </c>
      <c r="AT178" s="2">
        <f>(VLOOKUP($A178,[4]BASE19!$A$1:$N$933,10,0))/1000</f>
        <v>2860972.5942600002</v>
      </c>
      <c r="AU178" s="2">
        <f>(VLOOKUP($A178,[4]BASE19!$A$1:$N$933,11,0))/1000</f>
        <v>2742946.06782</v>
      </c>
      <c r="AV178" s="2">
        <f>(VLOOKUP($A178,[4]BASE19!$A$1:$N$933,12,0))/1000</f>
        <v>2856112.3911199998</v>
      </c>
      <c r="AW178" s="2">
        <f>(VLOOKUP($A178,[4]BASE19!$A$1:$N$933,13,0))/1000</f>
        <v>2517364.92148</v>
      </c>
      <c r="AX178" s="2">
        <f>(VLOOKUP($A178,[4]BASE19!$A$1:$N$933,14,0))/1000</f>
        <v>2562423.3149600001</v>
      </c>
      <c r="AY178" s="2">
        <f>(VLOOKUP($A178,[4]BASE20!$A$1:$N$933,3,0))/1000</f>
        <v>2291165.08</v>
      </c>
      <c r="AZ178" s="2">
        <f>(VLOOKUP($A178,[4]BASE20!$A$1:$N$933,4,0))/1000</f>
        <v>2360076.9667800004</v>
      </c>
      <c r="BA178" s="2">
        <f>(VLOOKUP($A178,[4]BASE20!$A$1:$N$933,5,0))/1000</f>
        <v>2302614.3538000002</v>
      </c>
      <c r="BB178" s="2">
        <f>(VLOOKUP($A178,[4]BASE20!$A$1:$N$933,6,0))/1000</f>
        <v>1919437.85148</v>
      </c>
      <c r="BC178" s="2">
        <f>(VLOOKUP($A178,[4]BASE20!$A$1:$N$933,7,0))/1000</f>
        <v>1447174.2249</v>
      </c>
      <c r="BD178" s="2">
        <f>(VLOOKUP($A178,[4]BASE20!$A$1:$N$933,8,0))/1000</f>
        <v>1147019.67132</v>
      </c>
      <c r="BE178" s="2">
        <f>(VLOOKUP($A178,[4]BASE20!$A$1:$N$933,9,0))/1000</f>
        <v>1388985.62598</v>
      </c>
      <c r="BF178" s="2">
        <f>(VLOOKUP($A178,[4]BASE20!$A$1:$N$933,10,0))/1000</f>
        <v>1528868.7964999999</v>
      </c>
      <c r="BG178" s="2">
        <f>(VLOOKUP($A178,[4]BASE20!$A$1:$N$933,11,0))/1000</f>
        <v>1697922.27654</v>
      </c>
      <c r="BH178" s="2">
        <f>(VLOOKUP($A178,[4]BASE20!$A$1:$N$933,12,0))/1000</f>
        <v>1657453.3997599999</v>
      </c>
      <c r="BI178" s="2">
        <f>(VLOOKUP($A178,[4]BASE20!$A$1:$N$933,13,0))/1000</f>
        <v>1797695.129</v>
      </c>
      <c r="BJ178" s="2">
        <f>(VLOOKUP($A178,[4]BASE20!$A$1:$N$933,14,0))/1000</f>
        <v>1588580.1763199999</v>
      </c>
      <c r="BK178" s="2">
        <f>(VLOOKUP($A178,[4]BASE21!$A$1:$N$933,3,0))/1000</f>
        <v>1451045.5147800001</v>
      </c>
      <c r="BL178" s="2">
        <f>(VLOOKUP($A178,[4]BASE21!$A$1:$N$933,4,0))/1000</f>
        <v>1350801.7050399999</v>
      </c>
      <c r="BM178" s="2">
        <f>(VLOOKUP($A178,[4]BASE21!$A$1:$N$933,5,0))/1000</f>
        <v>1437264.7785</v>
      </c>
      <c r="BN178" s="2">
        <f>(VLOOKUP($A178,[4]BASE21!$A$1:$N$933,6,0))/1000</f>
        <v>1444714.1259400002</v>
      </c>
      <c r="BO178" s="2">
        <f>(VLOOKUP($A178,[4]BASE21!$A$1:$N$933,7,0))/1000</f>
        <v>1492403.4098399999</v>
      </c>
      <c r="BP178" s="2">
        <f>(VLOOKUP($A178,[4]BASE21!$A$1:$N$933,8,0))/1000</f>
        <v>1514416.7396</v>
      </c>
      <c r="BQ178" s="2">
        <f t="shared" si="10"/>
        <v>367397.06828000001</v>
      </c>
      <c r="BR178" s="34">
        <f t="shared" si="11"/>
        <v>0.32030581293971738</v>
      </c>
      <c r="BS178" s="34">
        <f t="shared" si="12"/>
        <v>1.4750254264267681E-2</v>
      </c>
      <c r="BT178" s="5"/>
    </row>
    <row r="179" spans="1:72" x14ac:dyDescent="0.2">
      <c r="A179" s="1">
        <v>61</v>
      </c>
      <c r="B179" s="1" t="s">
        <v>113</v>
      </c>
      <c r="C179" s="2">
        <f>VLOOKUP($A179,[4]BASE!$A$2:$N$890,3,0)</f>
        <v>1</v>
      </c>
      <c r="D179" s="2">
        <f>VLOOKUP($A179,[4]BASE!$A$2:$N$890,3,0)</f>
        <v>1</v>
      </c>
      <c r="E179" s="2">
        <f>VLOOKUP($A179,[4]BASE!$A$2:$N$890,3,0)</f>
        <v>1</v>
      </c>
      <c r="F179" s="2">
        <f>VLOOKUP($A179,[4]BASE!$A$2:$N$890,3,0)</f>
        <v>1</v>
      </c>
      <c r="G179" s="2">
        <f>VLOOKUP($A179,[4]BASE!$A$2:$N$890,3,0)</f>
        <v>1</v>
      </c>
      <c r="H179" s="2">
        <f>VLOOKUP($A179,[4]BASE!$A$2:$N$890,3,0)</f>
        <v>1</v>
      </c>
      <c r="I179" s="2">
        <f>VLOOKUP($A179,[4]BASE!$A$2:$N$890,3,0)</f>
        <v>1</v>
      </c>
      <c r="J179" s="2">
        <f>VLOOKUP($A179,[4]BASE!$A$2:$N$890,3,0)</f>
        <v>1</v>
      </c>
      <c r="K179" s="2">
        <f>(VLOOKUP($A179,[4]BASE!$A$2:$N$890,11,0))/1000</f>
        <v>0</v>
      </c>
      <c r="L179" s="2">
        <f>(VLOOKUP($A179,[4]BASE!$A$2:$N$890,12,0))/1000</f>
        <v>0</v>
      </c>
      <c r="M179" s="2">
        <f>(VLOOKUP($A179,[4]BASE!$A$2:$N$890,13,0))/1000</f>
        <v>0</v>
      </c>
      <c r="N179" s="2">
        <f>(VLOOKUP($A179,[4]BASE!$A$2:$N$890,14,0))/1000</f>
        <v>0</v>
      </c>
      <c r="O179" s="2">
        <f>(VLOOKUP($A179,[4]BASE17!$A$1:$N$933,3,0))/1000</f>
        <v>0</v>
      </c>
      <c r="P179" s="2">
        <f>(VLOOKUP($A179,[4]BASE17!$A$1:$N$933,4,0))/1000</f>
        <v>0</v>
      </c>
      <c r="Q179" s="2">
        <f>(VLOOKUP($A179,[4]BASE17!$A$1:$N$933,5,0))/1000</f>
        <v>0</v>
      </c>
      <c r="R179" s="2">
        <f>(VLOOKUP($A179,[4]BASE17!$A$1:$N$933,6,0))/1000</f>
        <v>0</v>
      </c>
      <c r="S179" s="2">
        <f>(VLOOKUP($A179,[4]BASE17!$A$1:$N$933,7,0))/1000</f>
        <v>0</v>
      </c>
      <c r="T179" s="2">
        <f>(VLOOKUP($A179,[4]BASE17!$A$1:$N$933,8,0))/1000</f>
        <v>0</v>
      </c>
      <c r="U179" s="2">
        <f>(VLOOKUP($A179,[4]BASE17!$A$1:$N$933,9,0))/1000</f>
        <v>0</v>
      </c>
      <c r="V179" s="2">
        <f>(VLOOKUP($A179,[4]BASE17!$A$1:$N$933,10,0))/1000</f>
        <v>0</v>
      </c>
      <c r="W179" s="2">
        <f>(VLOOKUP($A179,[4]BASE17!$A$1:$N$933,11,0))/1000</f>
        <v>0</v>
      </c>
      <c r="X179" s="2">
        <f>(VLOOKUP($A179,[4]BASE17!$A$1:$N$933,12,0))/1000</f>
        <v>0</v>
      </c>
      <c r="Y179" s="2">
        <f>(VLOOKUP($A179,[4]BASE17!$A$1:$N$933,13,0))/1000</f>
        <v>0</v>
      </c>
      <c r="Z179" s="2">
        <f>(VLOOKUP($A179,[4]BASE17!$A$1:$N$933,14,0))/1000</f>
        <v>0</v>
      </c>
      <c r="AA179" s="2">
        <f>(VLOOKUP($A179,[4]BASE18!$A$1:$N$933,3,0))/1000</f>
        <v>0</v>
      </c>
      <c r="AB179" s="2">
        <f>(VLOOKUP($A179,[4]BASE18!$A$1:$N$933,4,0))/1000</f>
        <v>0</v>
      </c>
      <c r="AC179" s="2">
        <f>(VLOOKUP($A179,[4]BASE18!$A$1:$N$933,5,0))/1000</f>
        <v>0</v>
      </c>
      <c r="AD179" s="2">
        <f>(VLOOKUP($A179,[4]BASE18!$A$1:$N$933,6,0))/1000</f>
        <v>0</v>
      </c>
      <c r="AE179" s="2">
        <f>(VLOOKUP($A179,[4]BASE18!$A$1:$N$933,7,0))/1000</f>
        <v>0</v>
      </c>
      <c r="AF179" s="2">
        <f>(VLOOKUP($A179,[4]BASE18!$A$1:$N$933,8,0))/1000</f>
        <v>0</v>
      </c>
      <c r="AG179" s="2">
        <f>(VLOOKUP($A179,[4]BASE18!$A$1:$N$933,9,0))/1000</f>
        <v>0</v>
      </c>
      <c r="AH179" s="2">
        <f>(VLOOKUP($A179,[4]BASE18!$A$1:$N$933,10,0))/1000</f>
        <v>0</v>
      </c>
      <c r="AI179" s="2">
        <f>(VLOOKUP($A179,[4]BASE18!$A$1:$N$933,11,0))/1000</f>
        <v>0</v>
      </c>
      <c r="AJ179" s="2">
        <f>(VLOOKUP($A179,[4]BASE18!$A$1:$N$933,12,0))/1000</f>
        <v>0</v>
      </c>
      <c r="AK179" s="2">
        <f>(VLOOKUP($A179,[4]BASE18!$A$1:$N$933,13,0))/1000</f>
        <v>0</v>
      </c>
      <c r="AL179" s="2">
        <f>(VLOOKUP($A179,[4]BASE18!$A$1:$N$933,14,0))/1000</f>
        <v>0</v>
      </c>
      <c r="AM179" s="2">
        <f>(VLOOKUP($A179,[4]BASE19!$A$1:$N$933,3,0))/1000</f>
        <v>0</v>
      </c>
      <c r="AN179" s="2">
        <f>(VLOOKUP($A179,[4]BASE19!$A$1:$N$933,4,0))/1000</f>
        <v>0</v>
      </c>
      <c r="AO179" s="2">
        <f>(VLOOKUP($A179,[4]BASE19!$A$1:$N$933,5,0))/1000</f>
        <v>0</v>
      </c>
      <c r="AP179" s="2">
        <f>(VLOOKUP($A179,[4]BASE19!$A$1:$N$933,6,0))/1000</f>
        <v>0</v>
      </c>
      <c r="AQ179" s="2">
        <f>(VLOOKUP($A179,[4]BASE19!$A$1:$N$933,7,0))/1000</f>
        <v>0</v>
      </c>
      <c r="AR179" s="2">
        <f>(VLOOKUP($A179,[4]BASE19!$A$1:$N$933,8,0))/1000</f>
        <v>0</v>
      </c>
      <c r="AS179" s="2">
        <f>(VLOOKUP($A179,[4]BASE19!$A$1:$N$933,9,0))/1000</f>
        <v>0</v>
      </c>
      <c r="AT179" s="2">
        <f>(VLOOKUP($A179,[4]BASE19!$A$1:$N$933,10,0))/1000</f>
        <v>0</v>
      </c>
      <c r="AU179" s="2">
        <f>(VLOOKUP($A179,[4]BASE19!$A$1:$N$933,11,0))/1000</f>
        <v>0</v>
      </c>
      <c r="AV179" s="2">
        <f>(VLOOKUP($A179,[4]BASE19!$A$1:$N$933,12,0))/1000</f>
        <v>0</v>
      </c>
      <c r="AW179" s="2">
        <f>(VLOOKUP($A179,[4]BASE19!$A$1:$N$933,13,0))/1000</f>
        <v>0</v>
      </c>
      <c r="AX179" s="2">
        <f>(VLOOKUP($A179,[4]BASE19!$A$1:$N$933,14,0))/1000</f>
        <v>0</v>
      </c>
      <c r="AY179" s="2">
        <f>(VLOOKUP($A179,[4]BASE20!$A$1:$N$933,3,0))/1000</f>
        <v>0</v>
      </c>
      <c r="AZ179" s="2">
        <f>(VLOOKUP($A179,[4]BASE20!$A$1:$N$933,4,0))/1000</f>
        <v>0</v>
      </c>
      <c r="BA179" s="2">
        <f>(VLOOKUP($A179,[4]BASE20!$A$1:$N$933,5,0))/1000</f>
        <v>0</v>
      </c>
      <c r="BB179" s="2">
        <f>(VLOOKUP($A179,[4]BASE20!$A$1:$N$933,6,0))/1000</f>
        <v>0</v>
      </c>
      <c r="BC179" s="2">
        <f>(VLOOKUP($A179,[4]BASE20!$A$1:$N$933,7,0))/1000</f>
        <v>0</v>
      </c>
      <c r="BD179" s="2">
        <f>(VLOOKUP($A179,[4]BASE20!$A$1:$N$933,8,0))/1000</f>
        <v>0</v>
      </c>
      <c r="BE179" s="2">
        <f>(VLOOKUP($A179,[4]BASE20!$A$1:$N$933,9,0))/1000</f>
        <v>0</v>
      </c>
      <c r="BF179" s="2">
        <f>(VLOOKUP($A179,[4]BASE20!$A$1:$N$933,10,0))/1000</f>
        <v>0</v>
      </c>
      <c r="BG179" s="2">
        <f>(VLOOKUP($A179,[4]BASE20!$A$1:$N$933,11,0))/1000</f>
        <v>0</v>
      </c>
      <c r="BH179" s="2">
        <f>(VLOOKUP($A179,[4]BASE20!$A$1:$N$933,12,0))/1000</f>
        <v>0</v>
      </c>
      <c r="BI179" s="2">
        <f>(VLOOKUP($A179,[4]BASE20!$A$1:$N$933,13,0))/1000</f>
        <v>0</v>
      </c>
      <c r="BJ179" s="2">
        <f>(VLOOKUP($A179,[4]BASE20!$A$1:$N$933,14,0))/1000</f>
        <v>0</v>
      </c>
      <c r="BK179" s="2">
        <f>(VLOOKUP($A179,[4]BASE21!$A$1:$N$933,3,0))/1000</f>
        <v>0</v>
      </c>
      <c r="BL179" s="2">
        <f>(VLOOKUP($A179,[4]BASE21!$A$1:$N$933,4,0))/1000</f>
        <v>0</v>
      </c>
      <c r="BM179" s="2">
        <f>(VLOOKUP($A179,[4]BASE21!$A$1:$N$933,5,0))/1000</f>
        <v>0</v>
      </c>
      <c r="BN179" s="2">
        <f>(VLOOKUP($A179,[4]BASE21!$A$1:$N$933,6,0))/1000</f>
        <v>0</v>
      </c>
      <c r="BO179" s="2">
        <f>(VLOOKUP($A179,[4]BASE21!$A$1:$N$933,7,0))/1000</f>
        <v>0</v>
      </c>
      <c r="BP179" s="2">
        <f>(VLOOKUP($A179,[4]BASE21!$A$1:$N$933,8,0))/1000</f>
        <v>0</v>
      </c>
      <c r="BQ179" s="2">
        <f t="shared" si="10"/>
        <v>0</v>
      </c>
      <c r="BR179" s="34">
        <f t="shared" si="11"/>
        <v>0</v>
      </c>
      <c r="BS179" s="34">
        <f t="shared" si="12"/>
        <v>0</v>
      </c>
      <c r="BT179" s="5"/>
    </row>
    <row r="180" spans="1:72" x14ac:dyDescent="0.2">
      <c r="A180" s="1">
        <v>62</v>
      </c>
      <c r="B180" s="1" t="s">
        <v>114</v>
      </c>
      <c r="C180" s="2">
        <f>VLOOKUP($A180,[4]BASE!$A$2:$N$890,3,0)</f>
        <v>1</v>
      </c>
      <c r="D180" s="2">
        <f>VLOOKUP($A180,[4]BASE!$A$2:$N$890,3,0)</f>
        <v>1</v>
      </c>
      <c r="E180" s="2">
        <f>VLOOKUP($A180,[4]BASE!$A$2:$N$890,3,0)</f>
        <v>1</v>
      </c>
      <c r="F180" s="2">
        <f>VLOOKUP($A180,[4]BASE!$A$2:$N$890,3,0)</f>
        <v>1</v>
      </c>
      <c r="G180" s="2">
        <f>VLOOKUP($A180,[4]BASE!$A$2:$N$890,3,0)</f>
        <v>1</v>
      </c>
      <c r="H180" s="2">
        <f>VLOOKUP($A180,[4]BASE!$A$2:$N$890,3,0)</f>
        <v>1</v>
      </c>
      <c r="I180" s="2">
        <f>VLOOKUP($A180,[4]BASE!$A$2:$N$890,3,0)</f>
        <v>1</v>
      </c>
      <c r="J180" s="2">
        <f>VLOOKUP($A180,[4]BASE!$A$2:$N$890,3,0)</f>
        <v>1</v>
      </c>
      <c r="K180" s="2">
        <f>(VLOOKUP($A180,[4]BASE!$A$2:$N$890,11,0))/1000</f>
        <v>0</v>
      </c>
      <c r="L180" s="2">
        <f>(VLOOKUP($A180,[4]BASE!$A$2:$N$890,12,0))/1000</f>
        <v>0</v>
      </c>
      <c r="M180" s="2">
        <f>(VLOOKUP($A180,[4]BASE!$A$2:$N$890,13,0))/1000</f>
        <v>0</v>
      </c>
      <c r="N180" s="2">
        <f>(VLOOKUP($A180,[4]BASE!$A$2:$N$890,14,0))/1000</f>
        <v>0</v>
      </c>
      <c r="O180" s="2">
        <f>(VLOOKUP($A180,[4]BASE17!$A$1:$N$933,3,0))/1000</f>
        <v>0</v>
      </c>
      <c r="P180" s="2">
        <f>(VLOOKUP($A180,[4]BASE17!$A$1:$N$933,4,0))/1000</f>
        <v>0</v>
      </c>
      <c r="Q180" s="2">
        <f>(VLOOKUP($A180,[4]BASE17!$A$1:$N$933,5,0))/1000</f>
        <v>0</v>
      </c>
      <c r="R180" s="2">
        <f>(VLOOKUP($A180,[4]BASE17!$A$1:$N$933,6,0))/1000</f>
        <v>0</v>
      </c>
      <c r="S180" s="2">
        <f>(VLOOKUP($A180,[4]BASE17!$A$1:$N$933,7,0))/1000</f>
        <v>0</v>
      </c>
      <c r="T180" s="2">
        <f>(VLOOKUP($A180,[4]BASE17!$A$1:$N$933,8,0))/1000</f>
        <v>0</v>
      </c>
      <c r="U180" s="2">
        <f>(VLOOKUP($A180,[4]BASE17!$A$1:$N$933,9,0))/1000</f>
        <v>0</v>
      </c>
      <c r="V180" s="2">
        <f>(VLOOKUP($A180,[4]BASE17!$A$1:$N$933,10,0))/1000</f>
        <v>0</v>
      </c>
      <c r="W180" s="2">
        <f>(VLOOKUP($A180,[4]BASE17!$A$1:$N$933,11,0))/1000</f>
        <v>0</v>
      </c>
      <c r="X180" s="2">
        <f>(VLOOKUP($A180,[4]BASE17!$A$1:$N$933,12,0))/1000</f>
        <v>0</v>
      </c>
      <c r="Y180" s="2">
        <f>(VLOOKUP($A180,[4]BASE17!$A$1:$N$933,13,0))/1000</f>
        <v>0</v>
      </c>
      <c r="Z180" s="2">
        <f>(VLOOKUP($A180,[4]BASE17!$A$1:$N$933,14,0))/1000</f>
        <v>0</v>
      </c>
      <c r="AA180" s="2">
        <f>(VLOOKUP($A180,[4]BASE18!$A$1:$N$933,3,0))/1000</f>
        <v>0</v>
      </c>
      <c r="AB180" s="2">
        <f>(VLOOKUP($A180,[4]BASE18!$A$1:$N$933,4,0))/1000</f>
        <v>0</v>
      </c>
      <c r="AC180" s="2">
        <f>(VLOOKUP($A180,[4]BASE18!$A$1:$N$933,5,0))/1000</f>
        <v>0</v>
      </c>
      <c r="AD180" s="2">
        <f>(VLOOKUP($A180,[4]BASE18!$A$1:$N$933,6,0))/1000</f>
        <v>0</v>
      </c>
      <c r="AE180" s="2">
        <f>(VLOOKUP($A180,[4]BASE18!$A$1:$N$933,7,0))/1000</f>
        <v>0</v>
      </c>
      <c r="AF180" s="2">
        <f>(VLOOKUP($A180,[4]BASE18!$A$1:$N$933,8,0))/1000</f>
        <v>0</v>
      </c>
      <c r="AG180" s="2">
        <f>(VLOOKUP($A180,[4]BASE18!$A$1:$N$933,9,0))/1000</f>
        <v>0</v>
      </c>
      <c r="AH180" s="2">
        <f>(VLOOKUP($A180,[4]BASE18!$A$1:$N$933,10,0))/1000</f>
        <v>0</v>
      </c>
      <c r="AI180" s="2">
        <f>(VLOOKUP($A180,[4]BASE18!$A$1:$N$933,11,0))/1000</f>
        <v>0</v>
      </c>
      <c r="AJ180" s="2">
        <f>(VLOOKUP($A180,[4]BASE18!$A$1:$N$933,12,0))/1000</f>
        <v>0</v>
      </c>
      <c r="AK180" s="2">
        <f>(VLOOKUP($A180,[4]BASE18!$A$1:$N$933,13,0))/1000</f>
        <v>0</v>
      </c>
      <c r="AL180" s="2">
        <f>(VLOOKUP($A180,[4]BASE18!$A$1:$N$933,14,0))/1000</f>
        <v>0</v>
      </c>
      <c r="AM180" s="2">
        <f>(VLOOKUP($A180,[4]BASE19!$A$1:$N$933,3,0))/1000</f>
        <v>0</v>
      </c>
      <c r="AN180" s="2">
        <f>(VLOOKUP($A180,[4]BASE19!$A$1:$N$933,4,0))/1000</f>
        <v>0</v>
      </c>
      <c r="AO180" s="2">
        <f>(VLOOKUP($A180,[4]BASE19!$A$1:$N$933,5,0))/1000</f>
        <v>0</v>
      </c>
      <c r="AP180" s="2">
        <f>(VLOOKUP($A180,[4]BASE19!$A$1:$N$933,6,0))/1000</f>
        <v>0</v>
      </c>
      <c r="AQ180" s="2">
        <f>(VLOOKUP($A180,[4]BASE19!$A$1:$N$933,7,0))/1000</f>
        <v>0</v>
      </c>
      <c r="AR180" s="2">
        <f>(VLOOKUP($A180,[4]BASE19!$A$1:$N$933,8,0))/1000</f>
        <v>0</v>
      </c>
      <c r="AS180" s="2">
        <f>(VLOOKUP($A180,[4]BASE19!$A$1:$N$933,9,0))/1000</f>
        <v>0</v>
      </c>
      <c r="AT180" s="2">
        <f>(VLOOKUP($A180,[4]BASE19!$A$1:$N$933,10,0))/1000</f>
        <v>0</v>
      </c>
      <c r="AU180" s="2">
        <f>(VLOOKUP($A180,[4]BASE19!$A$1:$N$933,11,0))/1000</f>
        <v>0</v>
      </c>
      <c r="AV180" s="2">
        <f>(VLOOKUP($A180,[4]BASE19!$A$1:$N$933,12,0))/1000</f>
        <v>0</v>
      </c>
      <c r="AW180" s="2">
        <f>(VLOOKUP($A180,[4]BASE19!$A$1:$N$933,13,0))/1000</f>
        <v>0</v>
      </c>
      <c r="AX180" s="2">
        <f>(VLOOKUP($A180,[4]BASE19!$A$1:$N$933,14,0))/1000</f>
        <v>0</v>
      </c>
      <c r="AY180" s="2">
        <f>(VLOOKUP($A180,[4]BASE20!$A$1:$N$933,3,0))/1000</f>
        <v>0</v>
      </c>
      <c r="AZ180" s="2">
        <f>(VLOOKUP($A180,[4]BASE20!$A$1:$N$933,4,0))/1000</f>
        <v>0</v>
      </c>
      <c r="BA180" s="2">
        <f>(VLOOKUP($A180,[4]BASE20!$A$1:$N$933,5,0))/1000</f>
        <v>0</v>
      </c>
      <c r="BB180" s="2">
        <f>(VLOOKUP($A180,[4]BASE20!$A$1:$N$933,6,0))/1000</f>
        <v>0</v>
      </c>
      <c r="BC180" s="2">
        <f>(VLOOKUP($A180,[4]BASE20!$A$1:$N$933,7,0))/1000</f>
        <v>0</v>
      </c>
      <c r="BD180" s="2">
        <f>(VLOOKUP($A180,[4]BASE20!$A$1:$N$933,8,0))/1000</f>
        <v>0</v>
      </c>
      <c r="BE180" s="2">
        <f>(VLOOKUP($A180,[4]BASE20!$A$1:$N$933,9,0))/1000</f>
        <v>0</v>
      </c>
      <c r="BF180" s="2">
        <f>(VLOOKUP($A180,[4]BASE20!$A$1:$N$933,10,0))/1000</f>
        <v>0</v>
      </c>
      <c r="BG180" s="2">
        <f>(VLOOKUP($A180,[4]BASE20!$A$1:$N$933,11,0))/1000</f>
        <v>0</v>
      </c>
      <c r="BH180" s="2">
        <f>(VLOOKUP($A180,[4]BASE20!$A$1:$N$933,12,0))/1000</f>
        <v>0</v>
      </c>
      <c r="BI180" s="2">
        <f>(VLOOKUP($A180,[4]BASE20!$A$1:$N$933,13,0))/1000</f>
        <v>0</v>
      </c>
      <c r="BJ180" s="2">
        <f>(VLOOKUP($A180,[4]BASE20!$A$1:$N$933,14,0))/1000</f>
        <v>0</v>
      </c>
      <c r="BK180" s="2">
        <f>(VLOOKUP($A180,[4]BASE21!$A$1:$N$933,3,0))/1000</f>
        <v>0</v>
      </c>
      <c r="BL180" s="2">
        <f>(VLOOKUP($A180,[4]BASE21!$A$1:$N$933,4,0))/1000</f>
        <v>0</v>
      </c>
      <c r="BM180" s="2">
        <f>(VLOOKUP($A180,[4]BASE21!$A$1:$N$933,5,0))/1000</f>
        <v>0</v>
      </c>
      <c r="BN180" s="2">
        <f>(VLOOKUP($A180,[4]BASE21!$A$1:$N$933,6,0))/1000</f>
        <v>0</v>
      </c>
      <c r="BO180" s="2">
        <f>(VLOOKUP($A180,[4]BASE21!$A$1:$N$933,7,0))/1000</f>
        <v>0</v>
      </c>
      <c r="BP180" s="2">
        <f>(VLOOKUP($A180,[4]BASE21!$A$1:$N$933,8,0))/1000</f>
        <v>0</v>
      </c>
      <c r="BQ180" s="2">
        <f t="shared" si="10"/>
        <v>0</v>
      </c>
      <c r="BR180" s="34">
        <f t="shared" si="11"/>
        <v>0</v>
      </c>
      <c r="BS180" s="34">
        <f t="shared" si="12"/>
        <v>0</v>
      </c>
      <c r="BT180" s="5"/>
    </row>
    <row r="181" spans="1:72" x14ac:dyDescent="0.2">
      <c r="A181" s="1">
        <v>63</v>
      </c>
      <c r="B181" s="1" t="s">
        <v>115</v>
      </c>
      <c r="C181" s="2">
        <f>VLOOKUP($A181,[4]BASE!$A$2:$N$890,3,0)</f>
        <v>1</v>
      </c>
      <c r="D181" s="2">
        <f>VLOOKUP($A181,[4]BASE!$A$2:$N$890,3,0)</f>
        <v>1</v>
      </c>
      <c r="E181" s="2">
        <f>VLOOKUP($A181,[4]BASE!$A$2:$N$890,3,0)</f>
        <v>1</v>
      </c>
      <c r="F181" s="2">
        <f>VLOOKUP($A181,[4]BASE!$A$2:$N$890,3,0)</f>
        <v>1</v>
      </c>
      <c r="G181" s="2">
        <f>VLOOKUP($A181,[4]BASE!$A$2:$N$890,3,0)</f>
        <v>1</v>
      </c>
      <c r="H181" s="2">
        <f>VLOOKUP($A181,[4]BASE!$A$2:$N$890,3,0)</f>
        <v>1</v>
      </c>
      <c r="I181" s="2">
        <f>VLOOKUP($A181,[4]BASE!$A$2:$N$890,3,0)</f>
        <v>1</v>
      </c>
      <c r="J181" s="2">
        <f>VLOOKUP($A181,[4]BASE!$A$2:$N$890,3,0)</f>
        <v>1</v>
      </c>
      <c r="K181" s="2">
        <f>(VLOOKUP($A181,[4]BASE!$A$2:$N$890,11,0))/1000</f>
        <v>979624.61410000001</v>
      </c>
      <c r="L181" s="2">
        <f>(VLOOKUP($A181,[4]BASE!$A$2:$N$890,12,0))/1000</f>
        <v>988389.56900999998</v>
      </c>
      <c r="M181" s="2">
        <f>(VLOOKUP($A181,[4]BASE!$A$2:$N$890,13,0))/1000</f>
        <v>957371.34138</v>
      </c>
      <c r="N181" s="2">
        <f>(VLOOKUP($A181,[4]BASE!$A$2:$N$890,14,0))/1000</f>
        <v>1037814.33942</v>
      </c>
      <c r="O181" s="2">
        <f>(VLOOKUP($A181,[4]BASE17!$A$1:$N$933,3,0))/1000</f>
        <v>1084331.84118</v>
      </c>
      <c r="P181" s="2">
        <f>(VLOOKUP($A181,[4]BASE17!$A$1:$N$933,4,0))/1000</f>
        <v>1171725.84103</v>
      </c>
      <c r="Q181" s="2">
        <f>(VLOOKUP($A181,[4]BASE17!$A$1:$N$933,5,0))/1000</f>
        <v>1135005.8965699999</v>
      </c>
      <c r="R181" s="2">
        <f>(VLOOKUP($A181,[4]BASE17!$A$1:$N$933,6,0))/1000</f>
        <v>1043510.46086</v>
      </c>
      <c r="S181" s="2">
        <f>(VLOOKUP($A181,[4]BASE17!$A$1:$N$933,7,0))/1000</f>
        <v>1018978.84541</v>
      </c>
      <c r="T181" s="2">
        <f>(VLOOKUP($A181,[4]BASE17!$A$1:$N$933,8,0))/1000</f>
        <v>1014468.5670800001</v>
      </c>
      <c r="U181" s="2">
        <f>(VLOOKUP($A181,[4]BASE17!$A$1:$N$933,9,0))/1000</f>
        <v>1079392.4341</v>
      </c>
      <c r="V181" s="2">
        <f>(VLOOKUP($A181,[4]BASE17!$A$1:$N$933,10,0))/1000</f>
        <v>996021.85806</v>
      </c>
      <c r="W181" s="2">
        <f>(VLOOKUP($A181,[4]BASE17!$A$1:$N$933,11,0))/1000</f>
        <v>1089172.4086500001</v>
      </c>
      <c r="X181" s="2">
        <f>(VLOOKUP($A181,[4]BASE17!$A$1:$N$933,12,0))/1000</f>
        <v>1188740.6641900002</v>
      </c>
      <c r="Y181" s="2">
        <f>(VLOOKUP($A181,[4]BASE17!$A$1:$N$933,13,0))/1000</f>
        <v>1221947.8916199999</v>
      </c>
      <c r="Z181" s="2">
        <f>(VLOOKUP($A181,[4]BASE17!$A$1:$N$933,14,0))/1000</f>
        <v>1182039.9508900002</v>
      </c>
      <c r="AA181" s="2">
        <f>(VLOOKUP($A181,[4]BASE18!$A$1:$N$933,3,0))/1000</f>
        <v>1240891.56733</v>
      </c>
      <c r="AB181" s="2">
        <f>(VLOOKUP($A181,[4]BASE18!$A$1:$N$933,4,0))/1000</f>
        <v>1125300.8969000001</v>
      </c>
      <c r="AC181" s="2">
        <f>(VLOOKUP($A181,[4]BASE18!$A$1:$N$933,5,0))/1000</f>
        <v>1216539.9896</v>
      </c>
      <c r="AD181" s="2">
        <f>(VLOOKUP($A181,[4]BASE18!$A$1:$N$933,6,0))/1000</f>
        <v>1226428.5999499999</v>
      </c>
      <c r="AE181" s="2">
        <f>(VLOOKUP($A181,[4]BASE18!$A$1:$N$933,7,0))/1000</f>
        <v>1314059.2312699999</v>
      </c>
      <c r="AF181" s="2">
        <f>(VLOOKUP($A181,[4]BASE18!$A$1:$N$933,8,0))/1000</f>
        <v>1435450.4086600002</v>
      </c>
      <c r="AG181" s="2">
        <f>(VLOOKUP($A181,[4]BASE18!$A$1:$N$933,9,0))/1000</f>
        <v>1463337.5620799998</v>
      </c>
      <c r="AH181" s="2">
        <f>(VLOOKUP($A181,[4]BASE18!$A$1:$N$933,10,0))/1000</f>
        <v>1344637.5148699998</v>
      </c>
      <c r="AI181" s="2">
        <f>(VLOOKUP($A181,[4]BASE18!$A$1:$N$933,11,0))/1000</f>
        <v>1382183.74272</v>
      </c>
      <c r="AJ181" s="2">
        <f>(VLOOKUP($A181,[4]BASE18!$A$1:$N$933,12,0))/1000</f>
        <v>1596658.53923</v>
      </c>
      <c r="AK181" s="2">
        <f>(VLOOKUP($A181,[4]BASE18!$A$1:$N$933,13,0))/1000</f>
        <v>1603324.99477</v>
      </c>
      <c r="AL181" s="2">
        <f>(VLOOKUP($A181,[4]BASE18!$A$1:$N$933,14,0))/1000</f>
        <v>1594025.5925999999</v>
      </c>
      <c r="AM181" s="2">
        <f>(VLOOKUP($A181,[4]BASE19!$A$1:$N$933,3,0))/1000</f>
        <v>1364226.4570499999</v>
      </c>
      <c r="AN181" s="2">
        <f>(VLOOKUP($A181,[4]BASE19!$A$1:$N$933,4,0))/1000</f>
        <v>1286365.2825799999</v>
      </c>
      <c r="AO181" s="2">
        <f>(VLOOKUP($A181,[4]BASE19!$A$1:$N$933,5,0))/1000</f>
        <v>1333674.1209500001</v>
      </c>
      <c r="AP181" s="2">
        <f>(VLOOKUP($A181,[4]BASE19!$A$1:$N$933,6,0))/1000</f>
        <v>1473044.3095100001</v>
      </c>
      <c r="AQ181" s="2">
        <f>(VLOOKUP($A181,[4]BASE19!$A$1:$N$933,7,0))/1000</f>
        <v>1480981.18197</v>
      </c>
      <c r="AR181" s="2">
        <f>(VLOOKUP($A181,[4]BASE19!$A$1:$N$933,8,0))/1000</f>
        <v>1469504.3551400001</v>
      </c>
      <c r="AS181" s="2">
        <f>(VLOOKUP($A181,[4]BASE19!$A$1:$N$933,9,0))/1000</f>
        <v>1425222.16053</v>
      </c>
      <c r="AT181" s="2">
        <f>(VLOOKUP($A181,[4]BASE19!$A$1:$N$933,10,0))/1000</f>
        <v>1430486.2971300001</v>
      </c>
      <c r="AU181" s="2">
        <f>(VLOOKUP($A181,[4]BASE19!$A$1:$N$933,11,0))/1000</f>
        <v>1371473.03391</v>
      </c>
      <c r="AV181" s="2">
        <f>(VLOOKUP($A181,[4]BASE19!$A$1:$N$933,12,0))/1000</f>
        <v>1428056.1955599999</v>
      </c>
      <c r="AW181" s="2">
        <f>(VLOOKUP($A181,[4]BASE19!$A$1:$N$933,13,0))/1000</f>
        <v>1258682.46074</v>
      </c>
      <c r="AX181" s="2">
        <f>(VLOOKUP($A181,[4]BASE19!$A$1:$N$933,14,0))/1000</f>
        <v>1281211.6574800001</v>
      </c>
      <c r="AY181" s="2">
        <f>(VLOOKUP($A181,[4]BASE20!$A$1:$N$933,3,0))/1000</f>
        <v>1145582.54</v>
      </c>
      <c r="AZ181" s="2">
        <f>(VLOOKUP($A181,[4]BASE20!$A$1:$N$933,4,0))/1000</f>
        <v>1180038.4833900002</v>
      </c>
      <c r="BA181" s="2">
        <f>(VLOOKUP($A181,[4]BASE20!$A$1:$N$933,5,0))/1000</f>
        <v>1151307.1769000001</v>
      </c>
      <c r="BB181" s="2">
        <f>(VLOOKUP($A181,[4]BASE20!$A$1:$N$933,6,0))/1000</f>
        <v>959718.92573999998</v>
      </c>
      <c r="BC181" s="2">
        <f>(VLOOKUP($A181,[4]BASE20!$A$1:$N$933,7,0))/1000</f>
        <v>723587.11245000002</v>
      </c>
      <c r="BD181" s="2">
        <f>(VLOOKUP($A181,[4]BASE20!$A$1:$N$933,8,0))/1000</f>
        <v>573509.83565999998</v>
      </c>
      <c r="BE181" s="2">
        <f>(VLOOKUP($A181,[4]BASE20!$A$1:$N$933,9,0))/1000</f>
        <v>694492.81299000001</v>
      </c>
      <c r="BF181" s="2">
        <f>(VLOOKUP($A181,[4]BASE20!$A$1:$N$933,10,0))/1000</f>
        <v>764434.39824999997</v>
      </c>
      <c r="BG181" s="2">
        <f>(VLOOKUP($A181,[4]BASE20!$A$1:$N$933,11,0))/1000</f>
        <v>848961.13827</v>
      </c>
      <c r="BH181" s="2">
        <f>(VLOOKUP($A181,[4]BASE20!$A$1:$N$933,12,0))/1000</f>
        <v>828726.69987999997</v>
      </c>
      <c r="BI181" s="2">
        <f>(VLOOKUP($A181,[4]BASE20!$A$1:$N$933,13,0))/1000</f>
        <v>898847.56449999998</v>
      </c>
      <c r="BJ181" s="2">
        <f>(VLOOKUP($A181,[4]BASE20!$A$1:$N$933,14,0))/1000</f>
        <v>794290.08815999993</v>
      </c>
      <c r="BK181" s="2">
        <f>(VLOOKUP($A181,[4]BASE21!$A$1:$N$933,3,0))/1000</f>
        <v>725522.75739000004</v>
      </c>
      <c r="BL181" s="2">
        <f>(VLOOKUP($A181,[4]BASE21!$A$1:$N$933,4,0))/1000</f>
        <v>675400.85251999996</v>
      </c>
      <c r="BM181" s="2">
        <f>(VLOOKUP($A181,[4]BASE21!$A$1:$N$933,5,0))/1000</f>
        <v>718632.38925000001</v>
      </c>
      <c r="BN181" s="2">
        <f>(VLOOKUP($A181,[4]BASE21!$A$1:$N$933,6,0))/1000</f>
        <v>722357.06297000009</v>
      </c>
      <c r="BO181" s="2">
        <f>(VLOOKUP($A181,[4]BASE21!$A$1:$N$933,7,0))/1000</f>
        <v>746201.70491999993</v>
      </c>
      <c r="BP181" s="2">
        <f>(VLOOKUP($A181,[4]BASE21!$A$1:$N$933,8,0))/1000</f>
        <v>757208.36979999999</v>
      </c>
      <c r="BQ181" s="2">
        <f t="shared" si="10"/>
        <v>183698.53414</v>
      </c>
      <c r="BR181" s="34">
        <f t="shared" si="11"/>
        <v>0.32030581293971738</v>
      </c>
      <c r="BS181" s="34">
        <f t="shared" si="12"/>
        <v>1.4750254264267681E-2</v>
      </c>
      <c r="BT181" s="5"/>
    </row>
    <row r="182" spans="1:72" x14ac:dyDescent="0.2">
      <c r="A182" s="1">
        <v>631</v>
      </c>
      <c r="B182" s="1" t="s">
        <v>116</v>
      </c>
      <c r="C182" s="2">
        <f>VLOOKUP($A182,[4]BASE!$A$2:$N$890,3,0)</f>
        <v>1</v>
      </c>
      <c r="D182" s="2">
        <f>VLOOKUP($A182,[4]BASE!$A$2:$N$890,3,0)</f>
        <v>1</v>
      </c>
      <c r="E182" s="2">
        <f>VLOOKUP($A182,[4]BASE!$A$2:$N$890,3,0)</f>
        <v>1</v>
      </c>
      <c r="F182" s="2">
        <f>VLOOKUP($A182,[4]BASE!$A$2:$N$890,3,0)</f>
        <v>1</v>
      </c>
      <c r="G182" s="2">
        <f>VLOOKUP($A182,[4]BASE!$A$2:$N$890,3,0)</f>
        <v>1</v>
      </c>
      <c r="H182" s="2">
        <f>VLOOKUP($A182,[4]BASE!$A$2:$N$890,3,0)</f>
        <v>1</v>
      </c>
      <c r="I182" s="2">
        <f>VLOOKUP($A182,[4]BASE!$A$2:$N$890,3,0)</f>
        <v>1</v>
      </c>
      <c r="J182" s="2">
        <f>VLOOKUP($A182,[4]BASE!$A$2:$N$890,3,0)</f>
        <v>1</v>
      </c>
      <c r="K182" s="2">
        <f>(VLOOKUP($A182,[4]BASE!$A$2:$N$890,11,0))/1000</f>
        <v>0</v>
      </c>
      <c r="L182" s="2">
        <f>(VLOOKUP($A182,[4]BASE!$A$2:$N$890,12,0))/1000</f>
        <v>0</v>
      </c>
      <c r="M182" s="2">
        <f>(VLOOKUP($A182,[4]BASE!$A$2:$N$890,13,0))/1000</f>
        <v>0</v>
      </c>
      <c r="N182" s="2">
        <f>(VLOOKUP($A182,[4]BASE!$A$2:$N$890,14,0))/1000</f>
        <v>0</v>
      </c>
      <c r="O182" s="2">
        <f>(VLOOKUP($A182,[4]BASE17!$A$1:$N$933,3,0))/1000</f>
        <v>0</v>
      </c>
      <c r="P182" s="2">
        <f>(VLOOKUP($A182,[4]BASE17!$A$1:$N$933,4,0))/1000</f>
        <v>0</v>
      </c>
      <c r="Q182" s="2">
        <f>(VLOOKUP($A182,[4]BASE17!$A$1:$N$933,5,0))/1000</f>
        <v>0</v>
      </c>
      <c r="R182" s="2">
        <f>(VLOOKUP($A182,[4]BASE17!$A$1:$N$933,6,0))/1000</f>
        <v>0</v>
      </c>
      <c r="S182" s="2">
        <f>(VLOOKUP($A182,[4]BASE17!$A$1:$N$933,7,0))/1000</f>
        <v>0</v>
      </c>
      <c r="T182" s="2">
        <f>(VLOOKUP($A182,[4]BASE17!$A$1:$N$933,8,0))/1000</f>
        <v>0</v>
      </c>
      <c r="U182" s="2">
        <f>(VLOOKUP($A182,[4]BASE17!$A$1:$N$933,9,0))/1000</f>
        <v>0</v>
      </c>
      <c r="V182" s="2">
        <f>(VLOOKUP($A182,[4]BASE17!$A$1:$N$933,10,0))/1000</f>
        <v>0</v>
      </c>
      <c r="W182" s="2">
        <f>(VLOOKUP($A182,[4]BASE17!$A$1:$N$933,11,0))/1000</f>
        <v>0</v>
      </c>
      <c r="X182" s="2">
        <f>(VLOOKUP($A182,[4]BASE17!$A$1:$N$933,12,0))/1000</f>
        <v>0</v>
      </c>
      <c r="Y182" s="2">
        <f>(VLOOKUP($A182,[4]BASE17!$A$1:$N$933,13,0))/1000</f>
        <v>0</v>
      </c>
      <c r="Z182" s="2">
        <f>(VLOOKUP($A182,[4]BASE17!$A$1:$N$933,14,0))/1000</f>
        <v>0</v>
      </c>
      <c r="AA182" s="2">
        <f>(VLOOKUP($A182,[4]BASE18!$A$1:$N$933,3,0))/1000</f>
        <v>0</v>
      </c>
      <c r="AB182" s="2">
        <f>(VLOOKUP($A182,[4]BASE18!$A$1:$N$933,4,0))/1000</f>
        <v>0</v>
      </c>
      <c r="AC182" s="2">
        <f>(VLOOKUP($A182,[4]BASE18!$A$1:$N$933,5,0))/1000</f>
        <v>0</v>
      </c>
      <c r="AD182" s="2">
        <f>(VLOOKUP($A182,[4]BASE18!$A$1:$N$933,6,0))/1000</f>
        <v>0</v>
      </c>
      <c r="AE182" s="2">
        <f>(VLOOKUP($A182,[4]BASE18!$A$1:$N$933,7,0))/1000</f>
        <v>0</v>
      </c>
      <c r="AF182" s="2">
        <f>(VLOOKUP($A182,[4]BASE18!$A$1:$N$933,8,0))/1000</f>
        <v>0</v>
      </c>
      <c r="AG182" s="2">
        <f>(VLOOKUP($A182,[4]BASE18!$A$1:$N$933,9,0))/1000</f>
        <v>0</v>
      </c>
      <c r="AH182" s="2">
        <f>(VLOOKUP($A182,[4]BASE18!$A$1:$N$933,10,0))/1000</f>
        <v>0</v>
      </c>
      <c r="AI182" s="2">
        <f>(VLOOKUP($A182,[4]BASE18!$A$1:$N$933,11,0))/1000</f>
        <v>0</v>
      </c>
      <c r="AJ182" s="2">
        <f>(VLOOKUP($A182,[4]BASE18!$A$1:$N$933,12,0))/1000</f>
        <v>0</v>
      </c>
      <c r="AK182" s="2">
        <f>(VLOOKUP($A182,[4]BASE18!$A$1:$N$933,13,0))/1000</f>
        <v>0</v>
      </c>
      <c r="AL182" s="2">
        <f>(VLOOKUP($A182,[4]BASE18!$A$1:$N$933,14,0))/1000</f>
        <v>0</v>
      </c>
      <c r="AM182" s="2">
        <f>(VLOOKUP($A182,[4]BASE19!$A$1:$N$933,3,0))/1000</f>
        <v>0</v>
      </c>
      <c r="AN182" s="2">
        <f>(VLOOKUP($A182,[4]BASE19!$A$1:$N$933,4,0))/1000</f>
        <v>0</v>
      </c>
      <c r="AO182" s="2">
        <f>(VLOOKUP($A182,[4]BASE19!$A$1:$N$933,5,0))/1000</f>
        <v>0</v>
      </c>
      <c r="AP182" s="2">
        <f>(VLOOKUP($A182,[4]BASE19!$A$1:$N$933,6,0))/1000</f>
        <v>0</v>
      </c>
      <c r="AQ182" s="2">
        <f>(VLOOKUP($A182,[4]BASE19!$A$1:$N$933,7,0))/1000</f>
        <v>0</v>
      </c>
      <c r="AR182" s="2">
        <f>(VLOOKUP($A182,[4]BASE19!$A$1:$N$933,8,0))/1000</f>
        <v>0</v>
      </c>
      <c r="AS182" s="2">
        <f>(VLOOKUP($A182,[4]BASE19!$A$1:$N$933,9,0))/1000</f>
        <v>0</v>
      </c>
      <c r="AT182" s="2">
        <f>(VLOOKUP($A182,[4]BASE19!$A$1:$N$933,10,0))/1000</f>
        <v>0</v>
      </c>
      <c r="AU182" s="2">
        <f>(VLOOKUP($A182,[4]BASE19!$A$1:$N$933,11,0))/1000</f>
        <v>0</v>
      </c>
      <c r="AV182" s="2">
        <f>(VLOOKUP($A182,[4]BASE19!$A$1:$N$933,12,0))/1000</f>
        <v>0</v>
      </c>
      <c r="AW182" s="2">
        <f>(VLOOKUP($A182,[4]BASE19!$A$1:$N$933,13,0))/1000</f>
        <v>0</v>
      </c>
      <c r="AX182" s="2">
        <f>(VLOOKUP($A182,[4]BASE19!$A$1:$N$933,14,0))/1000</f>
        <v>0</v>
      </c>
      <c r="AY182" s="2">
        <f>(VLOOKUP($A182,[4]BASE20!$A$1:$N$933,3,0))/1000</f>
        <v>0</v>
      </c>
      <c r="AZ182" s="2">
        <f>(VLOOKUP($A182,[4]BASE20!$A$1:$N$933,4,0))/1000</f>
        <v>0</v>
      </c>
      <c r="BA182" s="2">
        <f>(VLOOKUP($A182,[4]BASE20!$A$1:$N$933,5,0))/1000</f>
        <v>0</v>
      </c>
      <c r="BB182" s="2">
        <f>(VLOOKUP($A182,[4]BASE20!$A$1:$N$933,6,0))/1000</f>
        <v>0</v>
      </c>
      <c r="BC182" s="2">
        <f>(VLOOKUP($A182,[4]BASE20!$A$1:$N$933,7,0))/1000</f>
        <v>0</v>
      </c>
      <c r="BD182" s="2">
        <f>(VLOOKUP($A182,[4]BASE20!$A$1:$N$933,8,0))/1000</f>
        <v>0</v>
      </c>
      <c r="BE182" s="2">
        <f>(VLOOKUP($A182,[4]BASE20!$A$1:$N$933,9,0))/1000</f>
        <v>0</v>
      </c>
      <c r="BF182" s="2">
        <f>(VLOOKUP($A182,[4]BASE20!$A$1:$N$933,10,0))/1000</f>
        <v>0</v>
      </c>
      <c r="BG182" s="2">
        <f>(VLOOKUP($A182,[4]BASE20!$A$1:$N$933,11,0))/1000</f>
        <v>0</v>
      </c>
      <c r="BH182" s="2">
        <f>(VLOOKUP($A182,[4]BASE20!$A$1:$N$933,12,0))/1000</f>
        <v>0</v>
      </c>
      <c r="BI182" s="2">
        <f>(VLOOKUP($A182,[4]BASE20!$A$1:$N$933,13,0))/1000</f>
        <v>0</v>
      </c>
      <c r="BJ182" s="2">
        <f>(VLOOKUP($A182,[4]BASE20!$A$1:$N$933,14,0))/1000</f>
        <v>0</v>
      </c>
      <c r="BK182" s="2">
        <f>(VLOOKUP($A182,[4]BASE21!$A$1:$N$933,3,0))/1000</f>
        <v>0</v>
      </c>
      <c r="BL182" s="2">
        <f>(VLOOKUP($A182,[4]BASE21!$A$1:$N$933,4,0))/1000</f>
        <v>0</v>
      </c>
      <c r="BM182" s="2">
        <f>(VLOOKUP($A182,[4]BASE21!$A$1:$N$933,5,0))/1000</f>
        <v>0</v>
      </c>
      <c r="BN182" s="2">
        <f>(VLOOKUP($A182,[4]BASE21!$A$1:$N$933,6,0))/1000</f>
        <v>0</v>
      </c>
      <c r="BO182" s="2">
        <f>(VLOOKUP($A182,[4]BASE21!$A$1:$N$933,7,0))/1000</f>
        <v>0</v>
      </c>
      <c r="BP182" s="2">
        <f>(VLOOKUP($A182,[4]BASE21!$A$1:$N$933,8,0))/1000</f>
        <v>0</v>
      </c>
      <c r="BQ182" s="2">
        <f t="shared" si="10"/>
        <v>0</v>
      </c>
      <c r="BR182" s="34">
        <f t="shared" si="11"/>
        <v>0</v>
      </c>
      <c r="BS182" s="34">
        <f t="shared" si="12"/>
        <v>0</v>
      </c>
      <c r="BT182" s="5"/>
    </row>
    <row r="183" spans="1:72" x14ac:dyDescent="0.2">
      <c r="A183" s="1">
        <v>632</v>
      </c>
      <c r="B183" s="1" t="s">
        <v>117</v>
      </c>
      <c r="C183" s="2">
        <f>VLOOKUP($A183,[4]BASE!$A$2:$N$890,3,0)</f>
        <v>1</v>
      </c>
      <c r="D183" s="2">
        <f>VLOOKUP($A183,[4]BASE!$A$2:$N$890,3,0)</f>
        <v>1</v>
      </c>
      <c r="E183" s="2">
        <f>VLOOKUP($A183,[4]BASE!$A$2:$N$890,3,0)</f>
        <v>1</v>
      </c>
      <c r="F183" s="2">
        <f>VLOOKUP($A183,[4]BASE!$A$2:$N$890,3,0)</f>
        <v>1</v>
      </c>
      <c r="G183" s="2">
        <f>VLOOKUP($A183,[4]BASE!$A$2:$N$890,3,0)</f>
        <v>1</v>
      </c>
      <c r="H183" s="2">
        <f>VLOOKUP($A183,[4]BASE!$A$2:$N$890,3,0)</f>
        <v>1</v>
      </c>
      <c r="I183" s="2">
        <f>VLOOKUP($A183,[4]BASE!$A$2:$N$890,3,0)</f>
        <v>1</v>
      </c>
      <c r="J183" s="2">
        <f>VLOOKUP($A183,[4]BASE!$A$2:$N$890,3,0)</f>
        <v>1</v>
      </c>
      <c r="K183" s="2">
        <f>(VLOOKUP($A183,[4]BASE!$A$2:$N$890,11,0))/1000</f>
        <v>703129.00989999995</v>
      </c>
      <c r="L183" s="2">
        <f>(VLOOKUP($A183,[4]BASE!$A$2:$N$890,12,0))/1000</f>
        <v>712934.43859999999</v>
      </c>
      <c r="M183" s="2">
        <f>(VLOOKUP($A183,[4]BASE!$A$2:$N$890,13,0))/1000</f>
        <v>688966.20160000003</v>
      </c>
      <c r="N183" s="2">
        <f>(VLOOKUP($A183,[4]BASE!$A$2:$N$890,14,0))/1000</f>
        <v>785512.71360000002</v>
      </c>
      <c r="O183" s="2">
        <f>(VLOOKUP($A183,[4]BASE17!$A$1:$N$933,3,0))/1000</f>
        <v>835142.57095000008</v>
      </c>
      <c r="P183" s="2">
        <f>(VLOOKUP($A183,[4]BASE17!$A$1:$N$933,4,0))/1000</f>
        <v>930079.97310000006</v>
      </c>
      <c r="Q183" s="2">
        <f>(VLOOKUP($A183,[4]BASE17!$A$1:$N$933,5,0))/1000</f>
        <v>892465.89010000008</v>
      </c>
      <c r="R183" s="2">
        <f>(VLOOKUP($A183,[4]BASE17!$A$1:$N$933,6,0))/1000</f>
        <v>802077.54029999999</v>
      </c>
      <c r="S183" s="2">
        <f>(VLOOKUP($A183,[4]BASE17!$A$1:$N$933,7,0))/1000</f>
        <v>783487.32772000006</v>
      </c>
      <c r="T183" s="2">
        <f>(VLOOKUP($A183,[4]BASE17!$A$1:$N$933,8,0))/1000</f>
        <v>794521.28087999998</v>
      </c>
      <c r="U183" s="2">
        <f>(VLOOKUP($A183,[4]BASE17!$A$1:$N$933,9,0))/1000</f>
        <v>861554.76508000004</v>
      </c>
      <c r="V183" s="2">
        <f>(VLOOKUP($A183,[4]BASE17!$A$1:$N$933,10,0))/1000</f>
        <v>785681.92669000011</v>
      </c>
      <c r="W183" s="2">
        <f>(VLOOKUP($A183,[4]BASE17!$A$1:$N$933,11,0))/1000</f>
        <v>878503.43544000003</v>
      </c>
      <c r="X183" s="2">
        <f>(VLOOKUP($A183,[4]BASE17!$A$1:$N$933,12,0))/1000</f>
        <v>979972.61349000002</v>
      </c>
      <c r="Y183" s="2">
        <f>(VLOOKUP($A183,[4]BASE17!$A$1:$N$933,13,0))/1000</f>
        <v>1019504.56087</v>
      </c>
      <c r="Z183" s="2">
        <f>(VLOOKUP($A183,[4]BASE17!$A$1:$N$933,14,0))/1000</f>
        <v>979228.76847000001</v>
      </c>
      <c r="AA183" s="2">
        <f>(VLOOKUP($A183,[4]BASE18!$A$1:$N$933,3,0))/1000</f>
        <v>1055440.5461500001</v>
      </c>
      <c r="AB183" s="2">
        <f>(VLOOKUP($A183,[4]BASE18!$A$1:$N$933,4,0))/1000</f>
        <v>947487.41463000001</v>
      </c>
      <c r="AC183" s="2">
        <f>(VLOOKUP($A183,[4]BASE18!$A$1:$N$933,5,0))/1000</f>
        <v>1038827.54966</v>
      </c>
      <c r="AD183" s="2">
        <f>(VLOOKUP($A183,[4]BASE18!$A$1:$N$933,6,0))/1000</f>
        <v>1051140.9326599999</v>
      </c>
      <c r="AE183" s="2">
        <f>(VLOOKUP($A183,[4]BASE18!$A$1:$N$933,7,0))/1000</f>
        <v>1144869.6406700001</v>
      </c>
      <c r="AF183" s="2">
        <f>(VLOOKUP($A183,[4]BASE18!$A$1:$N$933,8,0))/1000</f>
        <v>1266150.0263099999</v>
      </c>
      <c r="AG183" s="2">
        <f>(VLOOKUP($A183,[4]BASE18!$A$1:$N$933,9,0))/1000</f>
        <v>1264481.71193</v>
      </c>
      <c r="AH183" s="2">
        <f>(VLOOKUP($A183,[4]BASE18!$A$1:$N$933,10,0))/1000</f>
        <v>1153571.13075</v>
      </c>
      <c r="AI183" s="2">
        <f>(VLOOKUP($A183,[4]BASE18!$A$1:$N$933,11,0))/1000</f>
        <v>1190413.2236300001</v>
      </c>
      <c r="AJ183" s="2">
        <f>(VLOOKUP($A183,[4]BASE18!$A$1:$N$933,12,0))/1000</f>
        <v>1404708.5922999999</v>
      </c>
      <c r="AK183" s="2">
        <f>(VLOOKUP($A183,[4]BASE18!$A$1:$N$933,13,0))/1000</f>
        <v>1418036.19154</v>
      </c>
      <c r="AL183" s="2">
        <f>(VLOOKUP($A183,[4]BASE18!$A$1:$N$933,14,0))/1000</f>
        <v>1408656.2928499999</v>
      </c>
      <c r="AM183" s="2">
        <f>(VLOOKUP($A183,[4]BASE19!$A$1:$N$933,3,0))/1000</f>
        <v>1179506.7941700001</v>
      </c>
      <c r="AN183" s="2">
        <f>(VLOOKUP($A183,[4]BASE19!$A$1:$N$933,4,0))/1000</f>
        <v>1109559.8658099999</v>
      </c>
      <c r="AO183" s="2">
        <f>(VLOOKUP($A183,[4]BASE19!$A$1:$N$933,5,0))/1000</f>
        <v>1157049.1632100001</v>
      </c>
      <c r="AP183" s="2">
        <f>(VLOOKUP($A183,[4]BASE19!$A$1:$N$933,6,0))/1000</f>
        <v>1296765.1036700001</v>
      </c>
      <c r="AQ183" s="2">
        <f>(VLOOKUP($A183,[4]BASE19!$A$1:$N$933,7,0))/1000</f>
        <v>1311619.5169800001</v>
      </c>
      <c r="AR183" s="2">
        <f>(VLOOKUP($A183,[4]BASE19!$A$1:$N$933,8,0))/1000</f>
        <v>1301071.0954100001</v>
      </c>
      <c r="AS183" s="2">
        <f>(VLOOKUP($A183,[4]BASE19!$A$1:$N$933,9,0))/1000</f>
        <v>1256912.3901300002</v>
      </c>
      <c r="AT183" s="2">
        <f>(VLOOKUP($A183,[4]BASE19!$A$1:$N$933,10,0))/1000</f>
        <v>1269618.0510999998</v>
      </c>
      <c r="AU183" s="2">
        <f>(VLOOKUP($A183,[4]BASE19!$A$1:$N$933,11,0))/1000</f>
        <v>1210647.90218</v>
      </c>
      <c r="AV183" s="2">
        <f>(VLOOKUP($A183,[4]BASE19!$A$1:$N$933,12,0))/1000</f>
        <v>1265381.53944</v>
      </c>
      <c r="AW183" s="2">
        <f>(VLOOKUP($A183,[4]BASE19!$A$1:$N$933,13,0))/1000</f>
        <v>1102556.86571</v>
      </c>
      <c r="AX183" s="2">
        <f>(VLOOKUP($A183,[4]BASE19!$A$1:$N$933,14,0))/1000</f>
        <v>1125488.8431500001</v>
      </c>
      <c r="AY183" s="2">
        <f>(VLOOKUP($A183,[4]BASE20!$A$1:$N$933,3,0))/1000</f>
        <v>991102.19160000002</v>
      </c>
      <c r="AZ183" s="2">
        <f>(VLOOKUP($A183,[4]BASE20!$A$1:$N$933,4,0))/1000</f>
        <v>1033038.9152</v>
      </c>
      <c r="BA183" s="2">
        <f>(VLOOKUP($A183,[4]BASE20!$A$1:$N$933,5,0))/1000</f>
        <v>994588.26136</v>
      </c>
      <c r="BB183" s="2">
        <f>(VLOOKUP($A183,[4]BASE20!$A$1:$N$933,6,0))/1000</f>
        <v>802707.68190999993</v>
      </c>
      <c r="BC183" s="2">
        <f>(VLOOKUP($A183,[4]BASE20!$A$1:$N$933,7,0))/1000</f>
        <v>572473.64911</v>
      </c>
      <c r="BD183" s="2">
        <f>(VLOOKUP($A183,[4]BASE20!$A$1:$N$933,8,0))/1000</f>
        <v>422283.97333999997</v>
      </c>
      <c r="BE183" s="2">
        <f>(VLOOKUP($A183,[4]BASE20!$A$1:$N$933,9,0))/1000</f>
        <v>543462.54144000006</v>
      </c>
      <c r="BF183" s="2">
        <f>(VLOOKUP($A183,[4]BASE20!$A$1:$N$933,10,0))/1000</f>
        <v>620785.13101999997</v>
      </c>
      <c r="BG183" s="2">
        <f>(VLOOKUP($A183,[4]BASE20!$A$1:$N$933,11,0))/1000</f>
        <v>705119.50635000004</v>
      </c>
      <c r="BH183" s="2">
        <f>(VLOOKUP($A183,[4]BASE20!$A$1:$N$933,12,0))/1000</f>
        <v>685492.21411000006</v>
      </c>
      <c r="BI183" s="2">
        <f>(VLOOKUP($A183,[4]BASE20!$A$1:$N$933,13,0))/1000</f>
        <v>630129.42372000008</v>
      </c>
      <c r="BJ183" s="2">
        <f>(VLOOKUP($A183,[4]BASE20!$A$1:$N$933,14,0))/1000</f>
        <v>524743.47600999998</v>
      </c>
      <c r="BK183" s="2">
        <f>(VLOOKUP($A183,[4]BASE21!$A$1:$N$933,3,0))/1000</f>
        <v>455101.32731000002</v>
      </c>
      <c r="BL183" s="2">
        <f>(VLOOKUP($A183,[4]BASE21!$A$1:$N$933,4,0))/1000</f>
        <v>412138.30088</v>
      </c>
      <c r="BM183" s="2">
        <f>(VLOOKUP($A183,[4]BASE21!$A$1:$N$933,5,0))/1000</f>
        <v>455997.87332000001</v>
      </c>
      <c r="BN183" s="2">
        <f>(VLOOKUP($A183,[4]BASE21!$A$1:$N$933,6,0))/1000</f>
        <v>469250.61482999998</v>
      </c>
      <c r="BO183" s="2">
        <f>(VLOOKUP($A183,[4]BASE21!$A$1:$N$933,7,0))/1000</f>
        <v>500778.86642000003</v>
      </c>
      <c r="BP183" s="2">
        <f>(VLOOKUP($A183,[4]BASE21!$A$1:$N$933,8,0))/1000</f>
        <v>510921.07276000001</v>
      </c>
      <c r="BQ183" s="2">
        <f t="shared" si="10"/>
        <v>88637.099420000042</v>
      </c>
      <c r="BR183" s="34">
        <f t="shared" si="11"/>
        <v>0.20989927398602526</v>
      </c>
      <c r="BS183" s="34">
        <f t="shared" si="12"/>
        <v>2.025286412844296E-2</v>
      </c>
      <c r="BT183" s="5"/>
    </row>
    <row r="184" spans="1:72" x14ac:dyDescent="0.2">
      <c r="A184" s="1">
        <v>633</v>
      </c>
      <c r="B184" s="1" t="s">
        <v>118</v>
      </c>
      <c r="C184" s="2">
        <f>VLOOKUP($A184,[4]BASE!$A$2:$N$890,3,0)</f>
        <v>1</v>
      </c>
      <c r="D184" s="2">
        <f>VLOOKUP($A184,[4]BASE!$A$2:$N$890,3,0)</f>
        <v>1</v>
      </c>
      <c r="E184" s="2">
        <f>VLOOKUP($A184,[4]BASE!$A$2:$N$890,3,0)</f>
        <v>1</v>
      </c>
      <c r="F184" s="2">
        <f>VLOOKUP($A184,[4]BASE!$A$2:$N$890,3,0)</f>
        <v>1</v>
      </c>
      <c r="G184" s="2">
        <f>VLOOKUP($A184,[4]BASE!$A$2:$N$890,3,0)</f>
        <v>1</v>
      </c>
      <c r="H184" s="2">
        <f>VLOOKUP($A184,[4]BASE!$A$2:$N$890,3,0)</f>
        <v>1</v>
      </c>
      <c r="I184" s="2">
        <f>VLOOKUP($A184,[4]BASE!$A$2:$N$890,3,0)</f>
        <v>1</v>
      </c>
      <c r="J184" s="2">
        <f>VLOOKUP($A184,[4]BASE!$A$2:$N$890,3,0)</f>
        <v>1</v>
      </c>
      <c r="K184" s="2">
        <f>(VLOOKUP($A184,[4]BASE!$A$2:$N$890,11,0))/1000</f>
        <v>265864.29751</v>
      </c>
      <c r="L184" s="2">
        <f>(VLOOKUP($A184,[4]BASE!$A$2:$N$890,12,0))/1000</f>
        <v>264823.82371999999</v>
      </c>
      <c r="M184" s="2">
        <f>(VLOOKUP($A184,[4]BASE!$A$2:$N$890,13,0))/1000</f>
        <v>257732.59219999998</v>
      </c>
      <c r="N184" s="2">
        <f>(VLOOKUP($A184,[4]BASE!$A$2:$N$890,14,0))/1000</f>
        <v>241629.07824</v>
      </c>
      <c r="O184" s="2">
        <f>(VLOOKUP($A184,[4]BASE17!$A$1:$N$933,3,0))/1000</f>
        <v>238516.72265000001</v>
      </c>
      <c r="P184" s="2">
        <f>(VLOOKUP($A184,[4]BASE17!$A$1:$N$933,4,0))/1000</f>
        <v>230973.32034999999</v>
      </c>
      <c r="Q184" s="2">
        <f>(VLOOKUP($A184,[4]BASE17!$A$1:$N$933,5,0))/1000</f>
        <v>231867.45888999998</v>
      </c>
      <c r="R184" s="2">
        <f>(VLOOKUP($A184,[4]BASE17!$A$1:$N$933,6,0))/1000</f>
        <v>230564.11125999998</v>
      </c>
      <c r="S184" s="2">
        <f>(VLOOKUP($A184,[4]BASE17!$A$1:$N$933,7,0))/1000</f>
        <v>224622.70838999999</v>
      </c>
      <c r="T184" s="2">
        <f>(VLOOKUP($A184,[4]BASE17!$A$1:$N$933,8,0))/1000</f>
        <v>208759.08524000001</v>
      </c>
      <c r="U184" s="2">
        <f>(VLOOKUP($A184,[4]BASE17!$A$1:$N$933,9,0))/1000</f>
        <v>206649.46806000001</v>
      </c>
      <c r="V184" s="2">
        <f>(VLOOKUP($A184,[4]BASE17!$A$1:$N$933,10,0))/1000</f>
        <v>199267.94758000001</v>
      </c>
      <c r="W184" s="2">
        <f>(VLOOKUP($A184,[4]BASE17!$A$1:$N$933,11,0))/1000</f>
        <v>199596.98942</v>
      </c>
      <c r="X184" s="2">
        <f>(VLOOKUP($A184,[4]BASE17!$A$1:$N$933,12,0))/1000</f>
        <v>197696.06690999999</v>
      </c>
      <c r="Y184" s="2">
        <f>(VLOOKUP($A184,[4]BASE17!$A$1:$N$933,13,0))/1000</f>
        <v>191371.34696</v>
      </c>
      <c r="Z184" s="2">
        <f>(VLOOKUP($A184,[4]BASE17!$A$1:$N$933,14,0))/1000</f>
        <v>191739.19863</v>
      </c>
      <c r="AA184" s="2">
        <f>(VLOOKUP($A184,[4]BASE18!$A$1:$N$933,3,0))/1000</f>
        <v>174508.29709000001</v>
      </c>
      <c r="AB184" s="2">
        <f>(VLOOKUP($A184,[4]BASE18!$A$1:$N$933,4,0))/1000</f>
        <v>166870.75818</v>
      </c>
      <c r="AC184" s="2">
        <f>(VLOOKUP($A184,[4]BASE18!$A$1:$N$933,5,0))/1000</f>
        <v>166769.71585000001</v>
      </c>
      <c r="AD184" s="2">
        <f>(VLOOKUP($A184,[4]BASE18!$A$1:$N$933,6,0))/1000</f>
        <v>164344.94319999998</v>
      </c>
      <c r="AE184" s="2">
        <f>(VLOOKUP($A184,[4]BASE18!$A$1:$N$933,7,0))/1000</f>
        <v>158246.86650999999</v>
      </c>
      <c r="AF184" s="2">
        <f>(VLOOKUP($A184,[4]BASE18!$A$1:$N$933,8,0))/1000</f>
        <v>158357.65826</v>
      </c>
      <c r="AG184" s="2">
        <f>(VLOOKUP($A184,[4]BASE18!$A$1:$N$933,9,0))/1000</f>
        <v>142470.14408000003</v>
      </c>
      <c r="AH184" s="2">
        <f>(VLOOKUP($A184,[4]BASE18!$A$1:$N$933,10,0))/1000</f>
        <v>134680.67805000002</v>
      </c>
      <c r="AI184" s="2">
        <f>(VLOOKUP($A184,[4]BASE18!$A$1:$N$933,11,0))/1000</f>
        <v>135384.81302</v>
      </c>
      <c r="AJ184" s="2">
        <f>(VLOOKUP($A184,[4]BASE18!$A$1:$N$933,12,0))/1000</f>
        <v>135564.24086000002</v>
      </c>
      <c r="AK184" s="2">
        <f>(VLOOKUP($A184,[4]BASE18!$A$1:$N$933,13,0))/1000</f>
        <v>129309.11722</v>
      </c>
      <c r="AL184" s="2">
        <f>(VLOOKUP($A184,[4]BASE18!$A$1:$N$933,14,0))/1000</f>
        <v>129389.61374</v>
      </c>
      <c r="AM184" s="2">
        <f>(VLOOKUP($A184,[4]BASE19!$A$1:$N$933,3,0))/1000</f>
        <v>128739.97687</v>
      </c>
      <c r="AN184" s="2">
        <f>(VLOOKUP($A184,[4]BASE19!$A$1:$N$933,4,0))/1000</f>
        <v>120825.73076000001</v>
      </c>
      <c r="AO184" s="2">
        <f>(VLOOKUP($A184,[4]BASE19!$A$1:$N$933,5,0))/1000</f>
        <v>120645.27173000001</v>
      </c>
      <c r="AP184" s="2">
        <f>(VLOOKUP($A184,[4]BASE19!$A$1:$N$933,6,0))/1000</f>
        <v>120299.51983</v>
      </c>
      <c r="AQ184" s="2">
        <f>(VLOOKUP($A184,[4]BASE19!$A$1:$N$933,7,0))/1000</f>
        <v>113381.97898</v>
      </c>
      <c r="AR184" s="2">
        <f>(VLOOKUP($A184,[4]BASE19!$A$1:$N$933,8,0))/1000</f>
        <v>112747.99112000001</v>
      </c>
      <c r="AS184" s="2">
        <f>(VLOOKUP($A184,[4]BASE19!$A$1:$N$933,9,0))/1000</f>
        <v>112624.50179000001</v>
      </c>
      <c r="AT184" s="2">
        <f>(VLOOKUP($A184,[4]BASE19!$A$1:$N$933,10,0))/1000</f>
        <v>105182.97742</v>
      </c>
      <c r="AU184" s="2">
        <f>(VLOOKUP($A184,[4]BASE19!$A$1:$N$933,11,0))/1000</f>
        <v>105139.86312000001</v>
      </c>
      <c r="AV184" s="2">
        <f>(VLOOKUP($A184,[4]BASE19!$A$1:$N$933,12,0))/1000</f>
        <v>106989.38751</v>
      </c>
      <c r="AW184" s="2">
        <f>(VLOOKUP($A184,[4]BASE19!$A$1:$N$933,13,0))/1000</f>
        <v>100440.32642</v>
      </c>
      <c r="AX184" s="2">
        <f>(VLOOKUP($A184,[4]BASE19!$A$1:$N$933,14,0))/1000</f>
        <v>100037.54571999999</v>
      </c>
      <c r="AY184" s="2">
        <f>(VLOOKUP($A184,[4]BASE20!$A$1:$N$933,3,0))/1000</f>
        <v>98795.079790000003</v>
      </c>
      <c r="AZ184" s="2">
        <f>(VLOOKUP($A184,[4]BASE20!$A$1:$N$933,4,0))/1000</f>
        <v>91314.299579999992</v>
      </c>
      <c r="BA184" s="2">
        <f>(VLOOKUP($A184,[4]BASE20!$A$1:$N$933,5,0))/1000</f>
        <v>101033.64693</v>
      </c>
      <c r="BB184" s="2">
        <f>(VLOOKUP($A184,[4]BASE20!$A$1:$N$933,6,0))/1000</f>
        <v>101325.97521999999</v>
      </c>
      <c r="BC184" s="2">
        <f>(VLOOKUP($A184,[4]BASE20!$A$1:$N$933,7,0))/1000</f>
        <v>95428.194730000003</v>
      </c>
      <c r="BD184" s="2">
        <f>(VLOOKUP($A184,[4]BASE20!$A$1:$N$933,8,0))/1000</f>
        <v>95540.593709999986</v>
      </c>
      <c r="BE184" s="2">
        <f>(VLOOKUP($A184,[4]BASE20!$A$1:$N$933,9,0))/1000</f>
        <v>95345.002939999991</v>
      </c>
      <c r="BF184" s="2">
        <f>(VLOOKUP($A184,[4]BASE20!$A$1:$N$933,10,0))/1000</f>
        <v>87963.998619999998</v>
      </c>
      <c r="BG184" s="2">
        <f>(VLOOKUP($A184,[4]BASE20!$A$1:$N$933,11,0))/1000</f>
        <v>88156.363310000001</v>
      </c>
      <c r="BH184" s="2">
        <f>(VLOOKUP($A184,[4]BASE20!$A$1:$N$933,12,0))/1000</f>
        <v>87549.21716</v>
      </c>
      <c r="BI184" s="2">
        <f>(VLOOKUP($A184,[4]BASE20!$A$1:$N$933,13,0))/1000</f>
        <v>81270.24123</v>
      </c>
      <c r="BJ184" s="2">
        <f>(VLOOKUP($A184,[4]BASE20!$A$1:$N$933,14,0))/1000</f>
        <v>82098.712599999999</v>
      </c>
      <c r="BK184" s="2">
        <f>(VLOOKUP($A184,[4]BASE21!$A$1:$N$933,3,0))/1000</f>
        <v>82973.530530000004</v>
      </c>
      <c r="BL184" s="2">
        <f>(VLOOKUP($A184,[4]BASE21!$A$1:$N$933,4,0))/1000</f>
        <v>75814.652090000003</v>
      </c>
      <c r="BM184" s="2">
        <f>(VLOOKUP($A184,[4]BASE21!$A$1:$N$933,5,0))/1000</f>
        <v>75186.616379999992</v>
      </c>
      <c r="BN184" s="2">
        <f>(VLOOKUP($A184,[4]BASE21!$A$1:$N$933,6,0))/1000</f>
        <v>65658.548590000006</v>
      </c>
      <c r="BO184" s="2">
        <f>(VLOOKUP($A184,[4]BASE21!$A$1:$N$933,7,0))/1000</f>
        <v>57974.938950000003</v>
      </c>
      <c r="BP184" s="2">
        <f>(VLOOKUP($A184,[4]BASE21!$A$1:$N$933,8,0))/1000</f>
        <v>58839.397490000003</v>
      </c>
      <c r="BQ184" s="2">
        <f t="shared" si="10"/>
        <v>-36701.196219999983</v>
      </c>
      <c r="BR184" s="34">
        <f t="shared" si="11"/>
        <v>-0.38414243406735882</v>
      </c>
      <c r="BS184" s="34">
        <f t="shared" si="12"/>
        <v>1.4910900393453552E-2</v>
      </c>
      <c r="BT184" s="5"/>
    </row>
    <row r="185" spans="1:72" x14ac:dyDescent="0.2">
      <c r="A185" s="1">
        <v>639</v>
      </c>
      <c r="B185" s="1" t="s">
        <v>119</v>
      </c>
      <c r="C185" s="2">
        <f>VLOOKUP($A185,[4]BASE!$A$2:$N$890,3,0)</f>
        <v>1</v>
      </c>
      <c r="D185" s="2">
        <f>VLOOKUP($A185,[4]BASE!$A$2:$N$890,3,0)</f>
        <v>1</v>
      </c>
      <c r="E185" s="2">
        <f>VLOOKUP($A185,[4]BASE!$A$2:$N$890,3,0)</f>
        <v>1</v>
      </c>
      <c r="F185" s="2">
        <f>VLOOKUP($A185,[4]BASE!$A$2:$N$890,3,0)</f>
        <v>1</v>
      </c>
      <c r="G185" s="2">
        <f>VLOOKUP($A185,[4]BASE!$A$2:$N$890,3,0)</f>
        <v>1</v>
      </c>
      <c r="H185" s="2">
        <f>VLOOKUP($A185,[4]BASE!$A$2:$N$890,3,0)</f>
        <v>1</v>
      </c>
      <c r="I185" s="2">
        <f>VLOOKUP($A185,[4]BASE!$A$2:$N$890,3,0)</f>
        <v>1</v>
      </c>
      <c r="J185" s="2">
        <f>VLOOKUP($A185,[4]BASE!$A$2:$N$890,3,0)</f>
        <v>1</v>
      </c>
      <c r="K185" s="2">
        <f>(VLOOKUP($A185,[4]BASE!$A$2:$N$890,11,0))/1000</f>
        <v>10631.306689999999</v>
      </c>
      <c r="L185" s="2">
        <f>(VLOOKUP($A185,[4]BASE!$A$2:$N$890,12,0))/1000</f>
        <v>10631.306689999999</v>
      </c>
      <c r="M185" s="2">
        <f>(VLOOKUP($A185,[4]BASE!$A$2:$N$890,13,0))/1000</f>
        <v>10672.54758</v>
      </c>
      <c r="N185" s="2">
        <f>(VLOOKUP($A185,[4]BASE!$A$2:$N$890,14,0))/1000</f>
        <v>10672.54758</v>
      </c>
      <c r="O185" s="2">
        <f>(VLOOKUP($A185,[4]BASE17!$A$1:$N$933,3,0))/1000</f>
        <v>10672.54758</v>
      </c>
      <c r="P185" s="2">
        <f>(VLOOKUP($A185,[4]BASE17!$A$1:$N$933,4,0))/1000</f>
        <v>10672.54758</v>
      </c>
      <c r="Q185" s="2">
        <f>(VLOOKUP($A185,[4]BASE17!$A$1:$N$933,5,0))/1000</f>
        <v>10672.54758</v>
      </c>
      <c r="R185" s="2">
        <f>(VLOOKUP($A185,[4]BASE17!$A$1:$N$933,6,0))/1000</f>
        <v>10868.809300000001</v>
      </c>
      <c r="S185" s="2">
        <f>(VLOOKUP($A185,[4]BASE17!$A$1:$N$933,7,0))/1000</f>
        <v>10868.809300000001</v>
      </c>
      <c r="T185" s="2">
        <f>(VLOOKUP($A185,[4]BASE17!$A$1:$N$933,8,0))/1000</f>
        <v>11188.20096</v>
      </c>
      <c r="U185" s="2">
        <f>(VLOOKUP($A185,[4]BASE17!$A$1:$N$933,9,0))/1000</f>
        <v>11188.20096</v>
      </c>
      <c r="V185" s="2">
        <f>(VLOOKUP($A185,[4]BASE17!$A$1:$N$933,10,0))/1000</f>
        <v>11071.983789999998</v>
      </c>
      <c r="W185" s="2">
        <f>(VLOOKUP($A185,[4]BASE17!$A$1:$N$933,11,0))/1000</f>
        <v>11071.983789999998</v>
      </c>
      <c r="X185" s="2">
        <f>(VLOOKUP($A185,[4]BASE17!$A$1:$N$933,12,0))/1000</f>
        <v>11071.983789999998</v>
      </c>
      <c r="Y185" s="2">
        <f>(VLOOKUP($A185,[4]BASE17!$A$1:$N$933,13,0))/1000</f>
        <v>11071.983789999998</v>
      </c>
      <c r="Z185" s="2">
        <f>(VLOOKUP($A185,[4]BASE17!$A$1:$N$933,14,0))/1000</f>
        <v>11071.983789999998</v>
      </c>
      <c r="AA185" s="2">
        <f>(VLOOKUP($A185,[4]BASE18!$A$1:$N$933,3,0))/1000</f>
        <v>10942.72409</v>
      </c>
      <c r="AB185" s="2">
        <f>(VLOOKUP($A185,[4]BASE18!$A$1:$N$933,4,0))/1000</f>
        <v>10942.72409</v>
      </c>
      <c r="AC185" s="2">
        <f>(VLOOKUP($A185,[4]BASE18!$A$1:$N$933,5,0))/1000</f>
        <v>10942.72409</v>
      </c>
      <c r="AD185" s="2">
        <f>(VLOOKUP($A185,[4]BASE18!$A$1:$N$933,6,0))/1000</f>
        <v>10942.72409</v>
      </c>
      <c r="AE185" s="2">
        <f>(VLOOKUP($A185,[4]BASE18!$A$1:$N$933,7,0))/1000</f>
        <v>10942.72409</v>
      </c>
      <c r="AF185" s="2">
        <f>(VLOOKUP($A185,[4]BASE18!$A$1:$N$933,8,0))/1000</f>
        <v>10942.72409</v>
      </c>
      <c r="AG185" s="2">
        <f>(VLOOKUP($A185,[4]BASE18!$A$1:$N$933,9,0))/1000</f>
        <v>56385.70607</v>
      </c>
      <c r="AH185" s="2">
        <f>(VLOOKUP($A185,[4]BASE18!$A$1:$N$933,10,0))/1000</f>
        <v>56385.70607</v>
      </c>
      <c r="AI185" s="2">
        <f>(VLOOKUP($A185,[4]BASE18!$A$1:$N$933,11,0))/1000</f>
        <v>56385.70607</v>
      </c>
      <c r="AJ185" s="2">
        <f>(VLOOKUP($A185,[4]BASE18!$A$1:$N$933,12,0))/1000</f>
        <v>56385.70607</v>
      </c>
      <c r="AK185" s="2">
        <f>(VLOOKUP($A185,[4]BASE18!$A$1:$N$933,13,0))/1000</f>
        <v>55979.686009999998</v>
      </c>
      <c r="AL185" s="2">
        <f>(VLOOKUP($A185,[4]BASE18!$A$1:$N$933,14,0))/1000</f>
        <v>55979.686009999998</v>
      </c>
      <c r="AM185" s="2">
        <f>(VLOOKUP($A185,[4]BASE19!$A$1:$N$933,3,0))/1000</f>
        <v>55979.686009999998</v>
      </c>
      <c r="AN185" s="2">
        <f>(VLOOKUP($A185,[4]BASE19!$A$1:$N$933,4,0))/1000</f>
        <v>55979.686009999998</v>
      </c>
      <c r="AO185" s="2">
        <f>(VLOOKUP($A185,[4]BASE19!$A$1:$N$933,5,0))/1000</f>
        <v>55979.686009999998</v>
      </c>
      <c r="AP185" s="2">
        <f>(VLOOKUP($A185,[4]BASE19!$A$1:$N$933,6,0))/1000</f>
        <v>55979.686009999998</v>
      </c>
      <c r="AQ185" s="2">
        <f>(VLOOKUP($A185,[4]BASE19!$A$1:$N$933,7,0))/1000</f>
        <v>55979.686009999998</v>
      </c>
      <c r="AR185" s="2">
        <f>(VLOOKUP($A185,[4]BASE19!$A$1:$N$933,8,0))/1000</f>
        <v>55685.268609999999</v>
      </c>
      <c r="AS185" s="2">
        <f>(VLOOKUP($A185,[4]BASE19!$A$1:$N$933,9,0))/1000</f>
        <v>55685.268609999999</v>
      </c>
      <c r="AT185" s="2">
        <f>(VLOOKUP($A185,[4]BASE19!$A$1:$N$933,10,0))/1000</f>
        <v>55685.268609999999</v>
      </c>
      <c r="AU185" s="2">
        <f>(VLOOKUP($A185,[4]BASE19!$A$1:$N$933,11,0))/1000</f>
        <v>55685.268609999999</v>
      </c>
      <c r="AV185" s="2">
        <f>(VLOOKUP($A185,[4]BASE19!$A$1:$N$933,12,0))/1000</f>
        <v>55685.268609999999</v>
      </c>
      <c r="AW185" s="2">
        <f>(VLOOKUP($A185,[4]BASE19!$A$1:$N$933,13,0))/1000</f>
        <v>55685.268609999999</v>
      </c>
      <c r="AX185" s="2">
        <f>(VLOOKUP($A185,[4]BASE19!$A$1:$N$933,14,0))/1000</f>
        <v>55685.268609999999</v>
      </c>
      <c r="AY185" s="2">
        <f>(VLOOKUP($A185,[4]BASE20!$A$1:$N$933,3,0))/1000</f>
        <v>55685.268609999999</v>
      </c>
      <c r="AZ185" s="2">
        <f>(VLOOKUP($A185,[4]BASE20!$A$1:$N$933,4,0))/1000</f>
        <v>55685.268609999999</v>
      </c>
      <c r="BA185" s="2">
        <f>(VLOOKUP($A185,[4]BASE20!$A$1:$N$933,5,0))/1000</f>
        <v>55685.268609999999</v>
      </c>
      <c r="BB185" s="2">
        <f>(VLOOKUP($A185,[4]BASE20!$A$1:$N$933,6,0))/1000</f>
        <v>55685.268609999999</v>
      </c>
      <c r="BC185" s="2">
        <f>(VLOOKUP($A185,[4]BASE20!$A$1:$N$933,7,0))/1000</f>
        <v>55685.268609999999</v>
      </c>
      <c r="BD185" s="2">
        <f>(VLOOKUP($A185,[4]BASE20!$A$1:$N$933,8,0))/1000</f>
        <v>55685.268609999999</v>
      </c>
      <c r="BE185" s="2">
        <f>(VLOOKUP($A185,[4]BASE20!$A$1:$N$933,9,0))/1000</f>
        <v>55685.268609999999</v>
      </c>
      <c r="BF185" s="2">
        <f>(VLOOKUP($A185,[4]BASE20!$A$1:$N$933,10,0))/1000</f>
        <v>55685.268609999999</v>
      </c>
      <c r="BG185" s="2">
        <f>(VLOOKUP($A185,[4]BASE20!$A$1:$N$933,11,0))/1000</f>
        <v>55685.268609999999</v>
      </c>
      <c r="BH185" s="2">
        <f>(VLOOKUP($A185,[4]BASE20!$A$1:$N$933,12,0))/1000</f>
        <v>55685.268609999999</v>
      </c>
      <c r="BI185" s="2">
        <f>(VLOOKUP($A185,[4]BASE20!$A$1:$N$933,13,0))/1000</f>
        <v>187447.89955</v>
      </c>
      <c r="BJ185" s="2">
        <f>(VLOOKUP($A185,[4]BASE20!$A$1:$N$933,14,0))/1000</f>
        <v>187447.89955</v>
      </c>
      <c r="BK185" s="2">
        <f>(VLOOKUP($A185,[4]BASE21!$A$1:$N$933,3,0))/1000</f>
        <v>187447.89955</v>
      </c>
      <c r="BL185" s="2">
        <f>(VLOOKUP($A185,[4]BASE21!$A$1:$N$933,4,0))/1000</f>
        <v>187447.89955</v>
      </c>
      <c r="BM185" s="2">
        <f>(VLOOKUP($A185,[4]BASE21!$A$1:$N$933,5,0))/1000</f>
        <v>187447.89955</v>
      </c>
      <c r="BN185" s="2">
        <f>(VLOOKUP($A185,[4]BASE21!$A$1:$N$933,6,0))/1000</f>
        <v>187447.89955</v>
      </c>
      <c r="BO185" s="2">
        <f>(VLOOKUP($A185,[4]BASE21!$A$1:$N$933,7,0))/1000</f>
        <v>187447.89955</v>
      </c>
      <c r="BP185" s="2">
        <f>(VLOOKUP($A185,[4]BASE21!$A$1:$N$933,8,0))/1000</f>
        <v>187447.89955</v>
      </c>
      <c r="BQ185" s="2">
        <f t="shared" si="10"/>
        <v>131762.63094</v>
      </c>
      <c r="BR185" s="34">
        <f t="shared" si="11"/>
        <v>2.366202664169927</v>
      </c>
      <c r="BS185" s="34">
        <f t="shared" si="12"/>
        <v>0</v>
      </c>
      <c r="BT185" s="5"/>
    </row>
    <row r="186" spans="1:72" x14ac:dyDescent="0.2">
      <c r="A186" s="1">
        <v>64</v>
      </c>
      <c r="B186" s="1" t="s">
        <v>120</v>
      </c>
      <c r="C186" s="2">
        <f>VLOOKUP($A186,[4]BASE!$A$2:$N$890,3,0)</f>
        <v>1</v>
      </c>
      <c r="D186" s="2">
        <f>VLOOKUP($A186,[4]BASE!$A$2:$N$890,3,0)</f>
        <v>1</v>
      </c>
      <c r="E186" s="2">
        <f>VLOOKUP($A186,[4]BASE!$A$2:$N$890,3,0)</f>
        <v>1</v>
      </c>
      <c r="F186" s="2">
        <f>VLOOKUP($A186,[4]BASE!$A$2:$N$890,3,0)</f>
        <v>1</v>
      </c>
      <c r="G186" s="2">
        <f>VLOOKUP($A186,[4]BASE!$A$2:$N$890,3,0)</f>
        <v>1</v>
      </c>
      <c r="H186" s="2">
        <f>VLOOKUP($A186,[4]BASE!$A$2:$N$890,3,0)</f>
        <v>1</v>
      </c>
      <c r="I186" s="2">
        <f>VLOOKUP($A186,[4]BASE!$A$2:$N$890,3,0)</f>
        <v>1</v>
      </c>
      <c r="J186" s="2">
        <f>VLOOKUP($A186,[4]BASE!$A$2:$N$890,3,0)</f>
        <v>1</v>
      </c>
      <c r="K186" s="2">
        <f>(VLOOKUP($A186,[4]BASE!$A$2:$N$890,11,0))/1000</f>
        <v>979624.61410000001</v>
      </c>
      <c r="L186" s="2">
        <f>(VLOOKUP($A186,[4]BASE!$A$2:$N$890,12,0))/1000</f>
        <v>988389.56900999998</v>
      </c>
      <c r="M186" s="2">
        <f>(VLOOKUP($A186,[4]BASE!$A$2:$N$890,13,0))/1000</f>
        <v>957371.34138</v>
      </c>
      <c r="N186" s="2">
        <f>(VLOOKUP($A186,[4]BASE!$A$2:$N$890,14,0))/1000</f>
        <v>1037814.33942</v>
      </c>
      <c r="O186" s="2">
        <f>(VLOOKUP($A186,[4]BASE17!$A$1:$N$933,3,0))/1000</f>
        <v>1084331.84118</v>
      </c>
      <c r="P186" s="2">
        <f>(VLOOKUP($A186,[4]BASE17!$A$1:$N$933,4,0))/1000</f>
        <v>1171725.84103</v>
      </c>
      <c r="Q186" s="2">
        <f>(VLOOKUP($A186,[4]BASE17!$A$1:$N$933,5,0))/1000</f>
        <v>1135005.8965699999</v>
      </c>
      <c r="R186" s="2">
        <f>(VLOOKUP($A186,[4]BASE17!$A$1:$N$933,6,0))/1000</f>
        <v>1043510.46086</v>
      </c>
      <c r="S186" s="2">
        <f>(VLOOKUP($A186,[4]BASE17!$A$1:$N$933,7,0))/1000</f>
        <v>1018978.84541</v>
      </c>
      <c r="T186" s="2">
        <f>(VLOOKUP($A186,[4]BASE17!$A$1:$N$933,8,0))/1000</f>
        <v>1014468.5670800001</v>
      </c>
      <c r="U186" s="2">
        <f>(VLOOKUP($A186,[4]BASE17!$A$1:$N$933,9,0))/1000</f>
        <v>1079392.4341</v>
      </c>
      <c r="V186" s="2">
        <f>(VLOOKUP($A186,[4]BASE17!$A$1:$N$933,10,0))/1000</f>
        <v>996021.85806</v>
      </c>
      <c r="W186" s="2">
        <f>(VLOOKUP($A186,[4]BASE17!$A$1:$N$933,11,0))/1000</f>
        <v>1089172.4086500001</v>
      </c>
      <c r="X186" s="2">
        <f>(VLOOKUP($A186,[4]BASE17!$A$1:$N$933,12,0))/1000</f>
        <v>1188740.6641900002</v>
      </c>
      <c r="Y186" s="2">
        <f>(VLOOKUP($A186,[4]BASE17!$A$1:$N$933,13,0))/1000</f>
        <v>1221947.8916199999</v>
      </c>
      <c r="Z186" s="2">
        <f>(VLOOKUP($A186,[4]BASE17!$A$1:$N$933,14,0))/1000</f>
        <v>1182039.9508900002</v>
      </c>
      <c r="AA186" s="2">
        <f>(VLOOKUP($A186,[4]BASE18!$A$1:$N$933,3,0))/1000</f>
        <v>1240891.56733</v>
      </c>
      <c r="AB186" s="2">
        <f>(VLOOKUP($A186,[4]BASE18!$A$1:$N$933,4,0))/1000</f>
        <v>1125300.8969000001</v>
      </c>
      <c r="AC186" s="2">
        <f>(VLOOKUP($A186,[4]BASE18!$A$1:$N$933,5,0))/1000</f>
        <v>1216539.9896</v>
      </c>
      <c r="AD186" s="2">
        <f>(VLOOKUP($A186,[4]BASE18!$A$1:$N$933,6,0))/1000</f>
        <v>1226428.5999499999</v>
      </c>
      <c r="AE186" s="2">
        <f>(VLOOKUP($A186,[4]BASE18!$A$1:$N$933,7,0))/1000</f>
        <v>1314059.2312699999</v>
      </c>
      <c r="AF186" s="2">
        <f>(VLOOKUP($A186,[4]BASE18!$A$1:$N$933,8,0))/1000</f>
        <v>1435450.4086600002</v>
      </c>
      <c r="AG186" s="2">
        <f>(VLOOKUP($A186,[4]BASE18!$A$1:$N$933,9,0))/1000</f>
        <v>1463337.5620799998</v>
      </c>
      <c r="AH186" s="2">
        <f>(VLOOKUP($A186,[4]BASE18!$A$1:$N$933,10,0))/1000</f>
        <v>1344637.5148699998</v>
      </c>
      <c r="AI186" s="2">
        <f>(VLOOKUP($A186,[4]BASE18!$A$1:$N$933,11,0))/1000</f>
        <v>1382183.74272</v>
      </c>
      <c r="AJ186" s="2">
        <f>(VLOOKUP($A186,[4]BASE18!$A$1:$N$933,12,0))/1000</f>
        <v>1596658.53923</v>
      </c>
      <c r="AK186" s="2">
        <f>(VLOOKUP($A186,[4]BASE18!$A$1:$N$933,13,0))/1000</f>
        <v>1603324.99477</v>
      </c>
      <c r="AL186" s="2">
        <f>(VLOOKUP($A186,[4]BASE18!$A$1:$N$933,14,0))/1000</f>
        <v>1594025.5925999999</v>
      </c>
      <c r="AM186" s="2">
        <f>(VLOOKUP($A186,[4]BASE19!$A$1:$N$933,3,0))/1000</f>
        <v>1364226.4570499999</v>
      </c>
      <c r="AN186" s="2">
        <f>(VLOOKUP($A186,[4]BASE19!$A$1:$N$933,4,0))/1000</f>
        <v>1286365.2825799999</v>
      </c>
      <c r="AO186" s="2">
        <f>(VLOOKUP($A186,[4]BASE19!$A$1:$N$933,5,0))/1000</f>
        <v>1333674.1209500001</v>
      </c>
      <c r="AP186" s="2">
        <f>(VLOOKUP($A186,[4]BASE19!$A$1:$N$933,6,0))/1000</f>
        <v>1473044.3095100001</v>
      </c>
      <c r="AQ186" s="2">
        <f>(VLOOKUP($A186,[4]BASE19!$A$1:$N$933,7,0))/1000</f>
        <v>1480981.18197</v>
      </c>
      <c r="AR186" s="2">
        <f>(VLOOKUP($A186,[4]BASE19!$A$1:$N$933,8,0))/1000</f>
        <v>1469504.3551400001</v>
      </c>
      <c r="AS186" s="2">
        <f>(VLOOKUP($A186,[4]BASE19!$A$1:$N$933,9,0))/1000</f>
        <v>1425222.16053</v>
      </c>
      <c r="AT186" s="2">
        <f>(VLOOKUP($A186,[4]BASE19!$A$1:$N$933,10,0))/1000</f>
        <v>1430486.2971300001</v>
      </c>
      <c r="AU186" s="2">
        <f>(VLOOKUP($A186,[4]BASE19!$A$1:$N$933,11,0))/1000</f>
        <v>1371473.03391</v>
      </c>
      <c r="AV186" s="2">
        <f>(VLOOKUP($A186,[4]BASE19!$A$1:$N$933,12,0))/1000</f>
        <v>1428056.1955599999</v>
      </c>
      <c r="AW186" s="2">
        <f>(VLOOKUP($A186,[4]BASE19!$A$1:$N$933,13,0))/1000</f>
        <v>1258682.46074</v>
      </c>
      <c r="AX186" s="2">
        <f>(VLOOKUP($A186,[4]BASE19!$A$1:$N$933,14,0))/1000</f>
        <v>1281211.6574800001</v>
      </c>
      <c r="AY186" s="2">
        <f>(VLOOKUP($A186,[4]BASE20!$A$1:$N$933,3,0))/1000</f>
        <v>1145582.54</v>
      </c>
      <c r="AZ186" s="2">
        <f>(VLOOKUP($A186,[4]BASE20!$A$1:$N$933,4,0))/1000</f>
        <v>1180038.4833900002</v>
      </c>
      <c r="BA186" s="2">
        <f>(VLOOKUP($A186,[4]BASE20!$A$1:$N$933,5,0))/1000</f>
        <v>1151307.1769000001</v>
      </c>
      <c r="BB186" s="2">
        <f>(VLOOKUP($A186,[4]BASE20!$A$1:$N$933,6,0))/1000</f>
        <v>959718.92573999998</v>
      </c>
      <c r="BC186" s="2">
        <f>(VLOOKUP($A186,[4]BASE20!$A$1:$N$933,7,0))/1000</f>
        <v>723587.11245000002</v>
      </c>
      <c r="BD186" s="2">
        <f>(VLOOKUP($A186,[4]BASE20!$A$1:$N$933,8,0))/1000</f>
        <v>573509.83565999998</v>
      </c>
      <c r="BE186" s="2">
        <f>(VLOOKUP($A186,[4]BASE20!$A$1:$N$933,9,0))/1000</f>
        <v>694492.81299000001</v>
      </c>
      <c r="BF186" s="2">
        <f>(VLOOKUP($A186,[4]BASE20!$A$1:$N$933,10,0))/1000</f>
        <v>764434.39824999997</v>
      </c>
      <c r="BG186" s="2">
        <f>(VLOOKUP($A186,[4]BASE20!$A$1:$N$933,11,0))/1000</f>
        <v>848961.13827</v>
      </c>
      <c r="BH186" s="2">
        <f>(VLOOKUP($A186,[4]BASE20!$A$1:$N$933,12,0))/1000</f>
        <v>828726.69987999997</v>
      </c>
      <c r="BI186" s="2">
        <f>(VLOOKUP($A186,[4]BASE20!$A$1:$N$933,13,0))/1000</f>
        <v>898847.56449999998</v>
      </c>
      <c r="BJ186" s="2">
        <f>(VLOOKUP($A186,[4]BASE20!$A$1:$N$933,14,0))/1000</f>
        <v>794290.08815999993</v>
      </c>
      <c r="BK186" s="2">
        <f>(VLOOKUP($A186,[4]BASE21!$A$1:$N$933,3,0))/1000</f>
        <v>725522.75739000004</v>
      </c>
      <c r="BL186" s="2">
        <f>(VLOOKUP($A186,[4]BASE21!$A$1:$N$933,4,0))/1000</f>
        <v>675400.85251999996</v>
      </c>
      <c r="BM186" s="2">
        <f>(VLOOKUP($A186,[4]BASE21!$A$1:$N$933,5,0))/1000</f>
        <v>718632.38925000001</v>
      </c>
      <c r="BN186" s="2">
        <f>(VLOOKUP($A186,[4]BASE21!$A$1:$N$933,6,0))/1000</f>
        <v>722357.06297000009</v>
      </c>
      <c r="BO186" s="2">
        <f>(VLOOKUP($A186,[4]BASE21!$A$1:$N$933,7,0))/1000</f>
        <v>746201.70491999993</v>
      </c>
      <c r="BP186" s="2">
        <f>(VLOOKUP($A186,[4]BASE21!$A$1:$N$933,8,0))/1000</f>
        <v>757208.36979999999</v>
      </c>
      <c r="BQ186" s="2">
        <f t="shared" si="10"/>
        <v>183698.53414</v>
      </c>
      <c r="BR186" s="34">
        <f t="shared" si="11"/>
        <v>0.32030581293971738</v>
      </c>
      <c r="BS186" s="34">
        <f t="shared" si="12"/>
        <v>1.4750254264267681E-2</v>
      </c>
      <c r="BT186" s="5"/>
    </row>
    <row r="187" spans="1:72" x14ac:dyDescent="0.2">
      <c r="A187" s="1">
        <v>641</v>
      </c>
      <c r="B187" s="1" t="s">
        <v>116</v>
      </c>
      <c r="C187" s="2">
        <f>VLOOKUP($A187,[4]BASE!$A$2:$N$890,3,0)</f>
        <v>1</v>
      </c>
      <c r="D187" s="2">
        <f>VLOOKUP($A187,[4]BASE!$A$2:$N$890,3,0)</f>
        <v>1</v>
      </c>
      <c r="E187" s="2">
        <f>VLOOKUP($A187,[4]BASE!$A$2:$N$890,3,0)</f>
        <v>1</v>
      </c>
      <c r="F187" s="2">
        <f>VLOOKUP($A187,[4]BASE!$A$2:$N$890,3,0)</f>
        <v>1</v>
      </c>
      <c r="G187" s="2">
        <f>VLOOKUP($A187,[4]BASE!$A$2:$N$890,3,0)</f>
        <v>1</v>
      </c>
      <c r="H187" s="2">
        <f>VLOOKUP($A187,[4]BASE!$A$2:$N$890,3,0)</f>
        <v>1</v>
      </c>
      <c r="I187" s="2">
        <f>VLOOKUP($A187,[4]BASE!$A$2:$N$890,3,0)</f>
        <v>1</v>
      </c>
      <c r="J187" s="2">
        <f>VLOOKUP($A187,[4]BASE!$A$2:$N$890,3,0)</f>
        <v>1</v>
      </c>
      <c r="K187" s="2">
        <f>(VLOOKUP($A187,[4]BASE!$A$2:$N$890,11,0))/1000</f>
        <v>0</v>
      </c>
      <c r="L187" s="2">
        <f>(VLOOKUP($A187,[4]BASE!$A$2:$N$890,12,0))/1000</f>
        <v>0</v>
      </c>
      <c r="M187" s="2">
        <f>(VLOOKUP($A187,[4]BASE!$A$2:$N$890,13,0))/1000</f>
        <v>0</v>
      </c>
      <c r="N187" s="2">
        <f>(VLOOKUP($A187,[4]BASE!$A$2:$N$890,14,0))/1000</f>
        <v>0</v>
      </c>
      <c r="O187" s="2">
        <f>(VLOOKUP($A187,[4]BASE17!$A$1:$N$933,3,0))/1000</f>
        <v>0</v>
      </c>
      <c r="P187" s="2">
        <f>(VLOOKUP($A187,[4]BASE17!$A$1:$N$933,4,0))/1000</f>
        <v>0</v>
      </c>
      <c r="Q187" s="2">
        <f>(VLOOKUP($A187,[4]BASE17!$A$1:$N$933,5,0))/1000</f>
        <v>0</v>
      </c>
      <c r="R187" s="2">
        <f>(VLOOKUP($A187,[4]BASE17!$A$1:$N$933,6,0))/1000</f>
        <v>0</v>
      </c>
      <c r="S187" s="2">
        <f>(VLOOKUP($A187,[4]BASE17!$A$1:$N$933,7,0))/1000</f>
        <v>0</v>
      </c>
      <c r="T187" s="2">
        <f>(VLOOKUP($A187,[4]BASE17!$A$1:$N$933,8,0))/1000</f>
        <v>0</v>
      </c>
      <c r="U187" s="2">
        <f>(VLOOKUP($A187,[4]BASE17!$A$1:$N$933,9,0))/1000</f>
        <v>0</v>
      </c>
      <c r="V187" s="2">
        <f>(VLOOKUP($A187,[4]BASE17!$A$1:$N$933,10,0))/1000</f>
        <v>0</v>
      </c>
      <c r="W187" s="2">
        <f>(VLOOKUP($A187,[4]BASE17!$A$1:$N$933,11,0))/1000</f>
        <v>0</v>
      </c>
      <c r="X187" s="2">
        <f>(VLOOKUP($A187,[4]BASE17!$A$1:$N$933,12,0))/1000</f>
        <v>0</v>
      </c>
      <c r="Y187" s="2">
        <f>(VLOOKUP($A187,[4]BASE17!$A$1:$N$933,13,0))/1000</f>
        <v>0</v>
      </c>
      <c r="Z187" s="2">
        <f>(VLOOKUP($A187,[4]BASE17!$A$1:$N$933,14,0))/1000</f>
        <v>0</v>
      </c>
      <c r="AA187" s="2">
        <f>(VLOOKUP($A187,[4]BASE18!$A$1:$N$933,3,0))/1000</f>
        <v>0</v>
      </c>
      <c r="AB187" s="2">
        <f>(VLOOKUP($A187,[4]BASE18!$A$1:$N$933,4,0))/1000</f>
        <v>0</v>
      </c>
      <c r="AC187" s="2">
        <f>(VLOOKUP($A187,[4]BASE18!$A$1:$N$933,5,0))/1000</f>
        <v>0</v>
      </c>
      <c r="AD187" s="2">
        <f>(VLOOKUP($A187,[4]BASE18!$A$1:$N$933,6,0))/1000</f>
        <v>0</v>
      </c>
      <c r="AE187" s="2">
        <f>(VLOOKUP($A187,[4]BASE18!$A$1:$N$933,7,0))/1000</f>
        <v>0</v>
      </c>
      <c r="AF187" s="2">
        <f>(VLOOKUP($A187,[4]BASE18!$A$1:$N$933,8,0))/1000</f>
        <v>0</v>
      </c>
      <c r="AG187" s="2">
        <f>(VLOOKUP($A187,[4]BASE18!$A$1:$N$933,9,0))/1000</f>
        <v>0</v>
      </c>
      <c r="AH187" s="2">
        <f>(VLOOKUP($A187,[4]BASE18!$A$1:$N$933,10,0))/1000</f>
        <v>0</v>
      </c>
      <c r="AI187" s="2">
        <f>(VLOOKUP($A187,[4]BASE18!$A$1:$N$933,11,0))/1000</f>
        <v>0</v>
      </c>
      <c r="AJ187" s="2">
        <f>(VLOOKUP($A187,[4]BASE18!$A$1:$N$933,12,0))/1000</f>
        <v>0</v>
      </c>
      <c r="AK187" s="2">
        <f>(VLOOKUP($A187,[4]BASE18!$A$1:$N$933,13,0))/1000</f>
        <v>0</v>
      </c>
      <c r="AL187" s="2">
        <f>(VLOOKUP($A187,[4]BASE18!$A$1:$N$933,14,0))/1000</f>
        <v>0</v>
      </c>
      <c r="AM187" s="2">
        <f>(VLOOKUP($A187,[4]BASE19!$A$1:$N$933,3,0))/1000</f>
        <v>0</v>
      </c>
      <c r="AN187" s="2">
        <f>(VLOOKUP($A187,[4]BASE19!$A$1:$N$933,4,0))/1000</f>
        <v>0</v>
      </c>
      <c r="AO187" s="2">
        <f>(VLOOKUP($A187,[4]BASE19!$A$1:$N$933,5,0))/1000</f>
        <v>0</v>
      </c>
      <c r="AP187" s="2">
        <f>(VLOOKUP($A187,[4]BASE19!$A$1:$N$933,6,0))/1000</f>
        <v>0</v>
      </c>
      <c r="AQ187" s="2">
        <f>(VLOOKUP($A187,[4]BASE19!$A$1:$N$933,7,0))/1000</f>
        <v>0</v>
      </c>
      <c r="AR187" s="2">
        <f>(VLOOKUP($A187,[4]BASE19!$A$1:$N$933,8,0))/1000</f>
        <v>0</v>
      </c>
      <c r="AS187" s="2">
        <f>(VLOOKUP($A187,[4]BASE19!$A$1:$N$933,9,0))/1000</f>
        <v>0</v>
      </c>
      <c r="AT187" s="2">
        <f>(VLOOKUP($A187,[4]BASE19!$A$1:$N$933,10,0))/1000</f>
        <v>0</v>
      </c>
      <c r="AU187" s="2">
        <f>(VLOOKUP($A187,[4]BASE19!$A$1:$N$933,11,0))/1000</f>
        <v>0</v>
      </c>
      <c r="AV187" s="2">
        <f>(VLOOKUP($A187,[4]BASE19!$A$1:$N$933,12,0))/1000</f>
        <v>0</v>
      </c>
      <c r="AW187" s="2">
        <f>(VLOOKUP($A187,[4]BASE19!$A$1:$N$933,13,0))/1000</f>
        <v>0</v>
      </c>
      <c r="AX187" s="2">
        <f>(VLOOKUP($A187,[4]BASE19!$A$1:$N$933,14,0))/1000</f>
        <v>0</v>
      </c>
      <c r="AY187" s="2">
        <f>(VLOOKUP($A187,[4]BASE20!$A$1:$N$933,3,0))/1000</f>
        <v>0</v>
      </c>
      <c r="AZ187" s="2">
        <f>(VLOOKUP($A187,[4]BASE20!$A$1:$N$933,4,0))/1000</f>
        <v>0</v>
      </c>
      <c r="BA187" s="2">
        <f>(VLOOKUP($A187,[4]BASE20!$A$1:$N$933,5,0))/1000</f>
        <v>0</v>
      </c>
      <c r="BB187" s="2">
        <f>(VLOOKUP($A187,[4]BASE20!$A$1:$N$933,6,0))/1000</f>
        <v>0</v>
      </c>
      <c r="BC187" s="2">
        <f>(VLOOKUP($A187,[4]BASE20!$A$1:$N$933,7,0))/1000</f>
        <v>0</v>
      </c>
      <c r="BD187" s="2">
        <f>(VLOOKUP($A187,[4]BASE20!$A$1:$N$933,8,0))/1000</f>
        <v>0</v>
      </c>
      <c r="BE187" s="2">
        <f>(VLOOKUP($A187,[4]BASE20!$A$1:$N$933,9,0))/1000</f>
        <v>0</v>
      </c>
      <c r="BF187" s="2">
        <f>(VLOOKUP($A187,[4]BASE20!$A$1:$N$933,10,0))/1000</f>
        <v>0</v>
      </c>
      <c r="BG187" s="2">
        <f>(VLOOKUP($A187,[4]BASE20!$A$1:$N$933,11,0))/1000</f>
        <v>0</v>
      </c>
      <c r="BH187" s="2">
        <f>(VLOOKUP($A187,[4]BASE20!$A$1:$N$933,12,0))/1000</f>
        <v>0</v>
      </c>
      <c r="BI187" s="2">
        <f>(VLOOKUP($A187,[4]BASE20!$A$1:$N$933,13,0))/1000</f>
        <v>0</v>
      </c>
      <c r="BJ187" s="2">
        <f>(VLOOKUP($A187,[4]BASE20!$A$1:$N$933,14,0))/1000</f>
        <v>0</v>
      </c>
      <c r="BK187" s="2">
        <f>(VLOOKUP($A187,[4]BASE21!$A$1:$N$933,3,0))/1000</f>
        <v>0</v>
      </c>
      <c r="BL187" s="2">
        <f>(VLOOKUP($A187,[4]BASE21!$A$1:$N$933,4,0))/1000</f>
        <v>0</v>
      </c>
      <c r="BM187" s="2">
        <f>(VLOOKUP($A187,[4]BASE21!$A$1:$N$933,5,0))/1000</f>
        <v>0</v>
      </c>
      <c r="BN187" s="2">
        <f>(VLOOKUP($A187,[4]BASE21!$A$1:$N$933,6,0))/1000</f>
        <v>0</v>
      </c>
      <c r="BO187" s="2">
        <f>(VLOOKUP($A187,[4]BASE21!$A$1:$N$933,7,0))/1000</f>
        <v>0</v>
      </c>
      <c r="BP187" s="2">
        <f>(VLOOKUP($A187,[4]BASE21!$A$1:$N$933,8,0))/1000</f>
        <v>0</v>
      </c>
      <c r="BQ187" s="2">
        <f t="shared" si="10"/>
        <v>0</v>
      </c>
      <c r="BR187" s="34">
        <f t="shared" si="11"/>
        <v>0</v>
      </c>
      <c r="BS187" s="34">
        <f t="shared" si="12"/>
        <v>0</v>
      </c>
      <c r="BT187" s="5"/>
    </row>
    <row r="188" spans="1:72" x14ac:dyDescent="0.2">
      <c r="A188" s="1">
        <v>642</v>
      </c>
      <c r="B188" s="1" t="s">
        <v>117</v>
      </c>
      <c r="C188" s="2">
        <f>VLOOKUP($A188,[4]BASE!$A$2:$N$890,3,0)</f>
        <v>1</v>
      </c>
      <c r="D188" s="2">
        <f>VLOOKUP($A188,[4]BASE!$A$2:$N$890,3,0)</f>
        <v>1</v>
      </c>
      <c r="E188" s="2">
        <f>VLOOKUP($A188,[4]BASE!$A$2:$N$890,3,0)</f>
        <v>1</v>
      </c>
      <c r="F188" s="2">
        <f>VLOOKUP($A188,[4]BASE!$A$2:$N$890,3,0)</f>
        <v>1</v>
      </c>
      <c r="G188" s="2">
        <f>VLOOKUP($A188,[4]BASE!$A$2:$N$890,3,0)</f>
        <v>1</v>
      </c>
      <c r="H188" s="2">
        <f>VLOOKUP($A188,[4]BASE!$A$2:$N$890,3,0)</f>
        <v>1</v>
      </c>
      <c r="I188" s="2">
        <f>VLOOKUP($A188,[4]BASE!$A$2:$N$890,3,0)</f>
        <v>1</v>
      </c>
      <c r="J188" s="2">
        <f>VLOOKUP($A188,[4]BASE!$A$2:$N$890,3,0)</f>
        <v>1</v>
      </c>
      <c r="K188" s="2">
        <f>(VLOOKUP($A188,[4]BASE!$A$2:$N$890,11,0))/1000</f>
        <v>703129.00989999995</v>
      </c>
      <c r="L188" s="2">
        <f>(VLOOKUP($A188,[4]BASE!$A$2:$N$890,12,0))/1000</f>
        <v>712934.43859999999</v>
      </c>
      <c r="M188" s="2">
        <f>(VLOOKUP($A188,[4]BASE!$A$2:$N$890,13,0))/1000</f>
        <v>688966.20160000003</v>
      </c>
      <c r="N188" s="2">
        <f>(VLOOKUP($A188,[4]BASE!$A$2:$N$890,14,0))/1000</f>
        <v>785512.71360000002</v>
      </c>
      <c r="O188" s="2">
        <f>(VLOOKUP($A188,[4]BASE17!$A$1:$N$933,3,0))/1000</f>
        <v>835142.57095000008</v>
      </c>
      <c r="P188" s="2">
        <f>(VLOOKUP($A188,[4]BASE17!$A$1:$N$933,4,0))/1000</f>
        <v>930079.97310000006</v>
      </c>
      <c r="Q188" s="2">
        <f>(VLOOKUP($A188,[4]BASE17!$A$1:$N$933,5,0))/1000</f>
        <v>892465.89010000008</v>
      </c>
      <c r="R188" s="2">
        <f>(VLOOKUP($A188,[4]BASE17!$A$1:$N$933,6,0))/1000</f>
        <v>802077.54029999999</v>
      </c>
      <c r="S188" s="2">
        <f>(VLOOKUP($A188,[4]BASE17!$A$1:$N$933,7,0))/1000</f>
        <v>783487.32772000006</v>
      </c>
      <c r="T188" s="2">
        <f>(VLOOKUP($A188,[4]BASE17!$A$1:$N$933,8,0))/1000</f>
        <v>794521.28087999998</v>
      </c>
      <c r="U188" s="2">
        <f>(VLOOKUP($A188,[4]BASE17!$A$1:$N$933,9,0))/1000</f>
        <v>861554.76508000004</v>
      </c>
      <c r="V188" s="2">
        <f>(VLOOKUP($A188,[4]BASE17!$A$1:$N$933,10,0))/1000</f>
        <v>785681.92669000011</v>
      </c>
      <c r="W188" s="2">
        <f>(VLOOKUP($A188,[4]BASE17!$A$1:$N$933,11,0))/1000</f>
        <v>878503.43544000003</v>
      </c>
      <c r="X188" s="2">
        <f>(VLOOKUP($A188,[4]BASE17!$A$1:$N$933,12,0))/1000</f>
        <v>979972.61349000002</v>
      </c>
      <c r="Y188" s="2">
        <f>(VLOOKUP($A188,[4]BASE17!$A$1:$N$933,13,0))/1000</f>
        <v>1019504.56087</v>
      </c>
      <c r="Z188" s="2">
        <f>(VLOOKUP($A188,[4]BASE17!$A$1:$N$933,14,0))/1000</f>
        <v>979228.76847000001</v>
      </c>
      <c r="AA188" s="2">
        <f>(VLOOKUP($A188,[4]BASE18!$A$1:$N$933,3,0))/1000</f>
        <v>1055440.5461500001</v>
      </c>
      <c r="AB188" s="2">
        <f>(VLOOKUP($A188,[4]BASE18!$A$1:$N$933,4,0))/1000</f>
        <v>947487.41463000001</v>
      </c>
      <c r="AC188" s="2">
        <f>(VLOOKUP($A188,[4]BASE18!$A$1:$N$933,5,0))/1000</f>
        <v>1038827.54966</v>
      </c>
      <c r="AD188" s="2">
        <f>(VLOOKUP($A188,[4]BASE18!$A$1:$N$933,6,0))/1000</f>
        <v>1051140.9326599999</v>
      </c>
      <c r="AE188" s="2">
        <f>(VLOOKUP($A188,[4]BASE18!$A$1:$N$933,7,0))/1000</f>
        <v>1144869.6406700001</v>
      </c>
      <c r="AF188" s="2">
        <f>(VLOOKUP($A188,[4]BASE18!$A$1:$N$933,8,0))/1000</f>
        <v>1266150.0263099999</v>
      </c>
      <c r="AG188" s="2">
        <f>(VLOOKUP($A188,[4]BASE18!$A$1:$N$933,9,0))/1000</f>
        <v>1264481.71193</v>
      </c>
      <c r="AH188" s="2">
        <f>(VLOOKUP($A188,[4]BASE18!$A$1:$N$933,10,0))/1000</f>
        <v>1153571.13075</v>
      </c>
      <c r="AI188" s="2">
        <f>(VLOOKUP($A188,[4]BASE18!$A$1:$N$933,11,0))/1000</f>
        <v>1190413.2236300001</v>
      </c>
      <c r="AJ188" s="2">
        <f>(VLOOKUP($A188,[4]BASE18!$A$1:$N$933,12,0))/1000</f>
        <v>1404708.5922999999</v>
      </c>
      <c r="AK188" s="2">
        <f>(VLOOKUP($A188,[4]BASE18!$A$1:$N$933,13,0))/1000</f>
        <v>1418036.19154</v>
      </c>
      <c r="AL188" s="2">
        <f>(VLOOKUP($A188,[4]BASE18!$A$1:$N$933,14,0))/1000</f>
        <v>1408656.2928499999</v>
      </c>
      <c r="AM188" s="2">
        <f>(VLOOKUP($A188,[4]BASE19!$A$1:$N$933,3,0))/1000</f>
        <v>1179506.7941700001</v>
      </c>
      <c r="AN188" s="2">
        <f>(VLOOKUP($A188,[4]BASE19!$A$1:$N$933,4,0))/1000</f>
        <v>1109559.8658099999</v>
      </c>
      <c r="AO188" s="2">
        <f>(VLOOKUP($A188,[4]BASE19!$A$1:$N$933,5,0))/1000</f>
        <v>1157049.1632100001</v>
      </c>
      <c r="AP188" s="2">
        <f>(VLOOKUP($A188,[4]BASE19!$A$1:$N$933,6,0))/1000</f>
        <v>1296765.1036700001</v>
      </c>
      <c r="AQ188" s="2">
        <f>(VLOOKUP($A188,[4]BASE19!$A$1:$N$933,7,0))/1000</f>
        <v>1311619.5169800001</v>
      </c>
      <c r="AR188" s="2">
        <f>(VLOOKUP($A188,[4]BASE19!$A$1:$N$933,8,0))/1000</f>
        <v>1301071.0954100001</v>
      </c>
      <c r="AS188" s="2">
        <f>(VLOOKUP($A188,[4]BASE19!$A$1:$N$933,9,0))/1000</f>
        <v>1256912.3901300002</v>
      </c>
      <c r="AT188" s="2">
        <f>(VLOOKUP($A188,[4]BASE19!$A$1:$N$933,10,0))/1000</f>
        <v>1269618.0510999998</v>
      </c>
      <c r="AU188" s="2">
        <f>(VLOOKUP($A188,[4]BASE19!$A$1:$N$933,11,0))/1000</f>
        <v>1210647.90218</v>
      </c>
      <c r="AV188" s="2">
        <f>(VLOOKUP($A188,[4]BASE19!$A$1:$N$933,12,0))/1000</f>
        <v>1265381.53944</v>
      </c>
      <c r="AW188" s="2">
        <f>(VLOOKUP($A188,[4]BASE19!$A$1:$N$933,13,0))/1000</f>
        <v>1102556.86571</v>
      </c>
      <c r="AX188" s="2">
        <f>(VLOOKUP($A188,[4]BASE19!$A$1:$N$933,14,0))/1000</f>
        <v>1125488.8431500001</v>
      </c>
      <c r="AY188" s="2">
        <f>(VLOOKUP($A188,[4]BASE20!$A$1:$N$933,3,0))/1000</f>
        <v>991102.19160000002</v>
      </c>
      <c r="AZ188" s="2">
        <f>(VLOOKUP($A188,[4]BASE20!$A$1:$N$933,4,0))/1000</f>
        <v>1033038.9152</v>
      </c>
      <c r="BA188" s="2">
        <f>(VLOOKUP($A188,[4]BASE20!$A$1:$N$933,5,0))/1000</f>
        <v>994588.26136</v>
      </c>
      <c r="BB188" s="2">
        <f>(VLOOKUP($A188,[4]BASE20!$A$1:$N$933,6,0))/1000</f>
        <v>802707.68190999993</v>
      </c>
      <c r="BC188" s="2">
        <f>(VLOOKUP($A188,[4]BASE20!$A$1:$N$933,7,0))/1000</f>
        <v>572473.64911</v>
      </c>
      <c r="BD188" s="2">
        <f>(VLOOKUP($A188,[4]BASE20!$A$1:$N$933,8,0))/1000</f>
        <v>422283.97333999997</v>
      </c>
      <c r="BE188" s="2">
        <f>(VLOOKUP($A188,[4]BASE20!$A$1:$N$933,9,0))/1000</f>
        <v>543462.54144000006</v>
      </c>
      <c r="BF188" s="2">
        <f>(VLOOKUP($A188,[4]BASE20!$A$1:$N$933,10,0))/1000</f>
        <v>620785.13101999997</v>
      </c>
      <c r="BG188" s="2">
        <f>(VLOOKUP($A188,[4]BASE20!$A$1:$N$933,11,0))/1000</f>
        <v>705119.50635000004</v>
      </c>
      <c r="BH188" s="2">
        <f>(VLOOKUP($A188,[4]BASE20!$A$1:$N$933,12,0))/1000</f>
        <v>685492.21411000006</v>
      </c>
      <c r="BI188" s="2">
        <f>(VLOOKUP($A188,[4]BASE20!$A$1:$N$933,13,0))/1000</f>
        <v>630129.42372000008</v>
      </c>
      <c r="BJ188" s="2">
        <f>(VLOOKUP($A188,[4]BASE20!$A$1:$N$933,14,0))/1000</f>
        <v>524743.47600999998</v>
      </c>
      <c r="BK188" s="2">
        <f>(VLOOKUP($A188,[4]BASE21!$A$1:$N$933,3,0))/1000</f>
        <v>455101.32731000002</v>
      </c>
      <c r="BL188" s="2">
        <f>(VLOOKUP($A188,[4]BASE21!$A$1:$N$933,4,0))/1000</f>
        <v>412138.30088</v>
      </c>
      <c r="BM188" s="2">
        <f>(VLOOKUP($A188,[4]BASE21!$A$1:$N$933,5,0))/1000</f>
        <v>455997.87332000001</v>
      </c>
      <c r="BN188" s="2">
        <f>(VLOOKUP($A188,[4]BASE21!$A$1:$N$933,6,0))/1000</f>
        <v>469250.61482999998</v>
      </c>
      <c r="BO188" s="2">
        <f>(VLOOKUP($A188,[4]BASE21!$A$1:$N$933,7,0))/1000</f>
        <v>500778.86642000003</v>
      </c>
      <c r="BP188" s="2">
        <f>(VLOOKUP($A188,[4]BASE21!$A$1:$N$933,8,0))/1000</f>
        <v>510921.07276000001</v>
      </c>
      <c r="BQ188" s="2">
        <f t="shared" si="10"/>
        <v>88637.099420000042</v>
      </c>
      <c r="BR188" s="34">
        <f t="shared" si="11"/>
        <v>0.20989927398602526</v>
      </c>
      <c r="BS188" s="34">
        <f t="shared" si="12"/>
        <v>2.025286412844296E-2</v>
      </c>
      <c r="BT188" s="5"/>
    </row>
    <row r="189" spans="1:72" x14ac:dyDescent="0.2">
      <c r="A189" s="1">
        <v>643</v>
      </c>
      <c r="B189" s="1" t="s">
        <v>118</v>
      </c>
      <c r="C189" s="2">
        <f>VLOOKUP($A189,[4]BASE!$A$2:$N$890,3,0)</f>
        <v>1</v>
      </c>
      <c r="D189" s="2">
        <f>VLOOKUP($A189,[4]BASE!$A$2:$N$890,3,0)</f>
        <v>1</v>
      </c>
      <c r="E189" s="2">
        <f>VLOOKUP($A189,[4]BASE!$A$2:$N$890,3,0)</f>
        <v>1</v>
      </c>
      <c r="F189" s="2">
        <f>VLOOKUP($A189,[4]BASE!$A$2:$N$890,3,0)</f>
        <v>1</v>
      </c>
      <c r="G189" s="2">
        <f>VLOOKUP($A189,[4]BASE!$A$2:$N$890,3,0)</f>
        <v>1</v>
      </c>
      <c r="H189" s="2">
        <f>VLOOKUP($A189,[4]BASE!$A$2:$N$890,3,0)</f>
        <v>1</v>
      </c>
      <c r="I189" s="2">
        <f>VLOOKUP($A189,[4]BASE!$A$2:$N$890,3,0)</f>
        <v>1</v>
      </c>
      <c r="J189" s="2">
        <f>VLOOKUP($A189,[4]BASE!$A$2:$N$890,3,0)</f>
        <v>1</v>
      </c>
      <c r="K189" s="2">
        <f>(VLOOKUP($A189,[4]BASE!$A$2:$N$890,11,0))/1000</f>
        <v>265864.29751</v>
      </c>
      <c r="L189" s="2">
        <f>(VLOOKUP($A189,[4]BASE!$A$2:$N$890,12,0))/1000</f>
        <v>264823.82371999999</v>
      </c>
      <c r="M189" s="2">
        <f>(VLOOKUP($A189,[4]BASE!$A$2:$N$890,13,0))/1000</f>
        <v>257732.59219999998</v>
      </c>
      <c r="N189" s="2">
        <f>(VLOOKUP($A189,[4]BASE!$A$2:$N$890,14,0))/1000</f>
        <v>241629.07824</v>
      </c>
      <c r="O189" s="2">
        <f>(VLOOKUP($A189,[4]BASE17!$A$1:$N$933,3,0))/1000</f>
        <v>238516.72265000001</v>
      </c>
      <c r="P189" s="2">
        <f>(VLOOKUP($A189,[4]BASE17!$A$1:$N$933,4,0))/1000</f>
        <v>230973.32034999999</v>
      </c>
      <c r="Q189" s="2">
        <f>(VLOOKUP($A189,[4]BASE17!$A$1:$N$933,5,0))/1000</f>
        <v>231867.45888999998</v>
      </c>
      <c r="R189" s="2">
        <f>(VLOOKUP($A189,[4]BASE17!$A$1:$N$933,6,0))/1000</f>
        <v>230564.11125999998</v>
      </c>
      <c r="S189" s="2">
        <f>(VLOOKUP($A189,[4]BASE17!$A$1:$N$933,7,0))/1000</f>
        <v>224622.70838999999</v>
      </c>
      <c r="T189" s="2">
        <f>(VLOOKUP($A189,[4]BASE17!$A$1:$N$933,8,0))/1000</f>
        <v>208759.08524000001</v>
      </c>
      <c r="U189" s="2">
        <f>(VLOOKUP($A189,[4]BASE17!$A$1:$N$933,9,0))/1000</f>
        <v>206649.46806000001</v>
      </c>
      <c r="V189" s="2">
        <f>(VLOOKUP($A189,[4]BASE17!$A$1:$N$933,10,0))/1000</f>
        <v>199267.94758000001</v>
      </c>
      <c r="W189" s="2">
        <f>(VLOOKUP($A189,[4]BASE17!$A$1:$N$933,11,0))/1000</f>
        <v>199596.98942</v>
      </c>
      <c r="X189" s="2">
        <f>(VLOOKUP($A189,[4]BASE17!$A$1:$N$933,12,0))/1000</f>
        <v>197696.06690999999</v>
      </c>
      <c r="Y189" s="2">
        <f>(VLOOKUP($A189,[4]BASE17!$A$1:$N$933,13,0))/1000</f>
        <v>191371.34696</v>
      </c>
      <c r="Z189" s="2">
        <f>(VLOOKUP($A189,[4]BASE17!$A$1:$N$933,14,0))/1000</f>
        <v>191739.19863</v>
      </c>
      <c r="AA189" s="2">
        <f>(VLOOKUP($A189,[4]BASE18!$A$1:$N$933,3,0))/1000</f>
        <v>174508.29709000001</v>
      </c>
      <c r="AB189" s="2">
        <f>(VLOOKUP($A189,[4]BASE18!$A$1:$N$933,4,0))/1000</f>
        <v>166870.75818</v>
      </c>
      <c r="AC189" s="2">
        <f>(VLOOKUP($A189,[4]BASE18!$A$1:$N$933,5,0))/1000</f>
        <v>166769.71585000001</v>
      </c>
      <c r="AD189" s="2">
        <f>(VLOOKUP($A189,[4]BASE18!$A$1:$N$933,6,0))/1000</f>
        <v>164344.94319999998</v>
      </c>
      <c r="AE189" s="2">
        <f>(VLOOKUP($A189,[4]BASE18!$A$1:$N$933,7,0))/1000</f>
        <v>158246.86650999999</v>
      </c>
      <c r="AF189" s="2">
        <f>(VLOOKUP($A189,[4]BASE18!$A$1:$N$933,8,0))/1000</f>
        <v>158357.65826</v>
      </c>
      <c r="AG189" s="2">
        <f>(VLOOKUP($A189,[4]BASE18!$A$1:$N$933,9,0))/1000</f>
        <v>142470.14408000003</v>
      </c>
      <c r="AH189" s="2">
        <f>(VLOOKUP($A189,[4]BASE18!$A$1:$N$933,10,0))/1000</f>
        <v>134680.67805000002</v>
      </c>
      <c r="AI189" s="2">
        <f>(VLOOKUP($A189,[4]BASE18!$A$1:$N$933,11,0))/1000</f>
        <v>135384.81302</v>
      </c>
      <c r="AJ189" s="2">
        <f>(VLOOKUP($A189,[4]BASE18!$A$1:$N$933,12,0))/1000</f>
        <v>135564.24086000002</v>
      </c>
      <c r="AK189" s="2">
        <f>(VLOOKUP($A189,[4]BASE18!$A$1:$N$933,13,0))/1000</f>
        <v>129309.11722</v>
      </c>
      <c r="AL189" s="2">
        <f>(VLOOKUP($A189,[4]BASE18!$A$1:$N$933,14,0))/1000</f>
        <v>129389.61374</v>
      </c>
      <c r="AM189" s="2">
        <f>(VLOOKUP($A189,[4]BASE19!$A$1:$N$933,3,0))/1000</f>
        <v>128739.97687</v>
      </c>
      <c r="AN189" s="2">
        <f>(VLOOKUP($A189,[4]BASE19!$A$1:$N$933,4,0))/1000</f>
        <v>120825.73076000001</v>
      </c>
      <c r="AO189" s="2">
        <f>(VLOOKUP($A189,[4]BASE19!$A$1:$N$933,5,0))/1000</f>
        <v>120645.27173000001</v>
      </c>
      <c r="AP189" s="2">
        <f>(VLOOKUP($A189,[4]BASE19!$A$1:$N$933,6,0))/1000</f>
        <v>120299.51983</v>
      </c>
      <c r="AQ189" s="2">
        <f>(VLOOKUP($A189,[4]BASE19!$A$1:$N$933,7,0))/1000</f>
        <v>113381.97898</v>
      </c>
      <c r="AR189" s="2">
        <f>(VLOOKUP($A189,[4]BASE19!$A$1:$N$933,8,0))/1000</f>
        <v>112747.99112000001</v>
      </c>
      <c r="AS189" s="2">
        <f>(VLOOKUP($A189,[4]BASE19!$A$1:$N$933,9,0))/1000</f>
        <v>112624.50179000001</v>
      </c>
      <c r="AT189" s="2">
        <f>(VLOOKUP($A189,[4]BASE19!$A$1:$N$933,10,0))/1000</f>
        <v>105182.97742</v>
      </c>
      <c r="AU189" s="2">
        <f>(VLOOKUP($A189,[4]BASE19!$A$1:$N$933,11,0))/1000</f>
        <v>105139.86312000001</v>
      </c>
      <c r="AV189" s="2">
        <f>(VLOOKUP($A189,[4]BASE19!$A$1:$N$933,12,0))/1000</f>
        <v>106989.38751</v>
      </c>
      <c r="AW189" s="2">
        <f>(VLOOKUP($A189,[4]BASE19!$A$1:$N$933,13,0))/1000</f>
        <v>100440.32642</v>
      </c>
      <c r="AX189" s="2">
        <f>(VLOOKUP($A189,[4]BASE19!$A$1:$N$933,14,0))/1000</f>
        <v>100037.54571999999</v>
      </c>
      <c r="AY189" s="2">
        <f>(VLOOKUP($A189,[4]BASE20!$A$1:$N$933,3,0))/1000</f>
        <v>98795.079790000003</v>
      </c>
      <c r="AZ189" s="2">
        <f>(VLOOKUP($A189,[4]BASE20!$A$1:$N$933,4,0))/1000</f>
        <v>91314.299579999992</v>
      </c>
      <c r="BA189" s="2">
        <f>(VLOOKUP($A189,[4]BASE20!$A$1:$N$933,5,0))/1000</f>
        <v>101033.64693</v>
      </c>
      <c r="BB189" s="2">
        <f>(VLOOKUP($A189,[4]BASE20!$A$1:$N$933,6,0))/1000</f>
        <v>101325.97521999999</v>
      </c>
      <c r="BC189" s="2">
        <f>(VLOOKUP($A189,[4]BASE20!$A$1:$N$933,7,0))/1000</f>
        <v>95428.194730000003</v>
      </c>
      <c r="BD189" s="2">
        <f>(VLOOKUP($A189,[4]BASE20!$A$1:$N$933,8,0))/1000</f>
        <v>95540.593709999986</v>
      </c>
      <c r="BE189" s="2">
        <f>(VLOOKUP($A189,[4]BASE20!$A$1:$N$933,9,0))/1000</f>
        <v>95345.002939999991</v>
      </c>
      <c r="BF189" s="2">
        <f>(VLOOKUP($A189,[4]BASE20!$A$1:$N$933,10,0))/1000</f>
        <v>87963.998619999998</v>
      </c>
      <c r="BG189" s="2">
        <f>(VLOOKUP($A189,[4]BASE20!$A$1:$N$933,11,0))/1000</f>
        <v>88156.363310000001</v>
      </c>
      <c r="BH189" s="2">
        <f>(VLOOKUP($A189,[4]BASE20!$A$1:$N$933,12,0))/1000</f>
        <v>87549.21716</v>
      </c>
      <c r="BI189" s="2">
        <f>(VLOOKUP($A189,[4]BASE20!$A$1:$N$933,13,0))/1000</f>
        <v>81270.24123</v>
      </c>
      <c r="BJ189" s="2">
        <f>(VLOOKUP($A189,[4]BASE20!$A$1:$N$933,14,0))/1000</f>
        <v>82098.712599999999</v>
      </c>
      <c r="BK189" s="2">
        <f>(VLOOKUP($A189,[4]BASE21!$A$1:$N$933,3,0))/1000</f>
        <v>82973.530530000004</v>
      </c>
      <c r="BL189" s="2">
        <f>(VLOOKUP($A189,[4]BASE21!$A$1:$N$933,4,0))/1000</f>
        <v>75814.652090000003</v>
      </c>
      <c r="BM189" s="2">
        <f>(VLOOKUP($A189,[4]BASE21!$A$1:$N$933,5,0))/1000</f>
        <v>75186.616379999992</v>
      </c>
      <c r="BN189" s="2">
        <f>(VLOOKUP($A189,[4]BASE21!$A$1:$N$933,6,0))/1000</f>
        <v>65658.548590000006</v>
      </c>
      <c r="BO189" s="2">
        <f>(VLOOKUP($A189,[4]BASE21!$A$1:$N$933,7,0))/1000</f>
        <v>57974.938950000003</v>
      </c>
      <c r="BP189" s="2">
        <f>(VLOOKUP($A189,[4]BASE21!$A$1:$N$933,8,0))/1000</f>
        <v>58839.397490000003</v>
      </c>
      <c r="BQ189" s="2">
        <f t="shared" si="10"/>
        <v>-36701.196219999983</v>
      </c>
      <c r="BR189" s="34">
        <f t="shared" si="11"/>
        <v>-0.38414243406735882</v>
      </c>
      <c r="BS189" s="34">
        <f t="shared" si="12"/>
        <v>1.4910900393453552E-2</v>
      </c>
      <c r="BT189" s="5"/>
    </row>
    <row r="190" spans="1:72" x14ac:dyDescent="0.2">
      <c r="A190" s="1">
        <v>649</v>
      </c>
      <c r="B190" s="1" t="s">
        <v>119</v>
      </c>
      <c r="C190" s="2">
        <f>VLOOKUP($A190,[4]BASE!$A$2:$N$890,3,0)</f>
        <v>1</v>
      </c>
      <c r="D190" s="2">
        <f>VLOOKUP($A190,[4]BASE!$A$2:$N$890,3,0)</f>
        <v>1</v>
      </c>
      <c r="E190" s="2">
        <f>VLOOKUP($A190,[4]BASE!$A$2:$N$890,3,0)</f>
        <v>1</v>
      </c>
      <c r="F190" s="2">
        <f>VLOOKUP($A190,[4]BASE!$A$2:$N$890,3,0)</f>
        <v>1</v>
      </c>
      <c r="G190" s="2">
        <f>VLOOKUP($A190,[4]BASE!$A$2:$N$890,3,0)</f>
        <v>1</v>
      </c>
      <c r="H190" s="2">
        <f>VLOOKUP($A190,[4]BASE!$A$2:$N$890,3,0)</f>
        <v>1</v>
      </c>
      <c r="I190" s="2">
        <f>VLOOKUP($A190,[4]BASE!$A$2:$N$890,3,0)</f>
        <v>1</v>
      </c>
      <c r="J190" s="2">
        <f>VLOOKUP($A190,[4]BASE!$A$2:$N$890,3,0)</f>
        <v>1</v>
      </c>
      <c r="K190" s="2">
        <f>(VLOOKUP($A190,[4]BASE!$A$2:$N$890,11,0))/1000</f>
        <v>10631.306689999999</v>
      </c>
      <c r="L190" s="2">
        <f>(VLOOKUP($A190,[4]BASE!$A$2:$N$890,12,0))/1000</f>
        <v>10631.306689999999</v>
      </c>
      <c r="M190" s="2">
        <f>(VLOOKUP($A190,[4]BASE!$A$2:$N$890,13,0))/1000</f>
        <v>10672.54758</v>
      </c>
      <c r="N190" s="2">
        <f>(VLOOKUP($A190,[4]BASE!$A$2:$N$890,14,0))/1000</f>
        <v>10672.54758</v>
      </c>
      <c r="O190" s="2">
        <f>(VLOOKUP($A190,[4]BASE17!$A$1:$N$933,3,0))/1000</f>
        <v>10672.54758</v>
      </c>
      <c r="P190" s="2">
        <f>(VLOOKUP($A190,[4]BASE17!$A$1:$N$933,4,0))/1000</f>
        <v>10672.54758</v>
      </c>
      <c r="Q190" s="2">
        <f>(VLOOKUP($A190,[4]BASE17!$A$1:$N$933,5,0))/1000</f>
        <v>10672.54758</v>
      </c>
      <c r="R190" s="2">
        <f>(VLOOKUP($A190,[4]BASE17!$A$1:$N$933,6,0))/1000</f>
        <v>10868.809300000001</v>
      </c>
      <c r="S190" s="2">
        <f>(VLOOKUP($A190,[4]BASE17!$A$1:$N$933,7,0))/1000</f>
        <v>10868.809300000001</v>
      </c>
      <c r="T190" s="2">
        <f>(VLOOKUP($A190,[4]BASE17!$A$1:$N$933,8,0))/1000</f>
        <v>11188.20096</v>
      </c>
      <c r="U190" s="2">
        <f>(VLOOKUP($A190,[4]BASE17!$A$1:$N$933,9,0))/1000</f>
        <v>11188.20096</v>
      </c>
      <c r="V190" s="2">
        <f>(VLOOKUP($A190,[4]BASE17!$A$1:$N$933,10,0))/1000</f>
        <v>11071.983789999998</v>
      </c>
      <c r="W190" s="2">
        <f>(VLOOKUP($A190,[4]BASE17!$A$1:$N$933,11,0))/1000</f>
        <v>11071.983789999998</v>
      </c>
      <c r="X190" s="2">
        <f>(VLOOKUP($A190,[4]BASE17!$A$1:$N$933,12,0))/1000</f>
        <v>11071.983789999998</v>
      </c>
      <c r="Y190" s="2">
        <f>(VLOOKUP($A190,[4]BASE17!$A$1:$N$933,13,0))/1000</f>
        <v>11071.983789999998</v>
      </c>
      <c r="Z190" s="2">
        <f>(VLOOKUP($A190,[4]BASE17!$A$1:$N$933,14,0))/1000</f>
        <v>11071.983789999998</v>
      </c>
      <c r="AA190" s="2">
        <f>(VLOOKUP($A190,[4]BASE18!$A$1:$N$933,3,0))/1000</f>
        <v>10942.72409</v>
      </c>
      <c r="AB190" s="2">
        <f>(VLOOKUP($A190,[4]BASE18!$A$1:$N$933,4,0))/1000</f>
        <v>10942.72409</v>
      </c>
      <c r="AC190" s="2">
        <f>(VLOOKUP($A190,[4]BASE18!$A$1:$N$933,5,0))/1000</f>
        <v>10942.72409</v>
      </c>
      <c r="AD190" s="2">
        <f>(VLOOKUP($A190,[4]BASE18!$A$1:$N$933,6,0))/1000</f>
        <v>10942.72409</v>
      </c>
      <c r="AE190" s="2">
        <f>(VLOOKUP($A190,[4]BASE18!$A$1:$N$933,7,0))/1000</f>
        <v>10942.72409</v>
      </c>
      <c r="AF190" s="2">
        <f>(VLOOKUP($A190,[4]BASE18!$A$1:$N$933,8,0))/1000</f>
        <v>10942.72409</v>
      </c>
      <c r="AG190" s="2">
        <f>(VLOOKUP($A190,[4]BASE18!$A$1:$N$933,9,0))/1000</f>
        <v>56385.70607</v>
      </c>
      <c r="AH190" s="2">
        <f>(VLOOKUP($A190,[4]BASE18!$A$1:$N$933,10,0))/1000</f>
        <v>56385.70607</v>
      </c>
      <c r="AI190" s="2">
        <f>(VLOOKUP($A190,[4]BASE18!$A$1:$N$933,11,0))/1000</f>
        <v>56385.70607</v>
      </c>
      <c r="AJ190" s="2">
        <f>(VLOOKUP($A190,[4]BASE18!$A$1:$N$933,12,0))/1000</f>
        <v>56385.70607</v>
      </c>
      <c r="AK190" s="2">
        <f>(VLOOKUP($A190,[4]BASE18!$A$1:$N$933,13,0))/1000</f>
        <v>55979.686009999998</v>
      </c>
      <c r="AL190" s="2">
        <f>(VLOOKUP($A190,[4]BASE18!$A$1:$N$933,14,0))/1000</f>
        <v>55979.686009999998</v>
      </c>
      <c r="AM190" s="2">
        <f>(VLOOKUP($A190,[4]BASE19!$A$1:$N$933,3,0))/1000</f>
        <v>55979.686009999998</v>
      </c>
      <c r="AN190" s="2">
        <f>(VLOOKUP($A190,[4]BASE19!$A$1:$N$933,4,0))/1000</f>
        <v>55979.686009999998</v>
      </c>
      <c r="AO190" s="2">
        <f>(VLOOKUP($A190,[4]BASE19!$A$1:$N$933,5,0))/1000</f>
        <v>55979.686009999998</v>
      </c>
      <c r="AP190" s="2">
        <f>(VLOOKUP($A190,[4]BASE19!$A$1:$N$933,6,0))/1000</f>
        <v>55979.686009999998</v>
      </c>
      <c r="AQ190" s="2">
        <f>(VLOOKUP($A190,[4]BASE19!$A$1:$N$933,7,0))/1000</f>
        <v>55979.686009999998</v>
      </c>
      <c r="AR190" s="2">
        <f>(VLOOKUP($A190,[4]BASE19!$A$1:$N$933,8,0))/1000</f>
        <v>55685.268609999999</v>
      </c>
      <c r="AS190" s="2">
        <f>(VLOOKUP($A190,[4]BASE19!$A$1:$N$933,9,0))/1000</f>
        <v>55685.268609999999</v>
      </c>
      <c r="AT190" s="2">
        <f>(VLOOKUP($A190,[4]BASE19!$A$1:$N$933,10,0))/1000</f>
        <v>55685.268609999999</v>
      </c>
      <c r="AU190" s="2">
        <f>(VLOOKUP($A190,[4]BASE19!$A$1:$N$933,11,0))/1000</f>
        <v>55685.268609999999</v>
      </c>
      <c r="AV190" s="2">
        <f>(VLOOKUP($A190,[4]BASE19!$A$1:$N$933,12,0))/1000</f>
        <v>55685.268609999999</v>
      </c>
      <c r="AW190" s="2">
        <f>(VLOOKUP($A190,[4]BASE19!$A$1:$N$933,13,0))/1000</f>
        <v>55685.268609999999</v>
      </c>
      <c r="AX190" s="2">
        <f>(VLOOKUP($A190,[4]BASE19!$A$1:$N$933,14,0))/1000</f>
        <v>55685.268609999999</v>
      </c>
      <c r="AY190" s="2">
        <f>(VLOOKUP($A190,[4]BASE20!$A$1:$N$933,3,0))/1000</f>
        <v>55685.268609999999</v>
      </c>
      <c r="AZ190" s="2">
        <f>(VLOOKUP($A190,[4]BASE20!$A$1:$N$933,4,0))/1000</f>
        <v>55685.268609999999</v>
      </c>
      <c r="BA190" s="2">
        <f>(VLOOKUP($A190,[4]BASE20!$A$1:$N$933,5,0))/1000</f>
        <v>55685.268609999999</v>
      </c>
      <c r="BB190" s="2">
        <f>(VLOOKUP($A190,[4]BASE20!$A$1:$N$933,6,0))/1000</f>
        <v>55685.268609999999</v>
      </c>
      <c r="BC190" s="2">
        <f>(VLOOKUP($A190,[4]BASE20!$A$1:$N$933,7,0))/1000</f>
        <v>55685.268609999999</v>
      </c>
      <c r="BD190" s="2">
        <f>(VLOOKUP($A190,[4]BASE20!$A$1:$N$933,8,0))/1000</f>
        <v>55685.268609999999</v>
      </c>
      <c r="BE190" s="2">
        <f>(VLOOKUP($A190,[4]BASE20!$A$1:$N$933,9,0))/1000</f>
        <v>55685.268609999999</v>
      </c>
      <c r="BF190" s="2">
        <f>(VLOOKUP($A190,[4]BASE20!$A$1:$N$933,10,0))/1000</f>
        <v>55685.268609999999</v>
      </c>
      <c r="BG190" s="2">
        <f>(VLOOKUP($A190,[4]BASE20!$A$1:$N$933,11,0))/1000</f>
        <v>55685.268609999999</v>
      </c>
      <c r="BH190" s="2">
        <f>(VLOOKUP($A190,[4]BASE20!$A$1:$N$933,12,0))/1000</f>
        <v>55685.268609999999</v>
      </c>
      <c r="BI190" s="2">
        <f>(VLOOKUP($A190,[4]BASE20!$A$1:$N$933,13,0))/1000</f>
        <v>187447.89955</v>
      </c>
      <c r="BJ190" s="2">
        <f>(VLOOKUP($A190,[4]BASE20!$A$1:$N$933,14,0))/1000</f>
        <v>187447.89955</v>
      </c>
      <c r="BK190" s="2">
        <f>(VLOOKUP($A190,[4]BASE21!$A$1:$N$933,3,0))/1000</f>
        <v>187447.89955</v>
      </c>
      <c r="BL190" s="2">
        <f>(VLOOKUP($A190,[4]BASE21!$A$1:$N$933,4,0))/1000</f>
        <v>187447.89955</v>
      </c>
      <c r="BM190" s="2">
        <f>(VLOOKUP($A190,[4]BASE21!$A$1:$N$933,5,0))/1000</f>
        <v>187447.89955</v>
      </c>
      <c r="BN190" s="2">
        <f>(VLOOKUP($A190,[4]BASE21!$A$1:$N$933,6,0))/1000</f>
        <v>187447.89955</v>
      </c>
      <c r="BO190" s="2">
        <f>(VLOOKUP($A190,[4]BASE21!$A$1:$N$933,7,0))/1000</f>
        <v>187447.89955</v>
      </c>
      <c r="BP190" s="2">
        <f>(VLOOKUP($A190,[4]BASE21!$A$1:$N$933,8,0))/1000</f>
        <v>187447.89955</v>
      </c>
      <c r="BQ190" s="2">
        <f t="shared" si="10"/>
        <v>131762.63094</v>
      </c>
      <c r="BR190" s="34">
        <f t="shared" si="11"/>
        <v>2.366202664169927</v>
      </c>
      <c r="BS190" s="34">
        <f t="shared" si="12"/>
        <v>0</v>
      </c>
      <c r="BT190" s="5"/>
    </row>
    <row r="191" spans="1:72" ht="12" thickBot="1" x14ac:dyDescent="0.25">
      <c r="A191" s="37"/>
      <c r="B191" s="37"/>
      <c r="C191" s="2"/>
      <c r="D191" s="2"/>
      <c r="E191" s="2"/>
      <c r="F191" s="2"/>
      <c r="G191" s="2"/>
      <c r="H191" s="2"/>
      <c r="I191" s="2"/>
      <c r="J191" s="2"/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0</v>
      </c>
      <c r="BI191" s="2">
        <v>0</v>
      </c>
      <c r="BJ191" s="2">
        <v>0</v>
      </c>
      <c r="BK191" s="2">
        <v>0</v>
      </c>
      <c r="BL191" s="2">
        <v>0</v>
      </c>
      <c r="BM191" s="2">
        <v>0</v>
      </c>
      <c r="BN191" s="2">
        <v>0</v>
      </c>
      <c r="BO191" s="2">
        <v>0</v>
      </c>
      <c r="BP191" s="2">
        <v>0</v>
      </c>
      <c r="BQ191" s="2">
        <f t="shared" si="10"/>
        <v>0</v>
      </c>
      <c r="BR191" s="34">
        <f t="shared" si="11"/>
        <v>0</v>
      </c>
      <c r="BS191" s="34">
        <f t="shared" si="12"/>
        <v>0</v>
      </c>
      <c r="BT191" s="5"/>
    </row>
    <row r="192" spans="1:72" ht="12" thickTop="1" x14ac:dyDescent="0.2">
      <c r="A192" s="1">
        <v>7</v>
      </c>
      <c r="B192" s="1" t="s">
        <v>121</v>
      </c>
      <c r="C192" s="2">
        <f>VLOOKUP($A192,[4]BASE!$A$2:$N$890,3,0)</f>
        <v>1</v>
      </c>
      <c r="D192" s="2">
        <f>VLOOKUP($A192,[4]BASE!$A$2:$N$890,3,0)</f>
        <v>1</v>
      </c>
      <c r="E192" s="2">
        <f>VLOOKUP($A192,[4]BASE!$A$2:$N$890,3,0)</f>
        <v>1</v>
      </c>
      <c r="F192" s="2">
        <f>VLOOKUP($A192,[4]BASE!$A$2:$N$890,3,0)</f>
        <v>1</v>
      </c>
      <c r="G192" s="2">
        <f>VLOOKUP($A192,[4]BASE!$A$2:$N$890,3,0)</f>
        <v>1</v>
      </c>
      <c r="H192" s="2">
        <f>VLOOKUP($A192,[4]BASE!$A$2:$N$890,3,0)</f>
        <v>1</v>
      </c>
      <c r="I192" s="2">
        <f>VLOOKUP($A192,[4]BASE!$A$2:$N$890,3,0)</f>
        <v>1</v>
      </c>
      <c r="J192" s="2">
        <f>VLOOKUP($A192,[4]BASE!$A$2:$N$890,3,0)</f>
        <v>1</v>
      </c>
      <c r="K192" s="2">
        <f>(VLOOKUP($A192,[4]BASE!$A$2:$N$890,11,0))/1000</f>
        <v>62307445.927859999</v>
      </c>
      <c r="L192" s="2">
        <f>(VLOOKUP($A192,[4]BASE!$A$2:$N$890,12,0))/1000</f>
        <v>62255117.472010002</v>
      </c>
      <c r="M192" s="2">
        <f>(VLOOKUP($A192,[4]BASE!$A$2:$N$890,13,0))/1000</f>
        <v>62107763.053230003</v>
      </c>
      <c r="N192" s="2">
        <f>(VLOOKUP($A192,[4]BASE!$A$2:$N$890,14,0))/1000</f>
        <v>62004160.586169995</v>
      </c>
      <c r="O192" s="2">
        <f>(VLOOKUP($A192,[4]BASE17!$A$1:$N$933,3,0))/1000</f>
        <v>62894199.413480006</v>
      </c>
      <c r="P192" s="2">
        <f>(VLOOKUP($A192,[4]BASE17!$A$1:$N$933,4,0))/1000</f>
        <v>62185623.962889999</v>
      </c>
      <c r="Q192" s="2">
        <f>(VLOOKUP($A192,[4]BASE17!$A$1:$N$933,5,0))/1000</f>
        <v>63377468.78819</v>
      </c>
      <c r="R192" s="2">
        <f>(VLOOKUP($A192,[4]BASE17!$A$1:$N$933,6,0))/1000</f>
        <v>62741681.817749999</v>
      </c>
      <c r="S192" s="2">
        <f>(VLOOKUP($A192,[4]BASE17!$A$1:$N$933,7,0))/1000</f>
        <v>63883492.562320001</v>
      </c>
      <c r="T192" s="2">
        <f>(VLOOKUP($A192,[4]BASE17!$A$1:$N$933,8,0))/1000</f>
        <v>61568151.77843</v>
      </c>
      <c r="U192" s="2">
        <f>(VLOOKUP($A192,[4]BASE17!$A$1:$N$933,9,0))/1000</f>
        <v>61439313.907870002</v>
      </c>
      <c r="V192" s="2">
        <f>(VLOOKUP($A192,[4]BASE17!$A$1:$N$933,10,0))/1000</f>
        <v>61471500.091140002</v>
      </c>
      <c r="W192" s="2">
        <f>(VLOOKUP($A192,[4]BASE17!$A$1:$N$933,11,0))/1000</f>
        <v>61719495.467859998</v>
      </c>
      <c r="X192" s="2">
        <f>(VLOOKUP($A192,[4]BASE17!$A$1:$N$933,12,0))/1000</f>
        <v>63767958.754900001</v>
      </c>
      <c r="Y192" s="2">
        <f>(VLOOKUP($A192,[4]BASE17!$A$1:$N$933,13,0))/1000</f>
        <v>64698221.598949999</v>
      </c>
      <c r="Z192" s="2">
        <f>(VLOOKUP($A192,[4]BASE17!$A$1:$N$933,14,0))/1000</f>
        <v>64132835.751850002</v>
      </c>
      <c r="AA192" s="2">
        <f>(VLOOKUP($A192,[4]BASE18!$A$1:$N$933,3,0))/1000</f>
        <v>64848435.752209999</v>
      </c>
      <c r="AB192" s="2">
        <f>(VLOOKUP($A192,[4]BASE18!$A$1:$N$933,4,0))/1000</f>
        <v>63191489.805410005</v>
      </c>
      <c r="AC192" s="2">
        <f>(VLOOKUP($A192,[4]BASE18!$A$1:$N$933,5,0))/1000</f>
        <v>63009134.518210001</v>
      </c>
      <c r="AD192" s="2">
        <f>(VLOOKUP($A192,[4]BASE18!$A$1:$N$933,6,0))/1000</f>
        <v>63534848.73793</v>
      </c>
      <c r="AE192" s="2">
        <f>(VLOOKUP($A192,[4]BASE18!$A$1:$N$933,7,0))/1000</f>
        <v>62905635.365879998</v>
      </c>
      <c r="AF192" s="2">
        <f>(VLOOKUP($A192,[4]BASE18!$A$1:$N$933,8,0))/1000</f>
        <v>64711489.280300006</v>
      </c>
      <c r="AG192" s="2">
        <f>(VLOOKUP($A192,[4]BASE18!$A$1:$N$933,9,0))/1000</f>
        <v>65236716.949280001</v>
      </c>
      <c r="AH192" s="2">
        <f>(VLOOKUP($A192,[4]BASE18!$A$1:$N$933,10,0))/1000</f>
        <v>65192279.135710001</v>
      </c>
      <c r="AI192" s="2">
        <f>(VLOOKUP($A192,[4]BASE18!$A$1:$N$933,11,0))/1000</f>
        <v>64962947.330400005</v>
      </c>
      <c r="AJ192" s="2">
        <f>(VLOOKUP($A192,[4]BASE18!$A$1:$N$933,12,0))/1000</f>
        <v>64940000.592230007</v>
      </c>
      <c r="AK192" s="2">
        <f>(VLOOKUP($A192,[4]BASE18!$A$1:$N$933,13,0))/1000</f>
        <v>64945815.814609997</v>
      </c>
      <c r="AL192" s="2">
        <f>(VLOOKUP($A192,[4]BASE18!$A$1:$N$933,14,0))/1000</f>
        <v>64882338.158679999</v>
      </c>
      <c r="AM192" s="2">
        <f>(VLOOKUP($A192,[4]BASE19!$A$1:$N$933,3,0))/1000</f>
        <v>64680344.427960001</v>
      </c>
      <c r="AN192" s="2">
        <f>(VLOOKUP($A192,[4]BASE19!$A$1:$N$933,4,0))/1000</f>
        <v>64885573.601339996</v>
      </c>
      <c r="AO192" s="2">
        <f>(VLOOKUP($A192,[4]BASE19!$A$1:$N$933,5,0))/1000</f>
        <v>66596648.880099997</v>
      </c>
      <c r="AP192" s="2">
        <f>(VLOOKUP($A192,[4]BASE19!$A$1:$N$933,6,0))/1000</f>
        <v>66210418.54919</v>
      </c>
      <c r="AQ192" s="2">
        <f>(VLOOKUP($A192,[4]BASE19!$A$1:$N$933,7,0))/1000</f>
        <v>65985903.068050005</v>
      </c>
      <c r="AR192" s="2">
        <f>(VLOOKUP($A192,[4]BASE19!$A$1:$N$933,8,0))/1000</f>
        <v>66303807.649470001</v>
      </c>
      <c r="AS192" s="2">
        <f>(VLOOKUP($A192,[4]BASE19!$A$1:$N$933,9,0))/1000</f>
        <v>66861760.107040003</v>
      </c>
      <c r="AT192" s="2">
        <f>(VLOOKUP($A192,[4]BASE19!$A$1:$N$933,10,0))/1000</f>
        <v>67772721.11401999</v>
      </c>
      <c r="AU192" s="2">
        <f>(VLOOKUP($A192,[4]BASE19!$A$1:$N$933,11,0))/1000</f>
        <v>68370854.542850003</v>
      </c>
      <c r="AV192" s="2">
        <f>(VLOOKUP($A192,[4]BASE19!$A$1:$N$933,12,0))/1000</f>
        <v>67617110.111100003</v>
      </c>
      <c r="AW192" s="2">
        <f>(VLOOKUP($A192,[4]BASE19!$A$1:$N$933,13,0))/1000</f>
        <v>67416451.817699999</v>
      </c>
      <c r="AX192" s="2">
        <f>(VLOOKUP($A192,[4]BASE19!$A$1:$N$933,14,0))/1000</f>
        <v>71353050.668479994</v>
      </c>
      <c r="AY192" s="2">
        <f>(VLOOKUP($A192,[4]BASE20!$A$1:$N$933,3,0))/1000</f>
        <v>67667757.297619998</v>
      </c>
      <c r="AZ192" s="2">
        <f>(VLOOKUP($A192,[4]BASE20!$A$1:$N$933,4,0))/1000</f>
        <v>68680371.351940006</v>
      </c>
      <c r="BA192" s="2">
        <f>(VLOOKUP($A192,[4]BASE20!$A$1:$N$933,5,0))/1000</f>
        <v>67988373.903420001</v>
      </c>
      <c r="BB192" s="2">
        <f>(VLOOKUP($A192,[4]BASE20!$A$1:$N$933,6,0))/1000</f>
        <v>66187705.068920001</v>
      </c>
      <c r="BC192" s="2">
        <f>(VLOOKUP($A192,[4]BASE20!$A$1:$N$933,7,0))/1000</f>
        <v>66475231.942760006</v>
      </c>
      <c r="BD192" s="2">
        <f>(VLOOKUP($A192,[4]BASE20!$A$1:$N$933,8,0))/1000</f>
        <v>64238445.941569999</v>
      </c>
      <c r="BE192" s="2">
        <f>(VLOOKUP($A192,[4]BASE20!$A$1:$N$933,9,0))/1000</f>
        <v>64204089.556370005</v>
      </c>
      <c r="BF192" s="2">
        <f>(VLOOKUP($A192,[4]BASE20!$A$1:$N$933,10,0))/1000</f>
        <v>64377752.28689</v>
      </c>
      <c r="BG192" s="2">
        <f>(VLOOKUP($A192,[4]BASE20!$A$1:$N$933,11,0))/1000</f>
        <v>62911496.47727</v>
      </c>
      <c r="BH192" s="2">
        <f>(VLOOKUP($A192,[4]BASE20!$A$1:$N$933,12,0))/1000</f>
        <v>64651565.659680001</v>
      </c>
      <c r="BI192" s="2">
        <f>(VLOOKUP($A192,[4]BASE20!$A$1:$N$933,13,0))/1000</f>
        <v>64931077.707480006</v>
      </c>
      <c r="BJ192" s="2">
        <f>(VLOOKUP($A192,[4]BASE20!$A$1:$N$933,14,0))/1000</f>
        <v>66218009.300459996</v>
      </c>
      <c r="BK192" s="2">
        <f>(VLOOKUP($A192,[4]BASE21!$A$1:$N$933,3,0))/1000</f>
        <v>63883963.334410004</v>
      </c>
      <c r="BL192" s="2">
        <f>(VLOOKUP($A192,[4]BASE21!$A$1:$N$933,4,0))/1000</f>
        <v>68589061.320649996</v>
      </c>
      <c r="BM192" s="2">
        <f>(VLOOKUP($A192,[4]BASE21!$A$1:$N$933,5,0))/1000</f>
        <v>69202893.648450002</v>
      </c>
      <c r="BN192" s="2">
        <f>(VLOOKUP($A192,[4]BASE21!$A$1:$N$933,6,0))/1000</f>
        <v>69643975.942389995</v>
      </c>
      <c r="BO192" s="2">
        <f>(VLOOKUP($A192,[4]BASE21!$A$1:$N$933,7,0))/1000</f>
        <v>69936060.976410002</v>
      </c>
      <c r="BP192" s="2">
        <f>(VLOOKUP($A192,[4]BASE21!$A$1:$N$933,8,0))/1000</f>
        <v>69100090.233479992</v>
      </c>
      <c r="BQ192" s="2">
        <f t="shared" si="10"/>
        <v>4861644.2919099927</v>
      </c>
      <c r="BR192" s="34">
        <f t="shared" si="11"/>
        <v>7.5681225170547428E-2</v>
      </c>
      <c r="BS192" s="34">
        <f t="shared" si="12"/>
        <v>-1.1953357556296895E-2</v>
      </c>
      <c r="BT192" s="5"/>
    </row>
    <row r="193" spans="1:72" x14ac:dyDescent="0.2">
      <c r="A193" s="1">
        <v>71</v>
      </c>
      <c r="B193" s="1" t="s">
        <v>113</v>
      </c>
      <c r="C193" s="2">
        <f>VLOOKUP($A193,[4]BASE!$A$2:$N$890,3,0)</f>
        <v>1</v>
      </c>
      <c r="D193" s="2">
        <f>VLOOKUP($A193,[4]BASE!$A$2:$N$890,3,0)</f>
        <v>1</v>
      </c>
      <c r="E193" s="2">
        <f>VLOOKUP($A193,[4]BASE!$A$2:$N$890,3,0)</f>
        <v>1</v>
      </c>
      <c r="F193" s="2">
        <f>VLOOKUP($A193,[4]BASE!$A$2:$N$890,3,0)</f>
        <v>1</v>
      </c>
      <c r="G193" s="2">
        <f>VLOOKUP($A193,[4]BASE!$A$2:$N$890,3,0)</f>
        <v>1</v>
      </c>
      <c r="H193" s="2">
        <f>VLOOKUP($A193,[4]BASE!$A$2:$N$890,3,0)</f>
        <v>1</v>
      </c>
      <c r="I193" s="2">
        <f>VLOOKUP($A193,[4]BASE!$A$2:$N$890,3,0)</f>
        <v>1</v>
      </c>
      <c r="J193" s="2">
        <f>VLOOKUP($A193,[4]BASE!$A$2:$N$890,3,0)</f>
        <v>1</v>
      </c>
      <c r="K193" s="2">
        <f>(VLOOKUP($A193,[4]BASE!$A$2:$N$890,11,0))/1000</f>
        <v>23764603.228240002</v>
      </c>
      <c r="L193" s="2">
        <f>(VLOOKUP($A193,[4]BASE!$A$2:$N$890,12,0))/1000</f>
        <v>23868452.403619997</v>
      </c>
      <c r="M193" s="2">
        <f>(VLOOKUP($A193,[4]BASE!$A$2:$N$890,13,0))/1000</f>
        <v>23920062.165759999</v>
      </c>
      <c r="N193" s="2">
        <f>(VLOOKUP($A193,[4]BASE!$A$2:$N$890,14,0))/1000</f>
        <v>23940966.93344</v>
      </c>
      <c r="O193" s="2">
        <f>(VLOOKUP($A193,[4]BASE17!$A$1:$N$933,3,0))/1000</f>
        <v>24517273.605599999</v>
      </c>
      <c r="P193" s="2">
        <f>(VLOOKUP($A193,[4]BASE17!$A$1:$N$933,4,0))/1000</f>
        <v>24324040.020500001</v>
      </c>
      <c r="Q193" s="2">
        <f>(VLOOKUP($A193,[4]BASE17!$A$1:$N$933,5,0))/1000</f>
        <v>24864333.689619999</v>
      </c>
      <c r="R193" s="2">
        <f>(VLOOKUP($A193,[4]BASE17!$A$1:$N$933,6,0))/1000</f>
        <v>24495697.310330003</v>
      </c>
      <c r="S193" s="2">
        <f>(VLOOKUP($A193,[4]BASE17!$A$1:$N$933,7,0))/1000</f>
        <v>23579655.220689997</v>
      </c>
      <c r="T193" s="2">
        <f>(VLOOKUP($A193,[4]BASE17!$A$1:$N$933,8,0))/1000</f>
        <v>23525093.771849997</v>
      </c>
      <c r="U193" s="2">
        <f>(VLOOKUP($A193,[4]BASE17!$A$1:$N$933,9,0))/1000</f>
        <v>23545548.309280001</v>
      </c>
      <c r="V193" s="2">
        <f>(VLOOKUP($A193,[4]BASE17!$A$1:$N$933,10,0))/1000</f>
        <v>23604424.813470002</v>
      </c>
      <c r="W193" s="2">
        <f>(VLOOKUP($A193,[4]BASE17!$A$1:$N$933,11,0))/1000</f>
        <v>23731647.951680001</v>
      </c>
      <c r="X193" s="2">
        <f>(VLOOKUP($A193,[4]BASE17!$A$1:$N$933,12,0))/1000</f>
        <v>23554031.342630003</v>
      </c>
      <c r="Y193" s="2">
        <f>(VLOOKUP($A193,[4]BASE17!$A$1:$N$933,13,0))/1000</f>
        <v>24586287.354570001</v>
      </c>
      <c r="Z193" s="2">
        <f>(VLOOKUP($A193,[4]BASE17!$A$1:$N$933,14,0))/1000</f>
        <v>24250969.168189999</v>
      </c>
      <c r="AA193" s="2">
        <f>(VLOOKUP($A193,[4]BASE18!$A$1:$N$933,3,0))/1000</f>
        <v>24627461.32079</v>
      </c>
      <c r="AB193" s="2">
        <f>(VLOOKUP($A193,[4]BASE18!$A$1:$N$933,4,0))/1000</f>
        <v>24500496.342900001</v>
      </c>
      <c r="AC193" s="2">
        <f>(VLOOKUP($A193,[4]BASE18!$A$1:$N$933,5,0))/1000</f>
        <v>24467600.035569999</v>
      </c>
      <c r="AD193" s="2">
        <f>(VLOOKUP($A193,[4]BASE18!$A$1:$N$933,6,0))/1000</f>
        <v>24479631.169220001</v>
      </c>
      <c r="AE193" s="2">
        <f>(VLOOKUP($A193,[4]BASE18!$A$1:$N$933,7,0))/1000</f>
        <v>24580414.504889999</v>
      </c>
      <c r="AF193" s="2">
        <f>(VLOOKUP($A193,[4]BASE18!$A$1:$N$933,8,0))/1000</f>
        <v>23342898.334249999</v>
      </c>
      <c r="AG193" s="2">
        <f>(VLOOKUP($A193,[4]BASE18!$A$1:$N$933,9,0))/1000</f>
        <v>23340775.840500001</v>
      </c>
      <c r="AH193" s="2">
        <f>(VLOOKUP($A193,[4]BASE18!$A$1:$N$933,10,0))/1000</f>
        <v>23356686.857619997</v>
      </c>
      <c r="AI193" s="2">
        <f>(VLOOKUP($A193,[4]BASE18!$A$1:$N$933,11,0))/1000</f>
        <v>23353863.08791</v>
      </c>
      <c r="AJ193" s="2">
        <f>(VLOOKUP($A193,[4]BASE18!$A$1:$N$933,12,0))/1000</f>
        <v>23336627.678720001</v>
      </c>
      <c r="AK193" s="2">
        <f>(VLOOKUP($A193,[4]BASE18!$A$1:$N$933,13,0))/1000</f>
        <v>23464459.717870001</v>
      </c>
      <c r="AL193" s="2">
        <f>(VLOOKUP($A193,[4]BASE18!$A$1:$N$933,14,0))/1000</f>
        <v>23528273.19424</v>
      </c>
      <c r="AM193" s="2">
        <f>(VLOOKUP($A193,[4]BASE19!$A$1:$N$933,3,0))/1000</f>
        <v>23534410.650770001</v>
      </c>
      <c r="AN193" s="2">
        <f>(VLOOKUP($A193,[4]BASE19!$A$1:$N$933,4,0))/1000</f>
        <v>23534352.37201</v>
      </c>
      <c r="AO193" s="2">
        <f>(VLOOKUP($A193,[4]BASE19!$A$1:$N$933,5,0))/1000</f>
        <v>23597580.97295</v>
      </c>
      <c r="AP193" s="2">
        <f>(VLOOKUP($A193,[4]BASE19!$A$1:$N$933,6,0))/1000</f>
        <v>23637456.936529998</v>
      </c>
      <c r="AQ193" s="2">
        <f>(VLOOKUP($A193,[4]BASE19!$A$1:$N$933,7,0))/1000</f>
        <v>23612247.383790001</v>
      </c>
      <c r="AR193" s="2">
        <f>(VLOOKUP($A193,[4]BASE19!$A$1:$N$933,8,0))/1000</f>
        <v>23641754.101569999</v>
      </c>
      <c r="AS193" s="2">
        <f>(VLOOKUP($A193,[4]BASE19!$A$1:$N$933,9,0))/1000</f>
        <v>23686786.543400001</v>
      </c>
      <c r="AT193" s="2">
        <f>(VLOOKUP($A193,[4]BASE19!$A$1:$N$933,10,0))/1000</f>
        <v>23716676.111090001</v>
      </c>
      <c r="AU193" s="2">
        <f>(VLOOKUP($A193,[4]BASE19!$A$1:$N$933,11,0))/1000</f>
        <v>23898189.438370001</v>
      </c>
      <c r="AV193" s="2">
        <f>(VLOOKUP($A193,[4]BASE19!$A$1:$N$933,12,0))/1000</f>
        <v>23476561.211119998</v>
      </c>
      <c r="AW193" s="2">
        <f>(VLOOKUP($A193,[4]BASE19!$A$1:$N$933,13,0))/1000</f>
        <v>23470052.71178</v>
      </c>
      <c r="AX193" s="2">
        <f>(VLOOKUP($A193,[4]BASE19!$A$1:$N$933,14,0))/1000</f>
        <v>23321729.78709</v>
      </c>
      <c r="AY193" s="2">
        <f>(VLOOKUP($A193,[4]BASE20!$A$1:$N$933,3,0))/1000</f>
        <v>23295841.192400001</v>
      </c>
      <c r="AZ193" s="2">
        <f>(VLOOKUP($A193,[4]BASE20!$A$1:$N$933,4,0))/1000</f>
        <v>23359420.593150001</v>
      </c>
      <c r="BA193" s="2">
        <f>(VLOOKUP($A193,[4]BASE20!$A$1:$N$933,5,0))/1000</f>
        <v>23175337.14697</v>
      </c>
      <c r="BB193" s="2">
        <f>(VLOOKUP($A193,[4]BASE20!$A$1:$N$933,6,0))/1000</f>
        <v>23230867.730730001</v>
      </c>
      <c r="BC193" s="2">
        <f>(VLOOKUP($A193,[4]BASE20!$A$1:$N$933,7,0))/1000</f>
        <v>23195996.64034</v>
      </c>
      <c r="BD193" s="2">
        <f>(VLOOKUP($A193,[4]BASE20!$A$1:$N$933,8,0))/1000</f>
        <v>26871448.52767</v>
      </c>
      <c r="BE193" s="2">
        <f>(VLOOKUP($A193,[4]BASE20!$A$1:$N$933,9,0))/1000</f>
        <v>25835189.262900002</v>
      </c>
      <c r="BF193" s="2">
        <f>(VLOOKUP($A193,[4]BASE20!$A$1:$N$933,10,0))/1000</f>
        <v>25809291.721619997</v>
      </c>
      <c r="BG193" s="2">
        <f>(VLOOKUP($A193,[4]BASE20!$A$1:$N$933,11,0))/1000</f>
        <v>25906242.765919998</v>
      </c>
      <c r="BH193" s="2">
        <f>(VLOOKUP($A193,[4]BASE20!$A$1:$N$933,12,0))/1000</f>
        <v>25735534.48246</v>
      </c>
      <c r="BI193" s="2">
        <f>(VLOOKUP($A193,[4]BASE20!$A$1:$N$933,13,0))/1000</f>
        <v>25553654.241860002</v>
      </c>
      <c r="BJ193" s="2">
        <f>(VLOOKUP($A193,[4]BASE20!$A$1:$N$933,14,0))/1000</f>
        <v>25529261.375549998</v>
      </c>
      <c r="BK193" s="2">
        <f>(VLOOKUP($A193,[4]BASE21!$A$1:$N$933,3,0))/1000</f>
        <v>25202404.225409999</v>
      </c>
      <c r="BL193" s="2">
        <f>(VLOOKUP($A193,[4]BASE21!$A$1:$N$933,4,0))/1000</f>
        <v>25210821.262650002</v>
      </c>
      <c r="BM193" s="2">
        <f>(VLOOKUP($A193,[4]BASE21!$A$1:$N$933,5,0))/1000</f>
        <v>25326542.737029999</v>
      </c>
      <c r="BN193" s="2">
        <f>(VLOOKUP($A193,[4]BASE21!$A$1:$N$933,6,0))/1000</f>
        <v>25376619.481689997</v>
      </c>
      <c r="BO193" s="2">
        <f>(VLOOKUP($A193,[4]BASE21!$A$1:$N$933,7,0))/1000</f>
        <v>25383124.383450001</v>
      </c>
      <c r="BP193" s="2">
        <f>(VLOOKUP($A193,[4]BASE21!$A$1:$N$933,8,0))/1000</f>
        <v>24035183.923419997</v>
      </c>
      <c r="BQ193" s="2">
        <f t="shared" si="10"/>
        <v>-2836264.6042500027</v>
      </c>
      <c r="BR193" s="34">
        <f t="shared" si="11"/>
        <v>-0.10554937525342001</v>
      </c>
      <c r="BS193" s="34">
        <f t="shared" si="12"/>
        <v>-5.3103803915836023E-2</v>
      </c>
      <c r="BT193" s="5"/>
    </row>
    <row r="194" spans="1:72" x14ac:dyDescent="0.2">
      <c r="A194" s="1">
        <v>711</v>
      </c>
      <c r="B194" s="1" t="s">
        <v>122</v>
      </c>
      <c r="C194" s="2">
        <f>VLOOKUP($A194,[4]BASE!$A$2:$N$890,3,0)</f>
        <v>1</v>
      </c>
      <c r="D194" s="2">
        <f>VLOOKUP($A194,[4]BASE!$A$2:$N$890,3,0)</f>
        <v>1</v>
      </c>
      <c r="E194" s="2">
        <f>VLOOKUP($A194,[4]BASE!$A$2:$N$890,3,0)</f>
        <v>1</v>
      </c>
      <c r="F194" s="2">
        <f>VLOOKUP($A194,[4]BASE!$A$2:$N$890,3,0)</f>
        <v>1</v>
      </c>
      <c r="G194" s="2">
        <f>VLOOKUP($A194,[4]BASE!$A$2:$N$890,3,0)</f>
        <v>1</v>
      </c>
      <c r="H194" s="2">
        <f>VLOOKUP($A194,[4]BASE!$A$2:$N$890,3,0)</f>
        <v>1</v>
      </c>
      <c r="I194" s="2">
        <f>VLOOKUP($A194,[4]BASE!$A$2:$N$890,3,0)</f>
        <v>1</v>
      </c>
      <c r="J194" s="2">
        <f>VLOOKUP($A194,[4]BASE!$A$2:$N$890,3,0)</f>
        <v>1</v>
      </c>
      <c r="K194" s="2">
        <f>(VLOOKUP($A194,[4]BASE!$A$2:$N$890,11,0))/1000</f>
        <v>2214.5137200000004</v>
      </c>
      <c r="L194" s="2">
        <f>(VLOOKUP($A194,[4]BASE!$A$2:$N$890,12,0))/1000</f>
        <v>2214.5137200000004</v>
      </c>
      <c r="M194" s="2">
        <f>(VLOOKUP($A194,[4]BASE!$A$2:$N$890,13,0))/1000</f>
        <v>2214.5137200000004</v>
      </c>
      <c r="N194" s="2">
        <f>(VLOOKUP($A194,[4]BASE!$A$2:$N$890,14,0))/1000</f>
        <v>2214.5017200000002</v>
      </c>
      <c r="O194" s="2">
        <f>(VLOOKUP($A194,[4]BASE17!$A$1:$N$933,3,0))/1000</f>
        <v>2214.5017200000002</v>
      </c>
      <c r="P194" s="2">
        <f>(VLOOKUP($A194,[4]BASE17!$A$1:$N$933,4,0))/1000</f>
        <v>2214.5017200000002</v>
      </c>
      <c r="Q194" s="2">
        <f>(VLOOKUP($A194,[4]BASE17!$A$1:$N$933,5,0))/1000</f>
        <v>2214.4854500000001</v>
      </c>
      <c r="R194" s="2">
        <f>(VLOOKUP($A194,[4]BASE17!$A$1:$N$933,6,0))/1000</f>
        <v>2214.4854500000001</v>
      </c>
      <c r="S194" s="2">
        <f>(VLOOKUP($A194,[4]BASE17!$A$1:$N$933,7,0))/1000</f>
        <v>2214.4854500000001</v>
      </c>
      <c r="T194" s="2">
        <f>(VLOOKUP($A194,[4]BASE17!$A$1:$N$933,8,0))/1000</f>
        <v>2214.4854500000001</v>
      </c>
      <c r="U194" s="2">
        <f>(VLOOKUP($A194,[4]BASE17!$A$1:$N$933,9,0))/1000</f>
        <v>2214.4854500000001</v>
      </c>
      <c r="V194" s="2">
        <f>(VLOOKUP($A194,[4]BASE17!$A$1:$N$933,10,0))/1000</f>
        <v>2214.4854500000001</v>
      </c>
      <c r="W194" s="2">
        <f>(VLOOKUP($A194,[4]BASE17!$A$1:$N$933,11,0))/1000</f>
        <v>2214.4854500000001</v>
      </c>
      <c r="X194" s="2">
        <f>(VLOOKUP($A194,[4]BASE17!$A$1:$N$933,12,0))/1000</f>
        <v>2214.4854500000001</v>
      </c>
      <c r="Y194" s="2">
        <f>(VLOOKUP($A194,[4]BASE17!$A$1:$N$933,13,0))/1000</f>
        <v>2214.48189</v>
      </c>
      <c r="Z194" s="2">
        <f>(VLOOKUP($A194,[4]BASE17!$A$1:$N$933,14,0))/1000</f>
        <v>2214.48189</v>
      </c>
      <c r="AA194" s="2">
        <f>(VLOOKUP($A194,[4]BASE18!$A$1:$N$933,3,0))/1000</f>
        <v>2214.48189</v>
      </c>
      <c r="AB194" s="2">
        <f>(VLOOKUP($A194,[4]BASE18!$A$1:$N$933,4,0))/1000</f>
        <v>2214.48189</v>
      </c>
      <c r="AC194" s="2">
        <f>(VLOOKUP($A194,[4]BASE18!$A$1:$N$933,5,0))/1000</f>
        <v>2214.48189</v>
      </c>
      <c r="AD194" s="2">
        <f>(VLOOKUP($A194,[4]BASE18!$A$1:$N$933,6,0))/1000</f>
        <v>2214.48189</v>
      </c>
      <c r="AE194" s="2">
        <f>(VLOOKUP($A194,[4]BASE18!$A$1:$N$933,7,0))/1000</f>
        <v>2214.48189</v>
      </c>
      <c r="AF194" s="2">
        <f>(VLOOKUP($A194,[4]BASE18!$A$1:$N$933,8,0))/1000</f>
        <v>2214.48189</v>
      </c>
      <c r="AG194" s="2">
        <f>(VLOOKUP($A194,[4]BASE18!$A$1:$N$933,9,0))/1000</f>
        <v>2214.48189</v>
      </c>
      <c r="AH194" s="2">
        <f>(VLOOKUP($A194,[4]BASE18!$A$1:$N$933,10,0))/1000</f>
        <v>2214.48189</v>
      </c>
      <c r="AI194" s="2">
        <f>(VLOOKUP($A194,[4]BASE18!$A$1:$N$933,11,0))/1000</f>
        <v>2214.48189</v>
      </c>
      <c r="AJ194" s="2">
        <f>(VLOOKUP($A194,[4]BASE18!$A$1:$N$933,12,0))/1000</f>
        <v>2214.48189</v>
      </c>
      <c r="AK194" s="2">
        <f>(VLOOKUP($A194,[4]BASE18!$A$1:$N$933,13,0))/1000</f>
        <v>2214.48189</v>
      </c>
      <c r="AL194" s="2">
        <f>(VLOOKUP($A194,[4]BASE18!$A$1:$N$933,14,0))/1000</f>
        <v>2214.48189</v>
      </c>
      <c r="AM194" s="2">
        <f>(VLOOKUP($A194,[4]BASE19!$A$1:$N$933,3,0))/1000</f>
        <v>2214.48189</v>
      </c>
      <c r="AN194" s="2">
        <f>(VLOOKUP($A194,[4]BASE19!$A$1:$N$933,4,0))/1000</f>
        <v>2214.48189</v>
      </c>
      <c r="AO194" s="2">
        <f>(VLOOKUP($A194,[4]BASE19!$A$1:$N$933,5,0))/1000</f>
        <v>2214.48189</v>
      </c>
      <c r="AP194" s="2">
        <f>(VLOOKUP($A194,[4]BASE19!$A$1:$N$933,6,0))/1000</f>
        <v>2214.48189</v>
      </c>
      <c r="AQ194" s="2">
        <f>(VLOOKUP($A194,[4]BASE19!$A$1:$N$933,7,0))/1000</f>
        <v>2214.48189</v>
      </c>
      <c r="AR194" s="2">
        <f>(VLOOKUP($A194,[4]BASE19!$A$1:$N$933,8,0))/1000</f>
        <v>2214.48189</v>
      </c>
      <c r="AS194" s="2">
        <f>(VLOOKUP($A194,[4]BASE19!$A$1:$N$933,9,0))/1000</f>
        <v>2214.48189</v>
      </c>
      <c r="AT194" s="2">
        <f>(VLOOKUP($A194,[4]BASE19!$A$1:$N$933,10,0))/1000</f>
        <v>2214.48189</v>
      </c>
      <c r="AU194" s="2">
        <f>(VLOOKUP($A194,[4]BASE19!$A$1:$N$933,11,0))/1000</f>
        <v>2214.48189</v>
      </c>
      <c r="AV194" s="2">
        <f>(VLOOKUP($A194,[4]BASE19!$A$1:$N$933,12,0))/1000</f>
        <v>2214.48189</v>
      </c>
      <c r="AW194" s="2">
        <f>(VLOOKUP($A194,[4]BASE19!$A$1:$N$933,13,0))/1000</f>
        <v>2214.48189</v>
      </c>
      <c r="AX194" s="2">
        <f>(VLOOKUP($A194,[4]BASE19!$A$1:$N$933,14,0))/1000</f>
        <v>2214.48189</v>
      </c>
      <c r="AY194" s="2">
        <f>(VLOOKUP($A194,[4]BASE20!$A$1:$N$933,3,0))/1000</f>
        <v>2214.48189</v>
      </c>
      <c r="AZ194" s="2">
        <f>(VLOOKUP($A194,[4]BASE20!$A$1:$N$933,4,0))/1000</f>
        <v>2214.48189</v>
      </c>
      <c r="BA194" s="2">
        <f>(VLOOKUP($A194,[4]BASE20!$A$1:$N$933,5,0))/1000</f>
        <v>2214.48189</v>
      </c>
      <c r="BB194" s="2">
        <f>(VLOOKUP($A194,[4]BASE20!$A$1:$N$933,6,0))/1000</f>
        <v>2214.48189</v>
      </c>
      <c r="BC194" s="2">
        <f>(VLOOKUP($A194,[4]BASE20!$A$1:$N$933,7,0))/1000</f>
        <v>2214.48189</v>
      </c>
      <c r="BD194" s="2">
        <f>(VLOOKUP($A194,[4]BASE20!$A$1:$N$933,8,0))/1000</f>
        <v>2214.48189</v>
      </c>
      <c r="BE194" s="2">
        <f>(VLOOKUP($A194,[4]BASE20!$A$1:$N$933,9,0))/1000</f>
        <v>2214.48189</v>
      </c>
      <c r="BF194" s="2">
        <f>(VLOOKUP($A194,[4]BASE20!$A$1:$N$933,10,0))/1000</f>
        <v>2214.48189</v>
      </c>
      <c r="BG194" s="2">
        <f>(VLOOKUP($A194,[4]BASE20!$A$1:$N$933,11,0))/1000</f>
        <v>2214.48189</v>
      </c>
      <c r="BH194" s="2">
        <f>(VLOOKUP($A194,[4]BASE20!$A$1:$N$933,12,0))/1000</f>
        <v>2214.46189</v>
      </c>
      <c r="BI194" s="2">
        <f>(VLOOKUP($A194,[4]BASE20!$A$1:$N$933,13,0))/1000</f>
        <v>2214.11141</v>
      </c>
      <c r="BJ194" s="2">
        <f>(VLOOKUP($A194,[4]BASE20!$A$1:$N$933,14,0))/1000</f>
        <v>2214.11141</v>
      </c>
      <c r="BK194" s="2">
        <f>(VLOOKUP($A194,[4]BASE21!$A$1:$N$933,3,0))/1000</f>
        <v>2214.11114</v>
      </c>
      <c r="BL194" s="2">
        <f>(VLOOKUP($A194,[4]BASE21!$A$1:$N$933,4,0))/1000</f>
        <v>2214.11114</v>
      </c>
      <c r="BM194" s="2">
        <f>(VLOOKUP($A194,[4]BASE21!$A$1:$N$933,5,0))/1000</f>
        <v>2213.7116099999998</v>
      </c>
      <c r="BN194" s="2">
        <f>(VLOOKUP($A194,[4]BASE21!$A$1:$N$933,6,0))/1000</f>
        <v>2213.7116099999998</v>
      </c>
      <c r="BO194" s="2">
        <f>(VLOOKUP($A194,[4]BASE21!$A$1:$N$933,7,0))/1000</f>
        <v>2213.7116099999998</v>
      </c>
      <c r="BP194" s="2">
        <f>(VLOOKUP($A194,[4]BASE21!$A$1:$N$933,8,0))/1000</f>
        <v>2213.7116099999998</v>
      </c>
      <c r="BQ194" s="2">
        <f t="shared" si="10"/>
        <v>-0.77028000000018437</v>
      </c>
      <c r="BR194" s="34">
        <f t="shared" si="11"/>
        <v>-3.4783757025902418E-4</v>
      </c>
      <c r="BS194" s="34">
        <f t="shared" si="12"/>
        <v>0</v>
      </c>
      <c r="BT194" s="5"/>
    </row>
    <row r="195" spans="1:72" x14ac:dyDescent="0.2">
      <c r="A195" s="1">
        <v>712</v>
      </c>
      <c r="B195" s="1" t="s">
        <v>123</v>
      </c>
      <c r="C195" s="2">
        <f>VLOOKUP($A195,[4]BASE!$A$2:$N$890,3,0)</f>
        <v>1</v>
      </c>
      <c r="D195" s="2">
        <f>VLOOKUP($A195,[4]BASE!$A$2:$N$890,3,0)</f>
        <v>1</v>
      </c>
      <c r="E195" s="2">
        <f>VLOOKUP($A195,[4]BASE!$A$2:$N$890,3,0)</f>
        <v>1</v>
      </c>
      <c r="F195" s="2">
        <f>VLOOKUP($A195,[4]BASE!$A$2:$N$890,3,0)</f>
        <v>1</v>
      </c>
      <c r="G195" s="2">
        <f>VLOOKUP($A195,[4]BASE!$A$2:$N$890,3,0)</f>
        <v>1</v>
      </c>
      <c r="H195" s="2">
        <f>VLOOKUP($A195,[4]BASE!$A$2:$N$890,3,0)</f>
        <v>1</v>
      </c>
      <c r="I195" s="2">
        <f>VLOOKUP($A195,[4]BASE!$A$2:$N$890,3,0)</f>
        <v>1</v>
      </c>
      <c r="J195" s="2">
        <f>VLOOKUP($A195,[4]BASE!$A$2:$N$890,3,0)</f>
        <v>1</v>
      </c>
      <c r="K195" s="2">
        <f>(VLOOKUP($A195,[4]BASE!$A$2:$N$890,11,0))/1000</f>
        <v>8676559.8988600001</v>
      </c>
      <c r="L195" s="2">
        <f>(VLOOKUP($A195,[4]BASE!$A$2:$N$890,12,0))/1000</f>
        <v>8781926.4660599995</v>
      </c>
      <c r="M195" s="2">
        <f>(VLOOKUP($A195,[4]BASE!$A$2:$N$890,13,0))/1000</f>
        <v>8827326.5896000005</v>
      </c>
      <c r="N195" s="2">
        <f>(VLOOKUP($A195,[4]BASE!$A$2:$N$890,14,0))/1000</f>
        <v>8849403.49058</v>
      </c>
      <c r="O195" s="2">
        <f>(VLOOKUP($A195,[4]BASE17!$A$1:$N$933,3,0))/1000</f>
        <v>9426437.405030001</v>
      </c>
      <c r="P195" s="2">
        <f>(VLOOKUP($A195,[4]BASE17!$A$1:$N$933,4,0))/1000</f>
        <v>9226295.7152099982</v>
      </c>
      <c r="Q195" s="2">
        <f>(VLOOKUP($A195,[4]BASE17!$A$1:$N$933,5,0))/1000</f>
        <v>9760973.9456600007</v>
      </c>
      <c r="R195" s="2">
        <f>(VLOOKUP($A195,[4]BASE17!$A$1:$N$933,6,0))/1000</f>
        <v>9787898.0609300006</v>
      </c>
      <c r="S195" s="2">
        <f>(VLOOKUP($A195,[4]BASE17!$A$1:$N$933,7,0))/1000</f>
        <v>8868984.1088399999</v>
      </c>
      <c r="T195" s="2">
        <f>(VLOOKUP($A195,[4]BASE17!$A$1:$N$933,8,0))/1000</f>
        <v>8811417.6059599984</v>
      </c>
      <c r="U195" s="2">
        <f>(VLOOKUP($A195,[4]BASE17!$A$1:$N$933,9,0))/1000</f>
        <v>8827890.0572500005</v>
      </c>
      <c r="V195" s="2">
        <f>(VLOOKUP($A195,[4]BASE17!$A$1:$N$933,10,0))/1000</f>
        <v>8904784.6765000001</v>
      </c>
      <c r="W195" s="2">
        <f>(VLOOKUP($A195,[4]BASE17!$A$1:$N$933,11,0))/1000</f>
        <v>9028545.322829999</v>
      </c>
      <c r="X195" s="2">
        <f>(VLOOKUP($A195,[4]BASE17!$A$1:$N$933,12,0))/1000</f>
        <v>8844845.9720699992</v>
      </c>
      <c r="Y195" s="2">
        <f>(VLOOKUP($A195,[4]BASE17!$A$1:$N$933,13,0))/1000</f>
        <v>9876717.6700900011</v>
      </c>
      <c r="Z195" s="2">
        <f>(VLOOKUP($A195,[4]BASE17!$A$1:$N$933,14,0))/1000</f>
        <v>9542974.7831900008</v>
      </c>
      <c r="AA195" s="2">
        <f>(VLOOKUP($A195,[4]BASE18!$A$1:$N$933,3,0))/1000</f>
        <v>9567078.1800800003</v>
      </c>
      <c r="AB195" s="2">
        <f>(VLOOKUP($A195,[4]BASE18!$A$1:$N$933,4,0))/1000</f>
        <v>9438177.4992199987</v>
      </c>
      <c r="AC195" s="2">
        <f>(VLOOKUP($A195,[4]BASE18!$A$1:$N$933,5,0))/1000</f>
        <v>9437493.03149</v>
      </c>
      <c r="AD195" s="2">
        <f>(VLOOKUP($A195,[4]BASE18!$A$1:$N$933,6,0))/1000</f>
        <v>9444634.1695000008</v>
      </c>
      <c r="AE195" s="2">
        <f>(VLOOKUP($A195,[4]BASE18!$A$1:$N$933,7,0))/1000</f>
        <v>9539687.6446499992</v>
      </c>
      <c r="AF195" s="2">
        <f>(VLOOKUP($A195,[4]BASE18!$A$1:$N$933,8,0))/1000</f>
        <v>9533505.315059999</v>
      </c>
      <c r="AG195" s="2">
        <f>(VLOOKUP($A195,[4]BASE18!$A$1:$N$933,9,0))/1000</f>
        <v>9522126.3723399993</v>
      </c>
      <c r="AH195" s="2">
        <f>(VLOOKUP($A195,[4]BASE18!$A$1:$N$933,10,0))/1000</f>
        <v>9526485.3558099996</v>
      </c>
      <c r="AI195" s="2">
        <f>(VLOOKUP($A195,[4]BASE18!$A$1:$N$933,11,0))/1000</f>
        <v>9506323.4433700014</v>
      </c>
      <c r="AJ195" s="2">
        <f>(VLOOKUP($A195,[4]BASE18!$A$1:$N$933,12,0))/1000</f>
        <v>9480550.03541</v>
      </c>
      <c r="AK195" s="2">
        <f>(VLOOKUP($A195,[4]BASE18!$A$1:$N$933,13,0))/1000</f>
        <v>9591634.9656700008</v>
      </c>
      <c r="AL195" s="2">
        <f>(VLOOKUP($A195,[4]BASE18!$A$1:$N$933,14,0))/1000</f>
        <v>9647345.9712800011</v>
      </c>
      <c r="AM195" s="2">
        <f>(VLOOKUP($A195,[4]BASE19!$A$1:$N$933,3,0))/1000</f>
        <v>9649529.4899000004</v>
      </c>
      <c r="AN195" s="2">
        <f>(VLOOKUP($A195,[4]BASE19!$A$1:$N$933,4,0))/1000</f>
        <v>9645477.0363500006</v>
      </c>
      <c r="AO195" s="2">
        <f>(VLOOKUP($A195,[4]BASE19!$A$1:$N$933,5,0))/1000</f>
        <v>9687189.5840000007</v>
      </c>
      <c r="AP195" s="2">
        <f>(VLOOKUP($A195,[4]BASE19!$A$1:$N$933,6,0))/1000</f>
        <v>9722030.3153200001</v>
      </c>
      <c r="AQ195" s="2">
        <f>(VLOOKUP($A195,[4]BASE19!$A$1:$N$933,7,0))/1000</f>
        <v>9718581.2355599999</v>
      </c>
      <c r="AR195" s="2">
        <f>(VLOOKUP($A195,[4]BASE19!$A$1:$N$933,8,0))/1000</f>
        <v>9741883.1972900014</v>
      </c>
      <c r="AS195" s="2">
        <f>(VLOOKUP($A195,[4]BASE19!$A$1:$N$933,9,0))/1000</f>
        <v>9781149.6557700001</v>
      </c>
      <c r="AT195" s="2">
        <f>(VLOOKUP($A195,[4]BASE19!$A$1:$N$933,10,0))/1000</f>
        <v>9809916.1009</v>
      </c>
      <c r="AU195" s="2">
        <f>(VLOOKUP($A195,[4]BASE19!$A$1:$N$933,11,0))/1000</f>
        <v>9982875.4192399997</v>
      </c>
      <c r="AV195" s="2">
        <f>(VLOOKUP($A195,[4]BASE19!$A$1:$N$933,12,0))/1000</f>
        <v>9595280.4434400015</v>
      </c>
      <c r="AW195" s="2">
        <f>(VLOOKUP($A195,[4]BASE19!$A$1:$N$933,13,0))/1000</f>
        <v>9585056.4682099987</v>
      </c>
      <c r="AX195" s="2">
        <f>(VLOOKUP($A195,[4]BASE19!$A$1:$N$933,14,0))/1000</f>
        <v>9635377.4442599993</v>
      </c>
      <c r="AY195" s="2">
        <f>(VLOOKUP($A195,[4]BASE20!$A$1:$N$933,3,0))/1000</f>
        <v>9601846.1744500007</v>
      </c>
      <c r="AZ195" s="2">
        <f>(VLOOKUP($A195,[4]BASE20!$A$1:$N$933,4,0))/1000</f>
        <v>9665931.74089</v>
      </c>
      <c r="BA195" s="2">
        <f>(VLOOKUP($A195,[4]BASE20!$A$1:$N$933,5,0))/1000</f>
        <v>9574672.1971299984</v>
      </c>
      <c r="BB195" s="2">
        <f>(VLOOKUP($A195,[4]BASE20!$A$1:$N$933,6,0))/1000</f>
        <v>9566748.694459999</v>
      </c>
      <c r="BC195" s="2">
        <f>(VLOOKUP($A195,[4]BASE20!$A$1:$N$933,7,0))/1000</f>
        <v>9556464.6761499997</v>
      </c>
      <c r="BD195" s="2">
        <f>(VLOOKUP($A195,[4]BASE20!$A$1:$N$933,8,0))/1000</f>
        <v>10188293.149190001</v>
      </c>
      <c r="BE195" s="2">
        <f>(VLOOKUP($A195,[4]BASE20!$A$1:$N$933,9,0))/1000</f>
        <v>9194211.90955</v>
      </c>
      <c r="BF195" s="2">
        <f>(VLOOKUP($A195,[4]BASE20!$A$1:$N$933,10,0))/1000</f>
        <v>9170578.8214999996</v>
      </c>
      <c r="BG195" s="2">
        <f>(VLOOKUP($A195,[4]BASE20!$A$1:$N$933,11,0))/1000</f>
        <v>9261944.5138799995</v>
      </c>
      <c r="BH195" s="2">
        <f>(VLOOKUP($A195,[4]BASE20!$A$1:$N$933,12,0))/1000</f>
        <v>9198004.0469000004</v>
      </c>
      <c r="BI195" s="2">
        <f>(VLOOKUP($A195,[4]BASE20!$A$1:$N$933,13,0))/1000</f>
        <v>9211648.9243199993</v>
      </c>
      <c r="BJ195" s="2">
        <f>(VLOOKUP($A195,[4]BASE20!$A$1:$N$933,14,0))/1000</f>
        <v>9251799.3337999992</v>
      </c>
      <c r="BK195" s="2">
        <f>(VLOOKUP($A195,[4]BASE21!$A$1:$N$933,3,0))/1000</f>
        <v>8913323.6227000002</v>
      </c>
      <c r="BL195" s="2">
        <f>(VLOOKUP($A195,[4]BASE21!$A$1:$N$933,4,0))/1000</f>
        <v>8904355.8520899992</v>
      </c>
      <c r="BM195" s="2">
        <f>(VLOOKUP($A195,[4]BASE21!$A$1:$N$933,5,0))/1000</f>
        <v>9000832.6823899988</v>
      </c>
      <c r="BN195" s="2">
        <f>(VLOOKUP($A195,[4]BASE21!$A$1:$N$933,6,0))/1000</f>
        <v>9043852.5362400003</v>
      </c>
      <c r="BO195" s="2">
        <f>(VLOOKUP($A195,[4]BASE21!$A$1:$N$933,7,0))/1000</f>
        <v>9049828.7757199984</v>
      </c>
      <c r="BP195" s="2">
        <f>(VLOOKUP($A195,[4]BASE21!$A$1:$N$933,8,0))/1000</f>
        <v>7699619.9486999996</v>
      </c>
      <c r="BQ195" s="2">
        <f t="shared" si="10"/>
        <v>-2488673.2004900016</v>
      </c>
      <c r="BR195" s="34">
        <f t="shared" si="11"/>
        <v>-0.24426792241327078</v>
      </c>
      <c r="BS195" s="34">
        <f t="shared" si="12"/>
        <v>-0.14919716830914043</v>
      </c>
      <c r="BT195" s="5"/>
    </row>
    <row r="196" spans="1:72" x14ac:dyDescent="0.2">
      <c r="A196" s="1">
        <v>713</v>
      </c>
      <c r="B196" s="1" t="s">
        <v>124</v>
      </c>
      <c r="C196" s="2">
        <f>VLOOKUP($A196,[4]BASE!$A$2:$N$890,3,0)</f>
        <v>1</v>
      </c>
      <c r="D196" s="2">
        <f>VLOOKUP($A196,[4]BASE!$A$2:$N$890,3,0)</f>
        <v>1</v>
      </c>
      <c r="E196" s="2">
        <f>VLOOKUP($A196,[4]BASE!$A$2:$N$890,3,0)</f>
        <v>1</v>
      </c>
      <c r="F196" s="2">
        <f>VLOOKUP($A196,[4]BASE!$A$2:$N$890,3,0)</f>
        <v>1</v>
      </c>
      <c r="G196" s="2">
        <f>VLOOKUP($A196,[4]BASE!$A$2:$N$890,3,0)</f>
        <v>1</v>
      </c>
      <c r="H196" s="2">
        <f>VLOOKUP($A196,[4]BASE!$A$2:$N$890,3,0)</f>
        <v>1</v>
      </c>
      <c r="I196" s="2">
        <f>VLOOKUP($A196,[4]BASE!$A$2:$N$890,3,0)</f>
        <v>1</v>
      </c>
      <c r="J196" s="2">
        <f>VLOOKUP($A196,[4]BASE!$A$2:$N$890,3,0)</f>
        <v>1</v>
      </c>
      <c r="K196" s="2">
        <f>(VLOOKUP($A196,[4]BASE!$A$2:$N$890,11,0))/1000</f>
        <v>41825.676679999997</v>
      </c>
      <c r="L196" s="2">
        <f>(VLOOKUP($A196,[4]BASE!$A$2:$N$890,12,0))/1000</f>
        <v>43873.674700000003</v>
      </c>
      <c r="M196" s="2">
        <f>(VLOOKUP($A196,[4]BASE!$A$2:$N$890,13,0))/1000</f>
        <v>46018.494829999996</v>
      </c>
      <c r="N196" s="2">
        <f>(VLOOKUP($A196,[4]BASE!$A$2:$N$890,14,0))/1000</f>
        <v>48608.160299999996</v>
      </c>
      <c r="O196" s="2">
        <f>(VLOOKUP($A196,[4]BASE17!$A$1:$N$933,3,0))/1000</f>
        <v>49642.849000000002</v>
      </c>
      <c r="P196" s="2">
        <f>(VLOOKUP($A196,[4]BASE17!$A$1:$N$933,4,0))/1000</f>
        <v>52175.222750000001</v>
      </c>
      <c r="Q196" s="2">
        <f>(VLOOKUP($A196,[4]BASE17!$A$1:$N$933,5,0))/1000</f>
        <v>57017.502590000004</v>
      </c>
      <c r="R196" s="2">
        <f>(VLOOKUP($A196,[4]BASE17!$A$1:$N$933,6,0))/1000</f>
        <v>60350.47982</v>
      </c>
      <c r="S196" s="2">
        <f>(VLOOKUP($A196,[4]BASE17!$A$1:$N$933,7,0))/1000</f>
        <v>65645.749450000003</v>
      </c>
      <c r="T196" s="2">
        <f>(VLOOKUP($A196,[4]BASE17!$A$1:$N$933,8,0))/1000</f>
        <v>69120.699829999998</v>
      </c>
      <c r="U196" s="2">
        <f>(VLOOKUP($A196,[4]BASE17!$A$1:$N$933,9,0))/1000</f>
        <v>73257.229650000008</v>
      </c>
      <c r="V196" s="2">
        <f>(VLOOKUP($A196,[4]BASE17!$A$1:$N$933,10,0))/1000</f>
        <v>75523.583239999993</v>
      </c>
      <c r="W196" s="2">
        <f>(VLOOKUP($A196,[4]BASE17!$A$1:$N$933,11,0))/1000</f>
        <v>78910.735969999994</v>
      </c>
      <c r="X196" s="2">
        <f>(VLOOKUP($A196,[4]BASE17!$A$1:$N$933,12,0))/1000</f>
        <v>84964.712239999993</v>
      </c>
      <c r="Y196" s="2">
        <f>(VLOOKUP($A196,[4]BASE17!$A$1:$N$933,13,0))/1000</f>
        <v>85250.380700000009</v>
      </c>
      <c r="Z196" s="2">
        <f>(VLOOKUP($A196,[4]BASE17!$A$1:$N$933,14,0))/1000</f>
        <v>89488.225180000009</v>
      </c>
      <c r="AA196" s="2">
        <f>(VLOOKUP($A196,[4]BASE18!$A$1:$N$933,3,0))/1000</f>
        <v>91970.482669999998</v>
      </c>
      <c r="AB196" s="2">
        <f>(VLOOKUP($A196,[4]BASE18!$A$1:$N$933,4,0))/1000</f>
        <v>93861.065300000002</v>
      </c>
      <c r="AC196" s="2">
        <f>(VLOOKUP($A196,[4]BASE18!$A$1:$N$933,5,0))/1000</f>
        <v>99704.140450000006</v>
      </c>
      <c r="AD196" s="2">
        <f>(VLOOKUP($A196,[4]BASE18!$A$1:$N$933,6,0))/1000</f>
        <v>104627.9271</v>
      </c>
      <c r="AE196" s="2">
        <f>(VLOOKUP($A196,[4]BASE18!$A$1:$N$933,7,0))/1000</f>
        <v>110399.38815</v>
      </c>
      <c r="AF196" s="2">
        <f>(VLOOKUP($A196,[4]BASE18!$A$1:$N$933,8,0))/1000</f>
        <v>115038.28731999999</v>
      </c>
      <c r="AG196" s="2">
        <f>(VLOOKUP($A196,[4]BASE18!$A$1:$N$933,9,0))/1000</f>
        <v>124035.03924</v>
      </c>
      <c r="AH196" s="2">
        <f>(VLOOKUP($A196,[4]BASE18!$A$1:$N$933,10,0))/1000</f>
        <v>135675.16863</v>
      </c>
      <c r="AI196" s="2">
        <f>(VLOOKUP($A196,[4]BASE18!$A$1:$N$933,11,0))/1000</f>
        <v>153313.64952000001</v>
      </c>
      <c r="AJ196" s="2">
        <f>(VLOOKUP($A196,[4]BASE18!$A$1:$N$933,12,0))/1000</f>
        <v>161797.61949000001</v>
      </c>
      <c r="AK196" s="2">
        <f>(VLOOKUP($A196,[4]BASE18!$A$1:$N$933,13,0))/1000</f>
        <v>171521.79824</v>
      </c>
      <c r="AL196" s="2">
        <f>(VLOOKUP($A196,[4]BASE18!$A$1:$N$933,14,0))/1000</f>
        <v>179997.48438000001</v>
      </c>
      <c r="AM196" s="2">
        <f>(VLOOKUP($A196,[4]BASE19!$A$1:$N$933,3,0))/1000</f>
        <v>183764.77752999999</v>
      </c>
      <c r="AN196" s="2">
        <f>(VLOOKUP($A196,[4]BASE19!$A$1:$N$933,4,0))/1000</f>
        <v>187693.76830000003</v>
      </c>
      <c r="AO196" s="2">
        <f>(VLOOKUP($A196,[4]BASE19!$A$1:$N$933,5,0))/1000</f>
        <v>192951.93064999999</v>
      </c>
      <c r="AP196" s="2">
        <f>(VLOOKUP($A196,[4]BASE19!$A$1:$N$933,6,0))/1000</f>
        <v>197925.32962</v>
      </c>
      <c r="AQ196" s="2">
        <f>(VLOOKUP($A196,[4]BASE19!$A$1:$N$933,7,0))/1000</f>
        <v>206241.52437</v>
      </c>
      <c r="AR196" s="2">
        <f>(VLOOKUP($A196,[4]BASE19!$A$1:$N$933,8,0))/1000</f>
        <v>213505.41793</v>
      </c>
      <c r="AS196" s="2">
        <f>(VLOOKUP($A196,[4]BASE19!$A$1:$N$933,9,0))/1000</f>
        <v>219207.10416999998</v>
      </c>
      <c r="AT196" s="2">
        <f>(VLOOKUP($A196,[4]BASE19!$A$1:$N$933,10,0))/1000</f>
        <v>220422.01256</v>
      </c>
      <c r="AU196" s="2">
        <f>(VLOOKUP($A196,[4]BASE19!$A$1:$N$933,11,0))/1000</f>
        <v>224505.43952000001</v>
      </c>
      <c r="AV196" s="2">
        <f>(VLOOKUP($A196,[4]BASE19!$A$1:$N$933,12,0))/1000</f>
        <v>230336.40012000001</v>
      </c>
      <c r="AW196" s="2">
        <f>(VLOOKUP($A196,[4]BASE19!$A$1:$N$933,13,0))/1000</f>
        <v>233970.62448</v>
      </c>
      <c r="AX196" s="2">
        <f>(VLOOKUP($A196,[4]BASE19!$A$1:$N$933,14,0))/1000</f>
        <v>35020.205689999995</v>
      </c>
      <c r="AY196" s="2">
        <f>(VLOOKUP($A196,[4]BASE20!$A$1:$N$933,3,0))/1000</f>
        <v>44021.931210000002</v>
      </c>
      <c r="AZ196" s="2">
        <f>(VLOOKUP($A196,[4]BASE20!$A$1:$N$933,4,0))/1000</f>
        <v>45918.736240000006</v>
      </c>
      <c r="BA196" s="2">
        <f>(VLOOKUP($A196,[4]BASE20!$A$1:$N$933,5,0))/1000</f>
        <v>47250.968560000001</v>
      </c>
      <c r="BB196" s="2">
        <f>(VLOOKUP($A196,[4]BASE20!$A$1:$N$933,6,0))/1000</f>
        <v>47161.501680000001</v>
      </c>
      <c r="BC196" s="2">
        <f>(VLOOKUP($A196,[4]BASE20!$A$1:$N$933,7,0))/1000</f>
        <v>47334.304609999999</v>
      </c>
      <c r="BD196" s="2">
        <f>(VLOOKUP($A196,[4]BASE20!$A$1:$N$933,8,0))/1000</f>
        <v>47594.2952</v>
      </c>
      <c r="BE196" s="2">
        <f>(VLOOKUP($A196,[4]BASE20!$A$1:$N$933,9,0))/1000</f>
        <v>49945.098770000004</v>
      </c>
      <c r="BF196" s="2">
        <f>(VLOOKUP($A196,[4]BASE20!$A$1:$N$933,10,0))/1000</f>
        <v>53632.624189999995</v>
      </c>
      <c r="BG196" s="2">
        <f>(VLOOKUP($A196,[4]BASE20!$A$1:$N$933,11,0))/1000</f>
        <v>58963.75649</v>
      </c>
      <c r="BH196" s="2">
        <f>(VLOOKUP($A196,[4]BASE20!$A$1:$N$933,12,0))/1000</f>
        <v>66840.314299999998</v>
      </c>
      <c r="BI196" s="2">
        <f>(VLOOKUP($A196,[4]BASE20!$A$1:$N$933,13,0))/1000</f>
        <v>75257.831160000002</v>
      </c>
      <c r="BJ196" s="2">
        <f>(VLOOKUP($A196,[4]BASE20!$A$1:$N$933,14,0))/1000</f>
        <v>85644.990870000009</v>
      </c>
      <c r="BK196" s="2">
        <f>(VLOOKUP($A196,[4]BASE21!$A$1:$N$933,3,0))/1000</f>
        <v>97436.551670000001</v>
      </c>
      <c r="BL196" s="2">
        <f>(VLOOKUP($A196,[4]BASE21!$A$1:$N$933,4,0))/1000</f>
        <v>114908.84201000001</v>
      </c>
      <c r="BM196" s="2">
        <f>(VLOOKUP($A196,[4]BASE21!$A$1:$N$933,5,0))/1000</f>
        <v>134080.96151999998</v>
      </c>
      <c r="BN196" s="2">
        <f>(VLOOKUP($A196,[4]BASE21!$A$1:$N$933,6,0))/1000</f>
        <v>140863.29956000001</v>
      </c>
      <c r="BO196" s="2">
        <f>(VLOOKUP($A196,[4]BASE21!$A$1:$N$933,7,0))/1000</f>
        <v>141443.79001</v>
      </c>
      <c r="BP196" s="2">
        <f>(VLOOKUP($A196,[4]BASE21!$A$1:$N$933,8,0))/1000</f>
        <v>143945.33364</v>
      </c>
      <c r="BQ196" s="2">
        <f t="shared" si="10"/>
        <v>96351.038440000004</v>
      </c>
      <c r="BR196" s="34">
        <f t="shared" si="11"/>
        <v>2.024424104509063</v>
      </c>
      <c r="BS196" s="34">
        <f t="shared" si="12"/>
        <v>1.7685779134051449E-2</v>
      </c>
      <c r="BT196" s="5"/>
    </row>
    <row r="197" spans="1:72" x14ac:dyDescent="0.2">
      <c r="A197" s="1">
        <v>714</v>
      </c>
      <c r="B197" s="1" t="s">
        <v>125</v>
      </c>
      <c r="C197" s="2">
        <f>VLOOKUP($A197,[4]BASE!$A$2:$N$890,3,0)</f>
        <v>1</v>
      </c>
      <c r="D197" s="2">
        <f>VLOOKUP($A197,[4]BASE!$A$2:$N$890,3,0)</f>
        <v>1</v>
      </c>
      <c r="E197" s="2">
        <f>VLOOKUP($A197,[4]BASE!$A$2:$N$890,3,0)</f>
        <v>1</v>
      </c>
      <c r="F197" s="2">
        <f>VLOOKUP($A197,[4]BASE!$A$2:$N$890,3,0)</f>
        <v>1</v>
      </c>
      <c r="G197" s="2">
        <f>VLOOKUP($A197,[4]BASE!$A$2:$N$890,3,0)</f>
        <v>1</v>
      </c>
      <c r="H197" s="2">
        <f>VLOOKUP($A197,[4]BASE!$A$2:$N$890,3,0)</f>
        <v>1</v>
      </c>
      <c r="I197" s="2">
        <f>VLOOKUP($A197,[4]BASE!$A$2:$N$890,3,0)</f>
        <v>1</v>
      </c>
      <c r="J197" s="2">
        <f>VLOOKUP($A197,[4]BASE!$A$2:$N$890,3,0)</f>
        <v>1</v>
      </c>
      <c r="K197" s="2">
        <f>(VLOOKUP($A197,[4]BASE!$A$2:$N$890,11,0))/1000</f>
        <v>46543.858350000002</v>
      </c>
      <c r="L197" s="2">
        <f>(VLOOKUP($A197,[4]BASE!$A$2:$N$890,12,0))/1000</f>
        <v>46541.575520000006</v>
      </c>
      <c r="M197" s="2">
        <f>(VLOOKUP($A197,[4]BASE!$A$2:$N$890,13,0))/1000</f>
        <v>46547.276290000002</v>
      </c>
      <c r="N197" s="2">
        <f>(VLOOKUP($A197,[4]BASE!$A$2:$N$890,14,0))/1000</f>
        <v>46548.927349999998</v>
      </c>
      <c r="O197" s="2">
        <f>(VLOOKUP($A197,[4]BASE17!$A$1:$N$933,3,0))/1000</f>
        <v>46551.362759999996</v>
      </c>
      <c r="P197" s="2">
        <f>(VLOOKUP($A197,[4]BASE17!$A$1:$N$933,4,0))/1000</f>
        <v>46553.004639999999</v>
      </c>
      <c r="Q197" s="2">
        <f>(VLOOKUP($A197,[4]BASE17!$A$1:$N$933,5,0))/1000</f>
        <v>46556.907639999998</v>
      </c>
      <c r="R197" s="2">
        <f>(VLOOKUP($A197,[4]BASE17!$A$1:$N$933,6,0))/1000</f>
        <v>46559.750520000001</v>
      </c>
      <c r="S197" s="2">
        <f>(VLOOKUP($A197,[4]BASE17!$A$1:$N$933,7,0))/1000</f>
        <v>46561.744909999994</v>
      </c>
      <c r="T197" s="2">
        <f>(VLOOKUP($A197,[4]BASE17!$A$1:$N$933,8,0))/1000</f>
        <v>46566.199710000001</v>
      </c>
      <c r="U197" s="2">
        <f>(VLOOKUP($A197,[4]BASE17!$A$1:$N$933,9,0))/1000</f>
        <v>46567.735479999996</v>
      </c>
      <c r="V197" s="2">
        <f>(VLOOKUP($A197,[4]BASE17!$A$1:$N$933,10,0))/1000</f>
        <v>46570.27478</v>
      </c>
      <c r="W197" s="2">
        <f>(VLOOKUP($A197,[4]BASE17!$A$1:$N$933,11,0))/1000</f>
        <v>46573.22335</v>
      </c>
      <c r="X197" s="2">
        <f>(VLOOKUP($A197,[4]BASE17!$A$1:$N$933,12,0))/1000</f>
        <v>46572.85643</v>
      </c>
      <c r="Y197" s="2">
        <f>(VLOOKUP($A197,[4]BASE17!$A$1:$N$933,13,0))/1000</f>
        <v>46563.408640000001</v>
      </c>
      <c r="Z197" s="2">
        <f>(VLOOKUP($A197,[4]BASE17!$A$1:$N$933,14,0))/1000</f>
        <v>46564.041700000002</v>
      </c>
      <c r="AA197" s="2">
        <f>(VLOOKUP($A197,[4]BASE18!$A$1:$N$933,3,0))/1000</f>
        <v>46554.27304</v>
      </c>
      <c r="AB197" s="2">
        <f>(VLOOKUP($A197,[4]BASE18!$A$1:$N$933,4,0))/1000</f>
        <v>46556.229350000001</v>
      </c>
      <c r="AC197" s="2">
        <f>(VLOOKUP($A197,[4]BASE18!$A$1:$N$933,5,0))/1000</f>
        <v>46557.405530000004</v>
      </c>
      <c r="AD197" s="2">
        <f>(VLOOKUP($A197,[4]BASE18!$A$1:$N$933,6,0))/1000</f>
        <v>46556.420149999998</v>
      </c>
      <c r="AE197" s="2">
        <f>(VLOOKUP($A197,[4]BASE18!$A$1:$N$933,7,0))/1000</f>
        <v>46557.565430000002</v>
      </c>
      <c r="AF197" s="2">
        <f>(VLOOKUP($A197,[4]BASE18!$A$1:$N$933,8,0))/1000</f>
        <v>46559.914530000002</v>
      </c>
      <c r="AG197" s="2">
        <f>(VLOOKUP($A197,[4]BASE18!$A$1:$N$933,9,0))/1000</f>
        <v>46560.368009999998</v>
      </c>
      <c r="AH197" s="2">
        <f>(VLOOKUP($A197,[4]BASE18!$A$1:$N$933,10,0))/1000</f>
        <v>46562.229850000003</v>
      </c>
      <c r="AI197" s="2">
        <f>(VLOOKUP($A197,[4]BASE18!$A$1:$N$933,11,0))/1000</f>
        <v>46564.85325</v>
      </c>
      <c r="AJ197" s="2">
        <f>(VLOOKUP($A197,[4]BASE18!$A$1:$N$933,12,0))/1000</f>
        <v>46560.788740000004</v>
      </c>
      <c r="AK197" s="2">
        <f>(VLOOKUP($A197,[4]BASE18!$A$1:$N$933,13,0))/1000</f>
        <v>46562.092090000006</v>
      </c>
      <c r="AL197" s="2">
        <f>(VLOOKUP($A197,[4]BASE18!$A$1:$N$933,14,0))/1000</f>
        <v>46563.044259999995</v>
      </c>
      <c r="AM197" s="2">
        <f>(VLOOKUP($A197,[4]BASE19!$A$1:$N$933,3,0))/1000</f>
        <v>46568.633500000004</v>
      </c>
      <c r="AN197" s="2">
        <f>(VLOOKUP($A197,[4]BASE19!$A$1:$N$933,4,0))/1000</f>
        <v>46568.295429999998</v>
      </c>
      <c r="AO197" s="2">
        <f>(VLOOKUP($A197,[4]BASE19!$A$1:$N$933,5,0))/1000</f>
        <v>46569.350960000003</v>
      </c>
      <c r="AP197" s="2">
        <f>(VLOOKUP($A197,[4]BASE19!$A$1:$N$933,6,0))/1000</f>
        <v>46571.286489999999</v>
      </c>
      <c r="AQ197" s="2">
        <f>(VLOOKUP($A197,[4]BASE19!$A$1:$N$933,7,0))/1000</f>
        <v>46571.73633</v>
      </c>
      <c r="AR197" s="2">
        <f>(VLOOKUP($A197,[4]BASE19!$A$1:$N$933,8,0))/1000</f>
        <v>46573.517759999995</v>
      </c>
      <c r="AS197" s="2">
        <f>(VLOOKUP($A197,[4]BASE19!$A$1:$N$933,9,0))/1000</f>
        <v>46572.619989999999</v>
      </c>
      <c r="AT197" s="2">
        <f>(VLOOKUP($A197,[4]BASE19!$A$1:$N$933,10,0))/1000</f>
        <v>46573.80485</v>
      </c>
      <c r="AU197" s="2">
        <f>(VLOOKUP($A197,[4]BASE19!$A$1:$N$933,11,0))/1000</f>
        <v>46574.795270000002</v>
      </c>
      <c r="AV197" s="2">
        <f>(VLOOKUP($A197,[4]BASE19!$A$1:$N$933,12,0))/1000</f>
        <v>46577.164939999995</v>
      </c>
      <c r="AW197" s="2">
        <f>(VLOOKUP($A197,[4]BASE19!$A$1:$N$933,13,0))/1000</f>
        <v>46578.267829999997</v>
      </c>
      <c r="AX197" s="2">
        <f>(VLOOKUP($A197,[4]BASE19!$A$1:$N$933,14,0))/1000</f>
        <v>46579.58769</v>
      </c>
      <c r="AY197" s="2">
        <f>(VLOOKUP($A197,[4]BASE20!$A$1:$N$933,3,0))/1000</f>
        <v>46579.823219999998</v>
      </c>
      <c r="AZ197" s="2">
        <f>(VLOOKUP($A197,[4]BASE20!$A$1:$N$933,4,0))/1000</f>
        <v>46580.591350000002</v>
      </c>
      <c r="BA197" s="2">
        <f>(VLOOKUP($A197,[4]BASE20!$A$1:$N$933,5,0))/1000</f>
        <v>46582.27936</v>
      </c>
      <c r="BB197" s="2">
        <f>(VLOOKUP($A197,[4]BASE20!$A$1:$N$933,6,0))/1000</f>
        <v>46586.033940000001</v>
      </c>
      <c r="BC197" s="2">
        <f>(VLOOKUP($A197,[4]BASE20!$A$1:$N$933,7,0))/1000</f>
        <v>46588.361140000001</v>
      </c>
      <c r="BD197" s="2">
        <f>(VLOOKUP($A197,[4]BASE20!$A$1:$N$933,8,0))/1000</f>
        <v>46588.222849999998</v>
      </c>
      <c r="BE197" s="2">
        <f>(VLOOKUP($A197,[4]BASE20!$A$1:$N$933,9,0))/1000</f>
        <v>46589.073369999998</v>
      </c>
      <c r="BF197" s="2">
        <f>(VLOOKUP($A197,[4]BASE20!$A$1:$N$933,10,0))/1000</f>
        <v>46590.423450000002</v>
      </c>
      <c r="BG197" s="2">
        <f>(VLOOKUP($A197,[4]BASE20!$A$1:$N$933,11,0))/1000</f>
        <v>46592.431299999997</v>
      </c>
      <c r="BH197" s="2">
        <f>(VLOOKUP($A197,[4]BASE20!$A$1:$N$933,12,0))/1000</f>
        <v>46592.924559999999</v>
      </c>
      <c r="BI197" s="2">
        <f>(VLOOKUP($A197,[4]BASE20!$A$1:$N$933,13,0))/1000</f>
        <v>46593.23285</v>
      </c>
      <c r="BJ197" s="2">
        <f>(VLOOKUP($A197,[4]BASE20!$A$1:$N$933,14,0))/1000</f>
        <v>46592.688740000005</v>
      </c>
      <c r="BK197" s="2">
        <f>(VLOOKUP($A197,[4]BASE21!$A$1:$N$933,3,0))/1000</f>
        <v>46593.348549999995</v>
      </c>
      <c r="BL197" s="2">
        <f>(VLOOKUP($A197,[4]BASE21!$A$1:$N$933,4,0))/1000</f>
        <v>46586.08367</v>
      </c>
      <c r="BM197" s="2">
        <f>(VLOOKUP($A197,[4]BASE21!$A$1:$N$933,5,0))/1000</f>
        <v>46587.578030000004</v>
      </c>
      <c r="BN197" s="2">
        <f>(VLOOKUP($A197,[4]BASE21!$A$1:$N$933,6,0))/1000</f>
        <v>46588.875670000001</v>
      </c>
      <c r="BO197" s="2">
        <f>(VLOOKUP($A197,[4]BASE21!$A$1:$N$933,7,0))/1000</f>
        <v>46589.914109999998</v>
      </c>
      <c r="BP197" s="2">
        <f>(VLOOKUP($A197,[4]BASE21!$A$1:$N$933,8,0))/1000</f>
        <v>46589.655829999996</v>
      </c>
      <c r="BQ197" s="2">
        <f t="shared" si="10"/>
        <v>1.4329799999977695</v>
      </c>
      <c r="BR197" s="34">
        <f t="shared" si="11"/>
        <v>3.0758417306708807E-5</v>
      </c>
      <c r="BS197" s="34">
        <f t="shared" si="12"/>
        <v>-5.5436891210902672E-6</v>
      </c>
      <c r="BT197" s="5"/>
    </row>
    <row r="198" spans="1:72" x14ac:dyDescent="0.2">
      <c r="A198" s="1">
        <v>715</v>
      </c>
      <c r="B198" s="1" t="s">
        <v>126</v>
      </c>
      <c r="C198" s="2">
        <f>VLOOKUP($A198,[4]BASE!$A$2:$N$890,3,0)</f>
        <v>1</v>
      </c>
      <c r="D198" s="2">
        <f>VLOOKUP($A198,[4]BASE!$A$2:$N$890,3,0)</f>
        <v>1</v>
      </c>
      <c r="E198" s="2">
        <f>VLOOKUP($A198,[4]BASE!$A$2:$N$890,3,0)</f>
        <v>1</v>
      </c>
      <c r="F198" s="2">
        <f>VLOOKUP($A198,[4]BASE!$A$2:$N$890,3,0)</f>
        <v>1</v>
      </c>
      <c r="G198" s="2">
        <f>VLOOKUP($A198,[4]BASE!$A$2:$N$890,3,0)</f>
        <v>1</v>
      </c>
      <c r="H198" s="2">
        <f>VLOOKUP($A198,[4]BASE!$A$2:$N$890,3,0)</f>
        <v>1</v>
      </c>
      <c r="I198" s="2">
        <f>VLOOKUP($A198,[4]BASE!$A$2:$N$890,3,0)</f>
        <v>1</v>
      </c>
      <c r="J198" s="2">
        <f>VLOOKUP($A198,[4]BASE!$A$2:$N$890,3,0)</f>
        <v>1</v>
      </c>
      <c r="K198" s="2">
        <f>(VLOOKUP($A198,[4]BASE!$A$2:$N$890,11,0))/1000</f>
        <v>72314.765140000003</v>
      </c>
      <c r="L198" s="2">
        <f>(VLOOKUP($A198,[4]BASE!$A$2:$N$890,12,0))/1000</f>
        <v>72314.765140000003</v>
      </c>
      <c r="M198" s="2">
        <f>(VLOOKUP($A198,[4]BASE!$A$2:$N$890,13,0))/1000</f>
        <v>72314.765140000003</v>
      </c>
      <c r="N198" s="2">
        <f>(VLOOKUP($A198,[4]BASE!$A$2:$N$890,14,0))/1000</f>
        <v>72314.765140000003</v>
      </c>
      <c r="O198" s="2">
        <f>(VLOOKUP($A198,[4]BASE17!$A$1:$N$933,3,0))/1000</f>
        <v>72314.765140000003</v>
      </c>
      <c r="P198" s="2">
        <f>(VLOOKUP($A198,[4]BASE17!$A$1:$N$933,4,0))/1000</f>
        <v>72314.765140000003</v>
      </c>
      <c r="Q198" s="2">
        <f>(VLOOKUP($A198,[4]BASE17!$A$1:$N$933,5,0))/1000</f>
        <v>72314.685120000009</v>
      </c>
      <c r="R198" s="2">
        <f>(VLOOKUP($A198,[4]BASE17!$A$1:$N$933,6,0))/1000</f>
        <v>72314.685120000009</v>
      </c>
      <c r="S198" s="2">
        <f>(VLOOKUP($A198,[4]BASE17!$A$1:$N$933,7,0))/1000</f>
        <v>72314.685120000009</v>
      </c>
      <c r="T198" s="2">
        <f>(VLOOKUP($A198,[4]BASE17!$A$1:$N$933,8,0))/1000</f>
        <v>72314.685120000009</v>
      </c>
      <c r="U198" s="2">
        <f>(VLOOKUP($A198,[4]BASE17!$A$1:$N$933,9,0))/1000</f>
        <v>72314.685120000009</v>
      </c>
      <c r="V198" s="2">
        <f>(VLOOKUP($A198,[4]BASE17!$A$1:$N$933,10,0))/1000</f>
        <v>72314.685120000009</v>
      </c>
      <c r="W198" s="2">
        <f>(VLOOKUP($A198,[4]BASE17!$A$1:$N$933,11,0))/1000</f>
        <v>72314.685120000009</v>
      </c>
      <c r="X198" s="2">
        <f>(VLOOKUP($A198,[4]BASE17!$A$1:$N$933,12,0))/1000</f>
        <v>72314.685120000009</v>
      </c>
      <c r="Y198" s="2">
        <f>(VLOOKUP($A198,[4]BASE17!$A$1:$N$933,13,0))/1000</f>
        <v>72314.685120000009</v>
      </c>
      <c r="Z198" s="2">
        <f>(VLOOKUP($A198,[4]BASE17!$A$1:$N$933,14,0))/1000</f>
        <v>72314.571450000003</v>
      </c>
      <c r="AA198" s="2">
        <f>(VLOOKUP($A198,[4]BASE18!$A$1:$N$933,3,0))/1000</f>
        <v>72315.992169999998</v>
      </c>
      <c r="AB198" s="2">
        <f>(VLOOKUP($A198,[4]BASE18!$A$1:$N$933,4,0))/1000</f>
        <v>72315.992169999998</v>
      </c>
      <c r="AC198" s="2">
        <f>(VLOOKUP($A198,[4]BASE18!$A$1:$N$933,5,0))/1000</f>
        <v>72315.992169999998</v>
      </c>
      <c r="AD198" s="2">
        <f>(VLOOKUP($A198,[4]BASE18!$A$1:$N$933,6,0))/1000</f>
        <v>72315.832819999996</v>
      </c>
      <c r="AE198" s="2">
        <f>(VLOOKUP($A198,[4]BASE18!$A$1:$N$933,7,0))/1000</f>
        <v>72315.832819999996</v>
      </c>
      <c r="AF198" s="2">
        <f>(VLOOKUP($A198,[4]BASE18!$A$1:$N$933,8,0))/1000</f>
        <v>72315.832819999996</v>
      </c>
      <c r="AG198" s="2">
        <f>(VLOOKUP($A198,[4]BASE18!$A$1:$N$933,9,0))/1000</f>
        <v>72315.832819999996</v>
      </c>
      <c r="AH198" s="2">
        <f>(VLOOKUP($A198,[4]BASE18!$A$1:$N$933,10,0))/1000</f>
        <v>72315.832819999996</v>
      </c>
      <c r="AI198" s="2">
        <f>(VLOOKUP($A198,[4]BASE18!$A$1:$N$933,11,0))/1000</f>
        <v>72315.832819999996</v>
      </c>
      <c r="AJ198" s="2">
        <f>(VLOOKUP($A198,[4]BASE18!$A$1:$N$933,12,0))/1000</f>
        <v>72315.832819999996</v>
      </c>
      <c r="AK198" s="2">
        <f>(VLOOKUP($A198,[4]BASE18!$A$1:$N$933,13,0))/1000</f>
        <v>72315.832819999996</v>
      </c>
      <c r="AL198" s="2">
        <f>(VLOOKUP($A198,[4]BASE18!$A$1:$N$933,14,0))/1000</f>
        <v>72315.832819999996</v>
      </c>
      <c r="AM198" s="2">
        <f>(VLOOKUP($A198,[4]BASE19!$A$1:$N$933,3,0))/1000</f>
        <v>72315.832819999996</v>
      </c>
      <c r="AN198" s="2">
        <f>(VLOOKUP($A198,[4]BASE19!$A$1:$N$933,4,0))/1000</f>
        <v>72315.801989999993</v>
      </c>
      <c r="AO198" s="2">
        <f>(VLOOKUP($A198,[4]BASE19!$A$1:$N$933,5,0))/1000</f>
        <v>72317.932310000004</v>
      </c>
      <c r="AP198" s="2">
        <f>(VLOOKUP($A198,[4]BASE19!$A$1:$N$933,6,0))/1000</f>
        <v>72317.932310000004</v>
      </c>
      <c r="AQ198" s="2">
        <f>(VLOOKUP($A198,[4]BASE19!$A$1:$N$933,7,0))/1000</f>
        <v>72317.910510000002</v>
      </c>
      <c r="AR198" s="2">
        <f>(VLOOKUP($A198,[4]BASE19!$A$1:$N$933,8,0))/1000</f>
        <v>72317.910510000002</v>
      </c>
      <c r="AS198" s="2">
        <f>(VLOOKUP($A198,[4]BASE19!$A$1:$N$933,9,0))/1000</f>
        <v>72317.657160000002</v>
      </c>
      <c r="AT198" s="2">
        <f>(VLOOKUP($A198,[4]BASE19!$A$1:$N$933,10,0))/1000</f>
        <v>72317.657160000002</v>
      </c>
      <c r="AU198" s="2">
        <f>(VLOOKUP($A198,[4]BASE19!$A$1:$N$933,11,0))/1000</f>
        <v>72317.657160000002</v>
      </c>
      <c r="AV198" s="2">
        <f>(VLOOKUP($A198,[4]BASE19!$A$1:$N$933,12,0))/1000</f>
        <v>72317.657160000002</v>
      </c>
      <c r="AW198" s="2">
        <f>(VLOOKUP($A198,[4]BASE19!$A$1:$N$933,13,0))/1000</f>
        <v>72317.657160000002</v>
      </c>
      <c r="AX198" s="2">
        <f>(VLOOKUP($A198,[4]BASE19!$A$1:$N$933,14,0))/1000</f>
        <v>72317.657160000002</v>
      </c>
      <c r="AY198" s="2">
        <f>(VLOOKUP($A198,[4]BASE20!$A$1:$N$933,3,0))/1000</f>
        <v>72317.657160000002</v>
      </c>
      <c r="AZ198" s="2">
        <f>(VLOOKUP($A198,[4]BASE20!$A$1:$N$933,4,0))/1000</f>
        <v>72317.657160000002</v>
      </c>
      <c r="BA198" s="2">
        <f>(VLOOKUP($A198,[4]BASE20!$A$1:$N$933,5,0))/1000</f>
        <v>72317.657160000002</v>
      </c>
      <c r="BB198" s="2">
        <f>(VLOOKUP($A198,[4]BASE20!$A$1:$N$933,6,0))/1000</f>
        <v>72326.650709999987</v>
      </c>
      <c r="BC198" s="2">
        <f>(VLOOKUP($A198,[4]BASE20!$A$1:$N$933,7,0))/1000</f>
        <v>72326.650709999987</v>
      </c>
      <c r="BD198" s="2">
        <f>(VLOOKUP($A198,[4]BASE20!$A$1:$N$933,8,0))/1000</f>
        <v>72326.650709999987</v>
      </c>
      <c r="BE198" s="2">
        <f>(VLOOKUP($A198,[4]BASE20!$A$1:$N$933,9,0))/1000</f>
        <v>72326.650709999987</v>
      </c>
      <c r="BF198" s="2">
        <f>(VLOOKUP($A198,[4]BASE20!$A$1:$N$933,10,0))/1000</f>
        <v>72326.650709999987</v>
      </c>
      <c r="BG198" s="2">
        <f>(VLOOKUP($A198,[4]BASE20!$A$1:$N$933,11,0))/1000</f>
        <v>72327.871040000013</v>
      </c>
      <c r="BH198" s="2">
        <f>(VLOOKUP($A198,[4]BASE20!$A$1:$N$933,12,0))/1000</f>
        <v>72327.871040000013</v>
      </c>
      <c r="BI198" s="2">
        <f>(VLOOKUP($A198,[4]BASE20!$A$1:$N$933,13,0))/1000</f>
        <v>72327.871040000013</v>
      </c>
      <c r="BJ198" s="2">
        <f>(VLOOKUP($A198,[4]BASE20!$A$1:$N$933,14,0))/1000</f>
        <v>72327.894849999997</v>
      </c>
      <c r="BK198" s="2">
        <f>(VLOOKUP($A198,[4]BASE21!$A$1:$N$933,3,0))/1000</f>
        <v>72327.894849999997</v>
      </c>
      <c r="BL198" s="2">
        <f>(VLOOKUP($A198,[4]BASE21!$A$1:$N$933,4,0))/1000</f>
        <v>71795.03069</v>
      </c>
      <c r="BM198" s="2">
        <f>(VLOOKUP($A198,[4]BASE21!$A$1:$N$933,5,0))/1000</f>
        <v>71795.03069</v>
      </c>
      <c r="BN198" s="2">
        <f>(VLOOKUP($A198,[4]BASE21!$A$1:$N$933,6,0))/1000</f>
        <v>71795.03069</v>
      </c>
      <c r="BO198" s="2">
        <f>(VLOOKUP($A198,[4]BASE21!$A$1:$N$933,7,0))/1000</f>
        <v>71795.03069</v>
      </c>
      <c r="BP198" s="2">
        <f>(VLOOKUP($A198,[4]BASE21!$A$1:$N$933,8,0))/1000</f>
        <v>71795.03069</v>
      </c>
      <c r="BQ198" s="2">
        <f t="shared" si="10"/>
        <v>-531.62001999998756</v>
      </c>
      <c r="BR198" s="34">
        <f t="shared" si="11"/>
        <v>-7.3502645951568635E-3</v>
      </c>
      <c r="BS198" s="34">
        <f t="shared" si="12"/>
        <v>0</v>
      </c>
      <c r="BT198" s="5"/>
    </row>
    <row r="199" spans="1:72" x14ac:dyDescent="0.2">
      <c r="A199" s="1">
        <v>716</v>
      </c>
      <c r="B199" s="1" t="s">
        <v>127</v>
      </c>
      <c r="C199" s="2">
        <f>VLOOKUP($A199,[4]BASE!$A$2:$N$890,3,0)</f>
        <v>1</v>
      </c>
      <c r="D199" s="2">
        <f>VLOOKUP($A199,[4]BASE!$A$2:$N$890,3,0)</f>
        <v>1</v>
      </c>
      <c r="E199" s="2">
        <f>VLOOKUP($A199,[4]BASE!$A$2:$N$890,3,0)</f>
        <v>1</v>
      </c>
      <c r="F199" s="2">
        <f>VLOOKUP($A199,[4]BASE!$A$2:$N$890,3,0)</f>
        <v>1</v>
      </c>
      <c r="G199" s="2">
        <f>VLOOKUP($A199,[4]BASE!$A$2:$N$890,3,0)</f>
        <v>1</v>
      </c>
      <c r="H199" s="2">
        <f>VLOOKUP($A199,[4]BASE!$A$2:$N$890,3,0)</f>
        <v>1</v>
      </c>
      <c r="I199" s="2">
        <f>VLOOKUP($A199,[4]BASE!$A$2:$N$890,3,0)</f>
        <v>1</v>
      </c>
      <c r="J199" s="2">
        <f>VLOOKUP($A199,[4]BASE!$A$2:$N$890,3,0)</f>
        <v>1</v>
      </c>
      <c r="K199" s="2">
        <f>(VLOOKUP($A199,[4]BASE!$A$2:$N$890,11,0))/1000</f>
        <v>8.9683700000000002</v>
      </c>
      <c r="L199" s="2">
        <f>(VLOOKUP($A199,[4]BASE!$A$2:$N$890,12,0))/1000</f>
        <v>8.9683700000000002</v>
      </c>
      <c r="M199" s="2">
        <f>(VLOOKUP($A199,[4]BASE!$A$2:$N$890,13,0))/1000</f>
        <v>8.9683700000000002</v>
      </c>
      <c r="N199" s="2">
        <f>(VLOOKUP($A199,[4]BASE!$A$2:$N$890,14,0))/1000</f>
        <v>8.9683700000000002</v>
      </c>
      <c r="O199" s="2">
        <f>(VLOOKUP($A199,[4]BASE17!$A$1:$N$933,3,0))/1000</f>
        <v>8.9683700000000002</v>
      </c>
      <c r="P199" s="2">
        <f>(VLOOKUP($A199,[4]BASE17!$A$1:$N$933,4,0))/1000</f>
        <v>8.9683700000000002</v>
      </c>
      <c r="Q199" s="2">
        <f>(VLOOKUP($A199,[4]BASE17!$A$1:$N$933,5,0))/1000</f>
        <v>8.9683700000000002</v>
      </c>
      <c r="R199" s="2">
        <f>(VLOOKUP($A199,[4]BASE17!$A$1:$N$933,6,0))/1000</f>
        <v>8.9683700000000002</v>
      </c>
      <c r="S199" s="2">
        <f>(VLOOKUP($A199,[4]BASE17!$A$1:$N$933,7,0))/1000</f>
        <v>8.9683700000000002</v>
      </c>
      <c r="T199" s="2">
        <f>(VLOOKUP($A199,[4]BASE17!$A$1:$N$933,8,0))/1000</f>
        <v>8.9683700000000002</v>
      </c>
      <c r="U199" s="2">
        <f>(VLOOKUP($A199,[4]BASE17!$A$1:$N$933,9,0))/1000</f>
        <v>8.9683700000000002</v>
      </c>
      <c r="V199" s="2">
        <f>(VLOOKUP($A199,[4]BASE17!$A$1:$N$933,10,0))/1000</f>
        <v>8.9683700000000002</v>
      </c>
      <c r="W199" s="2">
        <f>(VLOOKUP($A199,[4]BASE17!$A$1:$N$933,11,0))/1000</f>
        <v>8.9683700000000002</v>
      </c>
      <c r="X199" s="2">
        <f>(VLOOKUP($A199,[4]BASE17!$A$1:$N$933,12,0))/1000</f>
        <v>8.9683700000000002</v>
      </c>
      <c r="Y199" s="2">
        <f>(VLOOKUP($A199,[4]BASE17!$A$1:$N$933,13,0))/1000</f>
        <v>8.9683700000000002</v>
      </c>
      <c r="Z199" s="2">
        <f>(VLOOKUP($A199,[4]BASE17!$A$1:$N$933,14,0))/1000</f>
        <v>8.9683700000000002</v>
      </c>
      <c r="AA199" s="2">
        <f>(VLOOKUP($A199,[4]BASE18!$A$1:$N$933,3,0))/1000</f>
        <v>8.9683700000000002</v>
      </c>
      <c r="AB199" s="2">
        <f>(VLOOKUP($A199,[4]BASE18!$A$1:$N$933,4,0))/1000</f>
        <v>8.9683700000000002</v>
      </c>
      <c r="AC199" s="2">
        <f>(VLOOKUP($A199,[4]BASE18!$A$1:$N$933,5,0))/1000</f>
        <v>8.9683700000000002</v>
      </c>
      <c r="AD199" s="2">
        <f>(VLOOKUP($A199,[4]BASE18!$A$1:$N$933,6,0))/1000</f>
        <v>8.9683700000000002</v>
      </c>
      <c r="AE199" s="2">
        <f>(VLOOKUP($A199,[4]BASE18!$A$1:$N$933,7,0))/1000</f>
        <v>8.9683700000000002</v>
      </c>
      <c r="AF199" s="2">
        <f>(VLOOKUP($A199,[4]BASE18!$A$1:$N$933,8,0))/1000</f>
        <v>8.9683700000000002</v>
      </c>
      <c r="AG199" s="2">
        <f>(VLOOKUP($A199,[4]BASE18!$A$1:$N$933,9,0))/1000</f>
        <v>8.9683700000000002</v>
      </c>
      <c r="AH199" s="2">
        <f>(VLOOKUP($A199,[4]BASE18!$A$1:$N$933,10,0))/1000</f>
        <v>8.9683700000000002</v>
      </c>
      <c r="AI199" s="2">
        <f>(VLOOKUP($A199,[4]BASE18!$A$1:$N$933,11,0))/1000</f>
        <v>8.9683700000000002</v>
      </c>
      <c r="AJ199" s="2">
        <f>(VLOOKUP($A199,[4]BASE18!$A$1:$N$933,12,0))/1000</f>
        <v>8.9683700000000002</v>
      </c>
      <c r="AK199" s="2">
        <f>(VLOOKUP($A199,[4]BASE18!$A$1:$N$933,13,0))/1000</f>
        <v>8.9683700000000002</v>
      </c>
      <c r="AL199" s="2">
        <f>(VLOOKUP($A199,[4]BASE18!$A$1:$N$933,14,0))/1000</f>
        <v>8.9683700000000002</v>
      </c>
      <c r="AM199" s="2">
        <f>(VLOOKUP($A199,[4]BASE19!$A$1:$N$933,3,0))/1000</f>
        <v>8.9683700000000002</v>
      </c>
      <c r="AN199" s="2">
        <f>(VLOOKUP($A199,[4]BASE19!$A$1:$N$933,4,0))/1000</f>
        <v>8.9683700000000002</v>
      </c>
      <c r="AO199" s="2">
        <f>(VLOOKUP($A199,[4]BASE19!$A$1:$N$933,5,0))/1000</f>
        <v>8.9683700000000002</v>
      </c>
      <c r="AP199" s="2">
        <f>(VLOOKUP($A199,[4]BASE19!$A$1:$N$933,6,0))/1000</f>
        <v>8.9683700000000002</v>
      </c>
      <c r="AQ199" s="2">
        <f>(VLOOKUP($A199,[4]BASE19!$A$1:$N$933,7,0))/1000</f>
        <v>8.9683700000000002</v>
      </c>
      <c r="AR199" s="2">
        <f>(VLOOKUP($A199,[4]BASE19!$A$1:$N$933,8,0))/1000</f>
        <v>8.9683700000000002</v>
      </c>
      <c r="AS199" s="2">
        <f>(VLOOKUP($A199,[4]BASE19!$A$1:$N$933,9,0))/1000</f>
        <v>8.9683700000000002</v>
      </c>
      <c r="AT199" s="2">
        <f>(VLOOKUP($A199,[4]BASE19!$A$1:$N$933,10,0))/1000</f>
        <v>8.9683700000000002</v>
      </c>
      <c r="AU199" s="2">
        <f>(VLOOKUP($A199,[4]BASE19!$A$1:$N$933,11,0))/1000</f>
        <v>8.9683700000000002</v>
      </c>
      <c r="AV199" s="2">
        <f>(VLOOKUP($A199,[4]BASE19!$A$1:$N$933,12,0))/1000</f>
        <v>8.9683700000000002</v>
      </c>
      <c r="AW199" s="2">
        <f>(VLOOKUP($A199,[4]BASE19!$A$1:$N$933,13,0))/1000</f>
        <v>8.9683700000000002</v>
      </c>
      <c r="AX199" s="2">
        <f>(VLOOKUP($A199,[4]BASE19!$A$1:$N$933,14,0))/1000</f>
        <v>8.9683700000000002</v>
      </c>
      <c r="AY199" s="2">
        <f>(VLOOKUP($A199,[4]BASE20!$A$1:$N$933,3,0))/1000</f>
        <v>8.9683700000000002</v>
      </c>
      <c r="AZ199" s="2">
        <f>(VLOOKUP($A199,[4]BASE20!$A$1:$N$933,4,0))/1000</f>
        <v>8.9683700000000002</v>
      </c>
      <c r="BA199" s="2">
        <f>(VLOOKUP($A199,[4]BASE20!$A$1:$N$933,5,0))/1000</f>
        <v>8.9683700000000002</v>
      </c>
      <c r="BB199" s="2">
        <f>(VLOOKUP($A199,[4]BASE20!$A$1:$N$933,6,0))/1000</f>
        <v>8.9683700000000002</v>
      </c>
      <c r="BC199" s="2">
        <f>(VLOOKUP($A199,[4]BASE20!$A$1:$N$933,7,0))/1000</f>
        <v>8.9683700000000002</v>
      </c>
      <c r="BD199" s="2">
        <f>(VLOOKUP($A199,[4]BASE20!$A$1:$N$933,8,0))/1000</f>
        <v>8.9683700000000002</v>
      </c>
      <c r="BE199" s="2">
        <f>(VLOOKUP($A199,[4]BASE20!$A$1:$N$933,9,0))/1000</f>
        <v>8.9683700000000002</v>
      </c>
      <c r="BF199" s="2">
        <f>(VLOOKUP($A199,[4]BASE20!$A$1:$N$933,10,0))/1000</f>
        <v>8.9683700000000002</v>
      </c>
      <c r="BG199" s="2">
        <f>(VLOOKUP($A199,[4]BASE20!$A$1:$N$933,11,0))/1000</f>
        <v>8.9683700000000002</v>
      </c>
      <c r="BH199" s="2">
        <f>(VLOOKUP($A199,[4]BASE20!$A$1:$N$933,12,0))/1000</f>
        <v>8.9683700000000002</v>
      </c>
      <c r="BI199" s="2">
        <f>(VLOOKUP($A199,[4]BASE20!$A$1:$N$933,13,0))/1000</f>
        <v>8.9683700000000002</v>
      </c>
      <c r="BJ199" s="2">
        <f>(VLOOKUP($A199,[4]BASE20!$A$1:$N$933,14,0))/1000</f>
        <v>8.9683700000000002</v>
      </c>
      <c r="BK199" s="2">
        <f>(VLOOKUP($A199,[4]BASE21!$A$1:$N$933,3,0))/1000</f>
        <v>8.9683700000000002</v>
      </c>
      <c r="BL199" s="2">
        <f>(VLOOKUP($A199,[4]BASE21!$A$1:$N$933,4,0))/1000</f>
        <v>8.9683700000000002</v>
      </c>
      <c r="BM199" s="2">
        <f>(VLOOKUP($A199,[4]BASE21!$A$1:$N$933,5,0))/1000</f>
        <v>8.9683700000000002</v>
      </c>
      <c r="BN199" s="2">
        <f>(VLOOKUP($A199,[4]BASE21!$A$1:$N$933,6,0))/1000</f>
        <v>8.9683700000000002</v>
      </c>
      <c r="BO199" s="2">
        <f>(VLOOKUP($A199,[4]BASE21!$A$1:$N$933,7,0))/1000</f>
        <v>8.9683700000000002</v>
      </c>
      <c r="BP199" s="2">
        <f>(VLOOKUP($A199,[4]BASE21!$A$1:$N$933,8,0))/1000</f>
        <v>8.9683700000000002</v>
      </c>
      <c r="BQ199" s="2">
        <f t="shared" si="10"/>
        <v>0</v>
      </c>
      <c r="BR199" s="34">
        <f t="shared" si="11"/>
        <v>0</v>
      </c>
      <c r="BS199" s="34">
        <f t="shared" si="12"/>
        <v>0</v>
      </c>
      <c r="BT199" s="5"/>
    </row>
    <row r="200" spans="1:72" x14ac:dyDescent="0.2">
      <c r="A200" s="1">
        <v>719</v>
      </c>
      <c r="B200" s="1" t="s">
        <v>128</v>
      </c>
      <c r="C200" s="2">
        <f>VLOOKUP($A200,[4]BASE!$A$2:$N$890,3,0)</f>
        <v>1</v>
      </c>
      <c r="D200" s="2">
        <f>VLOOKUP($A200,[4]BASE!$A$2:$N$890,3,0)</f>
        <v>1</v>
      </c>
      <c r="E200" s="2">
        <f>VLOOKUP($A200,[4]BASE!$A$2:$N$890,3,0)</f>
        <v>1</v>
      </c>
      <c r="F200" s="2">
        <f>VLOOKUP($A200,[4]BASE!$A$2:$N$890,3,0)</f>
        <v>1</v>
      </c>
      <c r="G200" s="2">
        <f>VLOOKUP($A200,[4]BASE!$A$2:$N$890,3,0)</f>
        <v>1</v>
      </c>
      <c r="H200" s="2">
        <f>VLOOKUP($A200,[4]BASE!$A$2:$N$890,3,0)</f>
        <v>1</v>
      </c>
      <c r="I200" s="2">
        <f>VLOOKUP($A200,[4]BASE!$A$2:$N$890,3,0)</f>
        <v>1</v>
      </c>
      <c r="J200" s="2">
        <f>VLOOKUP($A200,[4]BASE!$A$2:$N$890,3,0)</f>
        <v>1</v>
      </c>
      <c r="K200" s="2">
        <f>(VLOOKUP($A200,[4]BASE!$A$2:$N$890,11,0))/1000</f>
        <v>9084302.0053199995</v>
      </c>
      <c r="L200" s="2">
        <f>(VLOOKUP($A200,[4]BASE!$A$2:$N$890,12,0))/1000</f>
        <v>9083355.2108399998</v>
      </c>
      <c r="M200" s="2">
        <f>(VLOOKUP($A200,[4]BASE!$A$2:$N$890,13,0))/1000</f>
        <v>9084135.0554799996</v>
      </c>
      <c r="N200" s="2">
        <f>(VLOOKUP($A200,[4]BASE!$A$2:$N$890,14,0))/1000</f>
        <v>9082394.5471200012</v>
      </c>
      <c r="O200" s="2">
        <f>(VLOOKUP($A200,[4]BASE17!$A$1:$N$933,3,0))/1000</f>
        <v>9080815.1812699996</v>
      </c>
      <c r="P200" s="2">
        <f>(VLOOKUP($A200,[4]BASE17!$A$1:$N$933,4,0))/1000</f>
        <v>9084539.8098799996</v>
      </c>
      <c r="Q200" s="2">
        <f>(VLOOKUP($A200,[4]BASE17!$A$1:$N$933,5,0))/1000</f>
        <v>9084895.2032900006</v>
      </c>
      <c r="R200" s="2">
        <f>(VLOOKUP($A200,[4]BASE17!$A$1:$N$933,6,0))/1000</f>
        <v>9083880.9786299989</v>
      </c>
      <c r="S200" s="2">
        <f>(VLOOKUP($A200,[4]BASE17!$A$1:$N$933,7,0))/1000</f>
        <v>9081458.8185699992</v>
      </c>
      <c r="T200" s="2">
        <f>(VLOOKUP($A200,[4]BASE17!$A$1:$N$933,8,0))/1000</f>
        <v>9080984.4683700018</v>
      </c>
      <c r="U200" s="2">
        <f>(VLOOKUP($A200,[4]BASE17!$A$1:$N$933,9,0))/1000</f>
        <v>9080847.4714199994</v>
      </c>
      <c r="V200" s="2">
        <f>(VLOOKUP($A200,[4]BASE17!$A$1:$N$933,10,0))/1000</f>
        <v>9080823.3812099993</v>
      </c>
      <c r="W200" s="2">
        <f>(VLOOKUP($A200,[4]BASE17!$A$1:$N$933,11,0))/1000</f>
        <v>9080895.7717900015</v>
      </c>
      <c r="X200" s="2">
        <f>(VLOOKUP($A200,[4]BASE17!$A$1:$N$933,12,0))/1000</f>
        <v>9080924.9041499998</v>
      </c>
      <c r="Y200" s="2">
        <f>(VLOOKUP($A200,[4]BASE17!$A$1:$N$933,13,0))/1000</f>
        <v>9081033.0009599999</v>
      </c>
      <c r="Z200" s="2">
        <f>(VLOOKUP($A200,[4]BASE17!$A$1:$N$933,14,0))/1000</f>
        <v>9075219.3376100007</v>
      </c>
      <c r="AA200" s="2">
        <f>(VLOOKUP($A200,[4]BASE18!$A$1:$N$933,3,0))/1000</f>
        <v>9425134.1837700009</v>
      </c>
      <c r="AB200" s="2">
        <f>(VLOOKUP($A200,[4]BASE18!$A$1:$N$933,4,0))/1000</f>
        <v>9425177.3477999996</v>
      </c>
      <c r="AC200" s="2">
        <f>(VLOOKUP($A200,[4]BASE18!$A$1:$N$933,5,0))/1000</f>
        <v>9387121.2568700016</v>
      </c>
      <c r="AD200" s="2">
        <f>(VLOOKUP($A200,[4]BASE18!$A$1:$N$933,6,0))/1000</f>
        <v>9387088.6105899997</v>
      </c>
      <c r="AE200" s="2">
        <f>(VLOOKUP($A200,[4]BASE18!$A$1:$N$933,7,0))/1000</f>
        <v>9387045.8647800013</v>
      </c>
      <c r="AF200" s="2">
        <f>(VLOOKUP($A200,[4]BASE18!$A$1:$N$933,8,0))/1000</f>
        <v>8151070.7754600001</v>
      </c>
      <c r="AG200" s="2">
        <f>(VLOOKUP($A200,[4]BASE18!$A$1:$N$933,9,0))/1000</f>
        <v>8151330.0190300001</v>
      </c>
      <c r="AH200" s="2">
        <f>(VLOOKUP($A200,[4]BASE18!$A$1:$N$933,10,0))/1000</f>
        <v>8151240.0614499999</v>
      </c>
      <c r="AI200" s="2">
        <f>(VLOOKUP($A200,[4]BASE18!$A$1:$N$933,11,0))/1000</f>
        <v>8150937.0998900002</v>
      </c>
      <c r="AJ200" s="2">
        <f>(VLOOKUP($A200,[4]BASE18!$A$1:$N$933,12,0))/1000</f>
        <v>8150995.1931999996</v>
      </c>
      <c r="AK200" s="2">
        <f>(VLOOKUP($A200,[4]BASE18!$A$1:$N$933,13,0))/1000</f>
        <v>8158016.8199899998</v>
      </c>
      <c r="AL200" s="2">
        <f>(VLOOKUP($A200,[4]BASE18!$A$1:$N$933,14,0))/1000</f>
        <v>8157642.6524399994</v>
      </c>
      <c r="AM200" s="2">
        <f>(VLOOKUP($A200,[4]BASE19!$A$1:$N$933,3,0))/1000</f>
        <v>8157823.7079600003</v>
      </c>
      <c r="AN200" s="2">
        <f>(VLOOKUP($A200,[4]BASE19!$A$1:$N$933,4,0))/1000</f>
        <v>8157889.26088</v>
      </c>
      <c r="AO200" s="2">
        <f>(VLOOKUP($A200,[4]BASE19!$A$1:$N$933,5,0))/1000</f>
        <v>8174143.9659700003</v>
      </c>
      <c r="AP200" s="2">
        <f>(VLOOKUP($A200,[4]BASE19!$A$1:$N$933,6,0))/1000</f>
        <v>8174203.8637299994</v>
      </c>
      <c r="AQ200" s="2">
        <f>(VLOOKUP($A200,[4]BASE19!$A$1:$N$933,7,0))/1000</f>
        <v>8144126.7679599999</v>
      </c>
      <c r="AR200" s="2">
        <f>(VLOOKUP($A200,[4]BASE19!$A$1:$N$933,8,0))/1000</f>
        <v>8143065.8490200005</v>
      </c>
      <c r="AS200" s="2">
        <f>(VLOOKUP($A200,[4]BASE19!$A$1:$N$933,9,0))/1000</f>
        <v>8143131.2972499998</v>
      </c>
      <c r="AT200" s="2">
        <f>(VLOOKUP($A200,[4]BASE19!$A$1:$N$933,10,0))/1000</f>
        <v>8143038.32656</v>
      </c>
      <c r="AU200" s="2">
        <f>(VLOOKUP($A200,[4]BASE19!$A$1:$N$933,11,0))/1000</f>
        <v>8147507.9181199996</v>
      </c>
      <c r="AV200" s="2">
        <f>(VLOOKUP($A200,[4]BASE19!$A$1:$N$933,12,0))/1000</f>
        <v>8107641.3363999994</v>
      </c>
      <c r="AW200" s="2">
        <f>(VLOOKUP($A200,[4]BASE19!$A$1:$N$933,13,0))/1000</f>
        <v>8107726.8182899999</v>
      </c>
      <c r="AX200" s="2">
        <f>(VLOOKUP($A200,[4]BASE19!$A$1:$N$933,14,0))/1000</f>
        <v>8108032.0164799998</v>
      </c>
      <c r="AY200" s="2">
        <f>(VLOOKUP($A200,[4]BASE20!$A$1:$N$933,3,0))/1000</f>
        <v>8107067.1820299998</v>
      </c>
      <c r="AZ200" s="2">
        <f>(VLOOKUP($A200,[4]BASE20!$A$1:$N$933,4,0))/1000</f>
        <v>8104663.4431800004</v>
      </c>
      <c r="BA200" s="2">
        <f>(VLOOKUP($A200,[4]BASE20!$A$1:$N$933,5,0))/1000</f>
        <v>8013198.2752200002</v>
      </c>
      <c r="BB200" s="2">
        <f>(VLOOKUP($A200,[4]BASE20!$A$1:$N$933,6,0))/1000</f>
        <v>8076729.0803999994</v>
      </c>
      <c r="BC200" s="2">
        <f>(VLOOKUP($A200,[4]BASE20!$A$1:$N$933,7,0))/1000</f>
        <v>8052017.78266</v>
      </c>
      <c r="BD200" s="2">
        <f>(VLOOKUP($A200,[4]BASE20!$A$1:$N$933,8,0))/1000</f>
        <v>11094850.89958</v>
      </c>
      <c r="BE200" s="2">
        <f>(VLOOKUP($A200,[4]BASE20!$A$1:$N$933,9,0))/1000</f>
        <v>11050321.22036</v>
      </c>
      <c r="BF200" s="2">
        <f>(VLOOKUP($A200,[4]BASE20!$A$1:$N$933,10,0))/1000</f>
        <v>11050237.16006</v>
      </c>
      <c r="BG200" s="2">
        <f>(VLOOKUP($A200,[4]BASE20!$A$1:$N$933,11,0))/1000</f>
        <v>11050193.16248</v>
      </c>
      <c r="BH200" s="2">
        <f>(VLOOKUP($A200,[4]BASE20!$A$1:$N$933,12,0))/1000</f>
        <v>11039702.535870001</v>
      </c>
      <c r="BI200" s="2">
        <f>(VLOOKUP($A200,[4]BASE20!$A$1:$N$933,13,0))/1000</f>
        <v>11040239.281790001</v>
      </c>
      <c r="BJ200" s="2">
        <f>(VLOOKUP($A200,[4]BASE20!$A$1:$N$933,14,0))/1000</f>
        <v>11040381.37668</v>
      </c>
      <c r="BK200" s="2">
        <f>(VLOOKUP($A200,[4]BASE21!$A$1:$N$933,3,0))/1000</f>
        <v>11040207.7173</v>
      </c>
      <c r="BL200" s="2">
        <f>(VLOOKUP($A200,[4]BASE21!$A$1:$N$933,4,0))/1000</f>
        <v>11040660.363850001</v>
      </c>
      <c r="BM200" s="2">
        <f>(VLOOKUP($A200,[4]BASE21!$A$1:$N$933,5,0))/1000</f>
        <v>11040731.79359</v>
      </c>
      <c r="BN200" s="2">
        <f>(VLOOKUP($A200,[4]BASE21!$A$1:$N$933,6,0))/1000</f>
        <v>11041005.048719998</v>
      </c>
      <c r="BO200" s="2">
        <f>(VLOOKUP($A200,[4]BASE21!$A$1:$N$933,7,0))/1000</f>
        <v>11040952.18211</v>
      </c>
      <c r="BP200" s="2">
        <f>(VLOOKUP($A200,[4]BASE21!$A$1:$N$933,8,0))/1000</f>
        <v>11040719.26375</v>
      </c>
      <c r="BQ200" s="2">
        <f t="shared" si="10"/>
        <v>-54131.635830000043</v>
      </c>
      <c r="BR200" s="34">
        <f t="shared" si="11"/>
        <v>-4.8789872274939139E-3</v>
      </c>
      <c r="BS200" s="34">
        <f t="shared" si="12"/>
        <v>-2.1095858052655458E-5</v>
      </c>
      <c r="BT200" s="5"/>
    </row>
    <row r="201" spans="1:72" x14ac:dyDescent="0.2">
      <c r="A201" s="1">
        <v>73</v>
      </c>
      <c r="B201" s="1" t="s">
        <v>115</v>
      </c>
      <c r="C201" s="2">
        <f>VLOOKUP($A201,[4]BASE!$A$2:$N$890,3,0)</f>
        <v>1</v>
      </c>
      <c r="D201" s="2">
        <f>VLOOKUP($A201,[4]BASE!$A$2:$N$890,3,0)</f>
        <v>1</v>
      </c>
      <c r="E201" s="2">
        <f>VLOOKUP($A201,[4]BASE!$A$2:$N$890,3,0)</f>
        <v>1</v>
      </c>
      <c r="F201" s="2">
        <f>VLOOKUP($A201,[4]BASE!$A$2:$N$890,3,0)</f>
        <v>1</v>
      </c>
      <c r="G201" s="2">
        <f>VLOOKUP($A201,[4]BASE!$A$2:$N$890,3,0)</f>
        <v>1</v>
      </c>
      <c r="H201" s="2">
        <f>VLOOKUP($A201,[4]BASE!$A$2:$N$890,3,0)</f>
        <v>1</v>
      </c>
      <c r="I201" s="2">
        <f>VLOOKUP($A201,[4]BASE!$A$2:$N$890,3,0)</f>
        <v>1</v>
      </c>
      <c r="J201" s="2">
        <f>VLOOKUP($A201,[4]BASE!$A$2:$N$890,3,0)</f>
        <v>1</v>
      </c>
      <c r="K201" s="2">
        <f>(VLOOKUP($A201,[4]BASE!$A$2:$N$890,11,0))/1000</f>
        <v>38542842.699620001</v>
      </c>
      <c r="L201" s="2">
        <f>(VLOOKUP($A201,[4]BASE!$A$2:$N$890,12,0))/1000</f>
        <v>38386665.068389997</v>
      </c>
      <c r="M201" s="2">
        <f>(VLOOKUP($A201,[4]BASE!$A$2:$N$890,13,0))/1000</f>
        <v>38187700.887469999</v>
      </c>
      <c r="N201" s="2">
        <f>(VLOOKUP($A201,[4]BASE!$A$2:$N$890,14,0))/1000</f>
        <v>38063193.652730003</v>
      </c>
      <c r="O201" s="2">
        <f>(VLOOKUP($A201,[4]BASE17!$A$1:$N$933,3,0))/1000</f>
        <v>38376925.807879999</v>
      </c>
      <c r="P201" s="2">
        <f>(VLOOKUP($A201,[4]BASE17!$A$1:$N$933,4,0))/1000</f>
        <v>37861583.942390002</v>
      </c>
      <c r="Q201" s="2">
        <f>(VLOOKUP($A201,[4]BASE17!$A$1:$N$933,5,0))/1000</f>
        <v>38513135.098569997</v>
      </c>
      <c r="R201" s="2">
        <f>(VLOOKUP($A201,[4]BASE17!$A$1:$N$933,6,0))/1000</f>
        <v>38245984.507419996</v>
      </c>
      <c r="S201" s="2">
        <f>(VLOOKUP($A201,[4]BASE17!$A$1:$N$933,7,0))/1000</f>
        <v>40303837.341629997</v>
      </c>
      <c r="T201" s="2">
        <f>(VLOOKUP($A201,[4]BASE17!$A$1:$N$933,8,0))/1000</f>
        <v>38043058.006580003</v>
      </c>
      <c r="U201" s="2">
        <f>(VLOOKUP($A201,[4]BASE17!$A$1:$N$933,9,0))/1000</f>
        <v>37893765.598589994</v>
      </c>
      <c r="V201" s="2">
        <f>(VLOOKUP($A201,[4]BASE17!$A$1:$N$933,10,0))/1000</f>
        <v>37867075.277669996</v>
      </c>
      <c r="W201" s="2">
        <f>(VLOOKUP($A201,[4]BASE17!$A$1:$N$933,11,0))/1000</f>
        <v>37987847.516180001</v>
      </c>
      <c r="X201" s="2">
        <f>(VLOOKUP($A201,[4]BASE17!$A$1:$N$933,12,0))/1000</f>
        <v>40213927.412269995</v>
      </c>
      <c r="Y201" s="2">
        <f>(VLOOKUP($A201,[4]BASE17!$A$1:$N$933,13,0))/1000</f>
        <v>40111934.244379997</v>
      </c>
      <c r="Z201" s="2">
        <f>(VLOOKUP($A201,[4]BASE17!$A$1:$N$933,14,0))/1000</f>
        <v>39881866.583660007</v>
      </c>
      <c r="AA201" s="2">
        <f>(VLOOKUP($A201,[4]BASE18!$A$1:$N$933,3,0))/1000</f>
        <v>40220974.431419998</v>
      </c>
      <c r="AB201" s="2">
        <f>(VLOOKUP($A201,[4]BASE18!$A$1:$N$933,4,0))/1000</f>
        <v>38690993.462510005</v>
      </c>
      <c r="AC201" s="2">
        <f>(VLOOKUP($A201,[4]BASE18!$A$1:$N$933,5,0))/1000</f>
        <v>38541534.482639998</v>
      </c>
      <c r="AD201" s="2">
        <f>(VLOOKUP($A201,[4]BASE18!$A$1:$N$933,6,0))/1000</f>
        <v>39055217.568709999</v>
      </c>
      <c r="AE201" s="2">
        <f>(VLOOKUP($A201,[4]BASE18!$A$1:$N$933,7,0))/1000</f>
        <v>38325220.860989995</v>
      </c>
      <c r="AF201" s="2">
        <f>(VLOOKUP($A201,[4]BASE18!$A$1:$N$933,8,0))/1000</f>
        <v>41368590.946050003</v>
      </c>
      <c r="AG201" s="2">
        <f>(VLOOKUP($A201,[4]BASE18!$A$1:$N$933,9,0))/1000</f>
        <v>41895941.108779997</v>
      </c>
      <c r="AH201" s="2">
        <f>(VLOOKUP($A201,[4]BASE18!$A$1:$N$933,10,0))/1000</f>
        <v>41835592.278089993</v>
      </c>
      <c r="AI201" s="2">
        <f>(VLOOKUP($A201,[4]BASE18!$A$1:$N$933,11,0))/1000</f>
        <v>41609084.242490001</v>
      </c>
      <c r="AJ201" s="2">
        <f>(VLOOKUP($A201,[4]BASE18!$A$1:$N$933,12,0))/1000</f>
        <v>41603372.913510002</v>
      </c>
      <c r="AK201" s="2">
        <f>(VLOOKUP($A201,[4]BASE18!$A$1:$N$933,13,0))/1000</f>
        <v>41481356.09674</v>
      </c>
      <c r="AL201" s="2">
        <f>(VLOOKUP($A201,[4]BASE18!$A$1:$N$933,14,0))/1000</f>
        <v>41354064.964440003</v>
      </c>
      <c r="AM201" s="2">
        <f>(VLOOKUP($A201,[4]BASE19!$A$1:$N$933,3,0))/1000</f>
        <v>41145933.77719</v>
      </c>
      <c r="AN201" s="2">
        <f>(VLOOKUP($A201,[4]BASE19!$A$1:$N$933,4,0))/1000</f>
        <v>41351221.229330003</v>
      </c>
      <c r="AO201" s="2">
        <f>(VLOOKUP($A201,[4]BASE19!$A$1:$N$933,5,0))/1000</f>
        <v>42999067.90715</v>
      </c>
      <c r="AP201" s="2">
        <f>(VLOOKUP($A201,[4]BASE19!$A$1:$N$933,6,0))/1000</f>
        <v>42572961.612660006</v>
      </c>
      <c r="AQ201" s="2">
        <f>(VLOOKUP($A201,[4]BASE19!$A$1:$N$933,7,0))/1000</f>
        <v>42373655.684260003</v>
      </c>
      <c r="AR201" s="2">
        <f>(VLOOKUP($A201,[4]BASE19!$A$1:$N$933,8,0))/1000</f>
        <v>42662053.547899999</v>
      </c>
      <c r="AS201" s="2">
        <f>(VLOOKUP($A201,[4]BASE19!$A$1:$N$933,9,0))/1000</f>
        <v>43174973.563639998</v>
      </c>
      <c r="AT201" s="2">
        <f>(VLOOKUP($A201,[4]BASE19!$A$1:$N$933,10,0))/1000</f>
        <v>44056045.00293</v>
      </c>
      <c r="AU201" s="2">
        <f>(VLOOKUP($A201,[4]BASE19!$A$1:$N$933,11,0))/1000</f>
        <v>44472665.104480006</v>
      </c>
      <c r="AV201" s="2">
        <f>(VLOOKUP($A201,[4]BASE19!$A$1:$N$933,12,0))/1000</f>
        <v>44140548.899980001</v>
      </c>
      <c r="AW201" s="2">
        <f>(VLOOKUP($A201,[4]BASE19!$A$1:$N$933,13,0))/1000</f>
        <v>43946399.105920002</v>
      </c>
      <c r="AX201" s="2">
        <f>(VLOOKUP($A201,[4]BASE19!$A$1:$N$933,14,0))/1000</f>
        <v>48031320.881389998</v>
      </c>
      <c r="AY201" s="2">
        <f>(VLOOKUP($A201,[4]BASE20!$A$1:$N$933,3,0))/1000</f>
        <v>44371916.105220005</v>
      </c>
      <c r="AZ201" s="2">
        <f>(VLOOKUP($A201,[4]BASE20!$A$1:$N$933,4,0))/1000</f>
        <v>45320950.758790001</v>
      </c>
      <c r="BA201" s="2">
        <f>(VLOOKUP($A201,[4]BASE20!$A$1:$N$933,5,0))/1000</f>
        <v>44813036.756449997</v>
      </c>
      <c r="BB201" s="2">
        <f>(VLOOKUP($A201,[4]BASE20!$A$1:$N$933,6,0))/1000</f>
        <v>42956837.338190004</v>
      </c>
      <c r="BC201" s="2">
        <f>(VLOOKUP($A201,[4]BASE20!$A$1:$N$933,7,0))/1000</f>
        <v>43279235.302419998</v>
      </c>
      <c r="BD201" s="2">
        <f>(VLOOKUP($A201,[4]BASE20!$A$1:$N$933,8,0))/1000</f>
        <v>37366997.413900003</v>
      </c>
      <c r="BE201" s="2">
        <f>(VLOOKUP($A201,[4]BASE20!$A$1:$N$933,9,0))/1000</f>
        <v>38368900.293470003</v>
      </c>
      <c r="BF201" s="2">
        <f>(VLOOKUP($A201,[4]BASE20!$A$1:$N$933,10,0))/1000</f>
        <v>38568460.565269999</v>
      </c>
      <c r="BG201" s="2">
        <f>(VLOOKUP($A201,[4]BASE20!$A$1:$N$933,11,0))/1000</f>
        <v>37005253.711350001</v>
      </c>
      <c r="BH201" s="2">
        <f>(VLOOKUP($A201,[4]BASE20!$A$1:$N$933,12,0))/1000</f>
        <v>38916031.177220002</v>
      </c>
      <c r="BI201" s="2">
        <f>(VLOOKUP($A201,[4]BASE20!$A$1:$N$933,13,0))/1000</f>
        <v>39377423.465620004</v>
      </c>
      <c r="BJ201" s="2">
        <f>(VLOOKUP($A201,[4]BASE20!$A$1:$N$933,14,0))/1000</f>
        <v>40688747.924910001</v>
      </c>
      <c r="BK201" s="2">
        <f>(VLOOKUP($A201,[4]BASE21!$A$1:$N$933,3,0))/1000</f>
        <v>38681559.108999997</v>
      </c>
      <c r="BL201" s="2">
        <f>(VLOOKUP($A201,[4]BASE21!$A$1:$N$933,4,0))/1000</f>
        <v>43378240.057999998</v>
      </c>
      <c r="BM201" s="2">
        <f>(VLOOKUP($A201,[4]BASE21!$A$1:$N$933,5,0))/1000</f>
        <v>43876350.911419995</v>
      </c>
      <c r="BN201" s="2">
        <f>(VLOOKUP($A201,[4]BASE21!$A$1:$N$933,6,0))/1000</f>
        <v>44267356.460699998</v>
      </c>
      <c r="BO201" s="2">
        <f>(VLOOKUP($A201,[4]BASE21!$A$1:$N$933,7,0))/1000</f>
        <v>44552936.59296</v>
      </c>
      <c r="BP201" s="2">
        <f>(VLOOKUP($A201,[4]BASE21!$A$1:$N$933,8,0))/1000</f>
        <v>0</v>
      </c>
      <c r="BQ201" s="2">
        <f t="shared" ref="BQ201:BQ229" si="13">+BP201-BD201</f>
        <v>-37366997.413900003</v>
      </c>
      <c r="BR201" s="34">
        <f t="shared" ref="BR201:BR229" si="14">IF(BD201=0,0,+(BP201/BD201)-1)</f>
        <v>-1</v>
      </c>
      <c r="BS201" s="34">
        <f t="shared" ref="BS201:BS229" si="15">IF(BO201=0,0,+(BP201/BO201)-1)</f>
        <v>-1</v>
      </c>
      <c r="BT201" s="5"/>
    </row>
    <row r="202" spans="1:72" x14ac:dyDescent="0.2">
      <c r="A202" s="1">
        <v>731</v>
      </c>
      <c r="B202" s="1" t="s">
        <v>122</v>
      </c>
      <c r="C202" s="2">
        <f>VLOOKUP($A202,[4]BASE!$A$2:$N$890,3,0)</f>
        <v>1</v>
      </c>
      <c r="D202" s="2">
        <f>VLOOKUP($A202,[4]BASE!$A$2:$N$890,3,0)</f>
        <v>1</v>
      </c>
      <c r="E202" s="2">
        <f>VLOOKUP($A202,[4]BASE!$A$2:$N$890,3,0)</f>
        <v>1</v>
      </c>
      <c r="F202" s="2">
        <f>VLOOKUP($A202,[4]BASE!$A$2:$N$890,3,0)</f>
        <v>1</v>
      </c>
      <c r="G202" s="2">
        <f>VLOOKUP($A202,[4]BASE!$A$2:$N$890,3,0)</f>
        <v>1</v>
      </c>
      <c r="H202" s="2">
        <f>VLOOKUP($A202,[4]BASE!$A$2:$N$890,3,0)</f>
        <v>1</v>
      </c>
      <c r="I202" s="2">
        <f>VLOOKUP($A202,[4]BASE!$A$2:$N$890,3,0)</f>
        <v>1</v>
      </c>
      <c r="J202" s="2">
        <f>VLOOKUP($A202,[4]BASE!$A$2:$N$890,3,0)</f>
        <v>1</v>
      </c>
      <c r="K202" s="2">
        <f>(VLOOKUP($A202,[4]BASE!$A$2:$N$890,11,0))/1000</f>
        <v>18.597020000000001</v>
      </c>
      <c r="L202" s="2">
        <f>(VLOOKUP($A202,[4]BASE!$A$2:$N$890,12,0))/1000</f>
        <v>18.605090000000001</v>
      </c>
      <c r="M202" s="2">
        <f>(VLOOKUP($A202,[4]BASE!$A$2:$N$890,13,0))/1000</f>
        <v>18.601929999999999</v>
      </c>
      <c r="N202" s="2">
        <f>(VLOOKUP($A202,[4]BASE!$A$2:$N$890,14,0))/1000</f>
        <v>18.58644</v>
      </c>
      <c r="O202" s="2">
        <f>(VLOOKUP($A202,[4]BASE17!$A$1:$N$933,3,0))/1000</f>
        <v>18.585439999999998</v>
      </c>
      <c r="P202" s="2">
        <f>(VLOOKUP($A202,[4]BASE17!$A$1:$N$933,4,0))/1000</f>
        <v>18.566689999999998</v>
      </c>
      <c r="Q202" s="2">
        <f>(VLOOKUP($A202,[4]BASE17!$A$1:$N$933,5,0))/1000</f>
        <v>18.570160000000001</v>
      </c>
      <c r="R202" s="2">
        <f>(VLOOKUP($A202,[4]BASE17!$A$1:$N$933,6,0))/1000</f>
        <v>18.564769999999999</v>
      </c>
      <c r="S202" s="2">
        <f>(VLOOKUP($A202,[4]BASE17!$A$1:$N$933,7,0))/1000</f>
        <v>18.564119999999999</v>
      </c>
      <c r="T202" s="2">
        <f>(VLOOKUP($A202,[4]BASE17!$A$1:$N$933,8,0))/1000</f>
        <v>18.568080000000002</v>
      </c>
      <c r="U202" s="2">
        <f>(VLOOKUP($A202,[4]BASE17!$A$1:$N$933,9,0))/1000</f>
        <v>18.561810000000001</v>
      </c>
      <c r="V202" s="2">
        <f>(VLOOKUP($A202,[4]BASE17!$A$1:$N$933,10,0))/1000</f>
        <v>18.56718</v>
      </c>
      <c r="W202" s="2">
        <f>(VLOOKUP($A202,[4]BASE17!$A$1:$N$933,11,0))/1000</f>
        <v>18.570520000000002</v>
      </c>
      <c r="X202" s="2">
        <f>(VLOOKUP($A202,[4]BASE17!$A$1:$N$933,12,0))/1000</f>
        <v>18.565459999999998</v>
      </c>
      <c r="Y202" s="2">
        <f>(VLOOKUP($A202,[4]BASE17!$A$1:$N$933,13,0))/1000</f>
        <v>18.565639999999998</v>
      </c>
      <c r="Z202" s="2">
        <f>(VLOOKUP($A202,[4]BASE17!$A$1:$N$933,14,0))/1000</f>
        <v>18.56776</v>
      </c>
      <c r="AA202" s="2">
        <f>(VLOOKUP($A202,[4]BASE18!$A$1:$N$933,3,0))/1000</f>
        <v>18.57732</v>
      </c>
      <c r="AB202" s="2">
        <f>(VLOOKUP($A202,[4]BASE18!$A$1:$N$933,4,0))/1000</f>
        <v>18.568570000000001</v>
      </c>
      <c r="AC202" s="2">
        <f>(VLOOKUP($A202,[4]BASE18!$A$1:$N$933,5,0))/1000</f>
        <v>18.575849999999999</v>
      </c>
      <c r="AD202" s="2">
        <f>(VLOOKUP($A202,[4]BASE18!$A$1:$N$933,6,0))/1000</f>
        <v>18.578779999999998</v>
      </c>
      <c r="AE202" s="2">
        <f>(VLOOKUP($A202,[4]BASE18!$A$1:$N$933,7,0))/1000</f>
        <v>18.56917</v>
      </c>
      <c r="AF202" s="2">
        <f>(VLOOKUP($A202,[4]BASE18!$A$1:$N$933,8,0))/1000</f>
        <v>18.589220000000001</v>
      </c>
      <c r="AG202" s="2">
        <f>(VLOOKUP($A202,[4]BASE18!$A$1:$N$933,9,0))/1000</f>
        <v>18.587209999999999</v>
      </c>
      <c r="AH202" s="2">
        <f>(VLOOKUP($A202,[4]BASE18!$A$1:$N$933,10,0))/1000</f>
        <v>18.589779999999998</v>
      </c>
      <c r="AI202" s="2">
        <f>(VLOOKUP($A202,[4]BASE18!$A$1:$N$933,11,0))/1000</f>
        <v>18.585979999999999</v>
      </c>
      <c r="AJ202" s="2">
        <f>(VLOOKUP($A202,[4]BASE18!$A$1:$N$933,12,0))/1000</f>
        <v>18.588180000000001</v>
      </c>
      <c r="AK202" s="2">
        <f>(VLOOKUP($A202,[4]BASE18!$A$1:$N$933,13,0))/1000</f>
        <v>18.582369999999997</v>
      </c>
      <c r="AL202" s="2">
        <f>(VLOOKUP($A202,[4]BASE18!$A$1:$N$933,14,0))/1000</f>
        <v>18.570139999999999</v>
      </c>
      <c r="AM202" s="2">
        <f>(VLOOKUP($A202,[4]BASE19!$A$1:$N$933,3,0))/1000</f>
        <v>18.588000000000001</v>
      </c>
      <c r="AN202" s="2">
        <f>(VLOOKUP($A202,[4]BASE19!$A$1:$N$933,4,0))/1000</f>
        <v>18.5731</v>
      </c>
      <c r="AO202" s="2">
        <f>(VLOOKUP($A202,[4]BASE19!$A$1:$N$933,5,0))/1000</f>
        <v>18.570970000000003</v>
      </c>
      <c r="AP202" s="2">
        <f>(VLOOKUP($A202,[4]BASE19!$A$1:$N$933,6,0))/1000</f>
        <v>18.578509999999998</v>
      </c>
      <c r="AQ202" s="2">
        <f>(VLOOKUP($A202,[4]BASE19!$A$1:$N$933,7,0))/1000</f>
        <v>18.57404</v>
      </c>
      <c r="AR202" s="2">
        <f>(VLOOKUP($A202,[4]BASE19!$A$1:$N$933,8,0))/1000</f>
        <v>18.573779999999999</v>
      </c>
      <c r="AS202" s="2">
        <f>(VLOOKUP($A202,[4]BASE19!$A$1:$N$933,9,0))/1000</f>
        <v>18.588279999999997</v>
      </c>
      <c r="AT202" s="2">
        <f>(VLOOKUP($A202,[4]BASE19!$A$1:$N$933,10,0))/1000</f>
        <v>18.58043</v>
      </c>
      <c r="AU202" s="2">
        <f>(VLOOKUP($A202,[4]BASE19!$A$1:$N$933,11,0))/1000</f>
        <v>18.575209999999998</v>
      </c>
      <c r="AV202" s="2">
        <f>(VLOOKUP($A202,[4]BASE19!$A$1:$N$933,12,0))/1000</f>
        <v>18.58146</v>
      </c>
      <c r="AW202" s="2">
        <f>(VLOOKUP($A202,[4]BASE19!$A$1:$N$933,13,0))/1000</f>
        <v>18.591529999999999</v>
      </c>
      <c r="AX202" s="2">
        <f>(VLOOKUP($A202,[4]BASE19!$A$1:$N$933,14,0))/1000</f>
        <v>18.611729999999998</v>
      </c>
      <c r="AY202" s="2">
        <f>(VLOOKUP($A202,[4]BASE20!$A$1:$N$933,3,0))/1000</f>
        <v>18.59517</v>
      </c>
      <c r="AZ202" s="2">
        <f>(VLOOKUP($A202,[4]BASE20!$A$1:$N$933,4,0))/1000</f>
        <v>18.571240000000003</v>
      </c>
      <c r="BA202" s="2">
        <f>(VLOOKUP($A202,[4]BASE20!$A$1:$N$933,5,0))/1000</f>
        <v>18.572029999999998</v>
      </c>
      <c r="BB202" s="2">
        <f>(VLOOKUP($A202,[4]BASE20!$A$1:$N$933,6,0))/1000</f>
        <v>18.576610000000002</v>
      </c>
      <c r="BC202" s="2">
        <f>(VLOOKUP($A202,[4]BASE20!$A$1:$N$933,7,0))/1000</f>
        <v>18.580290000000002</v>
      </c>
      <c r="BD202" s="2">
        <f>(VLOOKUP($A202,[4]BASE20!$A$1:$N$933,8,0))/1000</f>
        <v>18.596599999999999</v>
      </c>
      <c r="BE202" s="2">
        <f>(VLOOKUP($A202,[4]BASE20!$A$1:$N$933,9,0))/1000</f>
        <v>18.600519999999999</v>
      </c>
      <c r="BF202" s="2">
        <f>(VLOOKUP($A202,[4]BASE20!$A$1:$N$933,10,0))/1000</f>
        <v>18.613259999999997</v>
      </c>
      <c r="BG202" s="2">
        <f>(VLOOKUP($A202,[4]BASE20!$A$1:$N$933,11,0))/1000</f>
        <v>18.65438</v>
      </c>
      <c r="BH202" s="2">
        <f>(VLOOKUP($A202,[4]BASE20!$A$1:$N$933,12,0))/1000</f>
        <v>18.684549999999998</v>
      </c>
      <c r="BI202" s="2">
        <f>(VLOOKUP($A202,[4]BASE20!$A$1:$N$933,13,0))/1000</f>
        <v>18.693529999999999</v>
      </c>
      <c r="BJ202" s="2">
        <f>(VLOOKUP($A202,[4]BASE20!$A$1:$N$933,14,0))/1000</f>
        <v>18.636020000000002</v>
      </c>
      <c r="BK202" s="2">
        <f>(VLOOKUP($A202,[4]BASE21!$A$1:$N$933,3,0))/1000</f>
        <v>18.575060000000001</v>
      </c>
      <c r="BL202" s="2">
        <f>(VLOOKUP($A202,[4]BASE21!$A$1:$N$933,4,0))/1000</f>
        <v>18.563680000000002</v>
      </c>
      <c r="BM202" s="2">
        <f>(VLOOKUP($A202,[4]BASE21!$A$1:$N$933,5,0))/1000</f>
        <v>18.572320000000001</v>
      </c>
      <c r="BN202" s="2">
        <f>(VLOOKUP($A202,[4]BASE21!$A$1:$N$933,6,0))/1000</f>
        <v>18.577369999999998</v>
      </c>
      <c r="BO202" s="2">
        <f>(VLOOKUP($A202,[4]BASE21!$A$1:$N$933,7,0))/1000</f>
        <v>18.568930000000002</v>
      </c>
      <c r="BP202" s="2">
        <f>(VLOOKUP($A202,[4]BASE21!$A$1:$N$933,8,0))/1000</f>
        <v>0</v>
      </c>
      <c r="BQ202" s="2">
        <f t="shared" si="13"/>
        <v>-18.596599999999999</v>
      </c>
      <c r="BR202" s="34">
        <f t="shared" si="14"/>
        <v>-1</v>
      </c>
      <c r="BS202" s="34">
        <f t="shared" si="15"/>
        <v>-1</v>
      </c>
      <c r="BT202" s="5"/>
    </row>
    <row r="203" spans="1:72" x14ac:dyDescent="0.2">
      <c r="A203" s="1">
        <v>732</v>
      </c>
      <c r="B203" s="1" t="s">
        <v>129</v>
      </c>
      <c r="C203" s="2">
        <f>VLOOKUP($A203,[4]BASE!$A$2:$N$890,3,0)</f>
        <v>1</v>
      </c>
      <c r="D203" s="2">
        <f>VLOOKUP($A203,[4]BASE!$A$2:$N$890,3,0)</f>
        <v>1</v>
      </c>
      <c r="E203" s="2">
        <f>VLOOKUP($A203,[4]BASE!$A$2:$N$890,3,0)</f>
        <v>1</v>
      </c>
      <c r="F203" s="2">
        <f>VLOOKUP($A203,[4]BASE!$A$2:$N$890,3,0)</f>
        <v>1</v>
      </c>
      <c r="G203" s="2">
        <f>VLOOKUP($A203,[4]BASE!$A$2:$N$890,3,0)</f>
        <v>1</v>
      </c>
      <c r="H203" s="2">
        <f>VLOOKUP($A203,[4]BASE!$A$2:$N$890,3,0)</f>
        <v>1</v>
      </c>
      <c r="I203" s="2">
        <f>VLOOKUP($A203,[4]BASE!$A$2:$N$890,3,0)</f>
        <v>1</v>
      </c>
      <c r="J203" s="2">
        <f>VLOOKUP($A203,[4]BASE!$A$2:$N$890,3,0)</f>
        <v>1</v>
      </c>
      <c r="K203" s="2">
        <f>(VLOOKUP($A203,[4]BASE!$A$2:$N$890,11,0))/1000</f>
        <v>7.0999999999999991E-4</v>
      </c>
      <c r="L203" s="2">
        <f>(VLOOKUP($A203,[4]BASE!$A$2:$N$890,12,0))/1000</f>
        <v>7.0999999999999991E-4</v>
      </c>
      <c r="M203" s="2">
        <f>(VLOOKUP($A203,[4]BASE!$A$2:$N$890,13,0))/1000</f>
        <v>7.0999999999999991E-4</v>
      </c>
      <c r="N203" s="2">
        <f>(VLOOKUP($A203,[4]BASE!$A$2:$N$890,14,0))/1000</f>
        <v>7.0999999999999991E-4</v>
      </c>
      <c r="O203" s="2">
        <f>(VLOOKUP($A203,[4]BASE17!$A$1:$N$933,3,0))/1000</f>
        <v>7.0999999999999991E-4</v>
      </c>
      <c r="P203" s="2">
        <f>(VLOOKUP($A203,[4]BASE17!$A$1:$N$933,4,0))/1000</f>
        <v>7.0999999999999991E-4</v>
      </c>
      <c r="Q203" s="2">
        <f>(VLOOKUP($A203,[4]BASE17!$A$1:$N$933,5,0))/1000</f>
        <v>7.0999999999999991E-4</v>
      </c>
      <c r="R203" s="2">
        <f>(VLOOKUP($A203,[4]BASE17!$A$1:$N$933,6,0))/1000</f>
        <v>7.0999999999999991E-4</v>
      </c>
      <c r="S203" s="2">
        <f>(VLOOKUP($A203,[4]BASE17!$A$1:$N$933,7,0))/1000</f>
        <v>7.0999999999999991E-4</v>
      </c>
      <c r="T203" s="2">
        <f>(VLOOKUP($A203,[4]BASE17!$A$1:$N$933,8,0))/1000</f>
        <v>7.0999999999999991E-4</v>
      </c>
      <c r="U203" s="2">
        <f>(VLOOKUP($A203,[4]BASE17!$A$1:$N$933,9,0))/1000</f>
        <v>7.0999999999999991E-4</v>
      </c>
      <c r="V203" s="2">
        <f>(VLOOKUP($A203,[4]BASE17!$A$1:$N$933,10,0))/1000</f>
        <v>7.0999999999999991E-4</v>
      </c>
      <c r="W203" s="2">
        <f>(VLOOKUP($A203,[4]BASE17!$A$1:$N$933,11,0))/1000</f>
        <v>7.0999999999999991E-4</v>
      </c>
      <c r="X203" s="2">
        <f>(VLOOKUP($A203,[4]BASE17!$A$1:$N$933,12,0))/1000</f>
        <v>7.0999999999999991E-4</v>
      </c>
      <c r="Y203" s="2">
        <f>(VLOOKUP($A203,[4]BASE17!$A$1:$N$933,13,0))/1000</f>
        <v>7.0999999999999991E-4</v>
      </c>
      <c r="Z203" s="2">
        <f>(VLOOKUP($A203,[4]BASE17!$A$1:$N$933,14,0))/1000</f>
        <v>7.0999999999999991E-4</v>
      </c>
      <c r="AA203" s="2">
        <f>(VLOOKUP($A203,[4]BASE18!$A$1:$N$933,3,0))/1000</f>
        <v>7.0999999999999991E-4</v>
      </c>
      <c r="AB203" s="2">
        <f>(VLOOKUP($A203,[4]BASE18!$A$1:$N$933,4,0))/1000</f>
        <v>7.0999999999999991E-4</v>
      </c>
      <c r="AC203" s="2">
        <f>(VLOOKUP($A203,[4]BASE18!$A$1:$N$933,5,0))/1000</f>
        <v>7.0999999999999991E-4</v>
      </c>
      <c r="AD203" s="2">
        <f>(VLOOKUP($A203,[4]BASE18!$A$1:$N$933,6,0))/1000</f>
        <v>7.0999999999999991E-4</v>
      </c>
      <c r="AE203" s="2">
        <f>(VLOOKUP($A203,[4]BASE18!$A$1:$N$933,7,0))/1000</f>
        <v>7.0999999999999991E-4</v>
      </c>
      <c r="AF203" s="2">
        <f>(VLOOKUP($A203,[4]BASE18!$A$1:$N$933,8,0))/1000</f>
        <v>0</v>
      </c>
      <c r="AG203" s="2">
        <f>(VLOOKUP($A203,[4]BASE18!$A$1:$N$933,9,0))/1000</f>
        <v>0</v>
      </c>
      <c r="AH203" s="2">
        <f>(VLOOKUP($A203,[4]BASE18!$A$1:$N$933,10,0))/1000</f>
        <v>0</v>
      </c>
      <c r="AI203" s="2">
        <f>(VLOOKUP($A203,[4]BASE18!$A$1:$N$933,11,0))/1000</f>
        <v>0</v>
      </c>
      <c r="AJ203" s="2">
        <f>(VLOOKUP($A203,[4]BASE18!$A$1:$N$933,12,0))/1000</f>
        <v>0</v>
      </c>
      <c r="AK203" s="2">
        <f>(VLOOKUP($A203,[4]BASE18!$A$1:$N$933,13,0))/1000</f>
        <v>0</v>
      </c>
      <c r="AL203" s="2">
        <f>(VLOOKUP($A203,[4]BASE18!$A$1:$N$933,14,0))/1000</f>
        <v>0</v>
      </c>
      <c r="AM203" s="2">
        <f>(VLOOKUP($A203,[4]BASE19!$A$1:$N$933,3,0))/1000</f>
        <v>0</v>
      </c>
      <c r="AN203" s="2">
        <f>(VLOOKUP($A203,[4]BASE19!$A$1:$N$933,4,0))/1000</f>
        <v>0</v>
      </c>
      <c r="AO203" s="2">
        <f>(VLOOKUP($A203,[4]BASE19!$A$1:$N$933,5,0))/1000</f>
        <v>0</v>
      </c>
      <c r="AP203" s="2">
        <f>(VLOOKUP($A203,[4]BASE19!$A$1:$N$933,6,0))/1000</f>
        <v>0</v>
      </c>
      <c r="AQ203" s="2">
        <f>(VLOOKUP($A203,[4]BASE19!$A$1:$N$933,7,0))/1000</f>
        <v>0</v>
      </c>
      <c r="AR203" s="2">
        <f>(VLOOKUP($A203,[4]BASE19!$A$1:$N$933,8,0))/1000</f>
        <v>0</v>
      </c>
      <c r="AS203" s="2">
        <f>(VLOOKUP($A203,[4]BASE19!$A$1:$N$933,9,0))/1000</f>
        <v>0</v>
      </c>
      <c r="AT203" s="2">
        <f>(VLOOKUP($A203,[4]BASE19!$A$1:$N$933,10,0))/1000</f>
        <v>0</v>
      </c>
      <c r="AU203" s="2">
        <f>(VLOOKUP($A203,[4]BASE19!$A$1:$N$933,11,0))/1000</f>
        <v>0</v>
      </c>
      <c r="AV203" s="2">
        <f>(VLOOKUP($A203,[4]BASE19!$A$1:$N$933,12,0))/1000</f>
        <v>0</v>
      </c>
      <c r="AW203" s="2">
        <f>(VLOOKUP($A203,[4]BASE19!$A$1:$N$933,13,0))/1000</f>
        <v>0</v>
      </c>
      <c r="AX203" s="2">
        <f>(VLOOKUP($A203,[4]BASE19!$A$1:$N$933,14,0))/1000</f>
        <v>0</v>
      </c>
      <c r="AY203" s="2">
        <f>(VLOOKUP($A203,[4]BASE20!$A$1:$N$933,3,0))/1000</f>
        <v>0</v>
      </c>
      <c r="AZ203" s="2">
        <f>(VLOOKUP($A203,[4]BASE20!$A$1:$N$933,4,0))/1000</f>
        <v>0</v>
      </c>
      <c r="BA203" s="2">
        <f>(VLOOKUP($A203,[4]BASE20!$A$1:$N$933,5,0))/1000</f>
        <v>0</v>
      </c>
      <c r="BB203" s="2">
        <f>(VLOOKUP($A203,[4]BASE20!$A$1:$N$933,6,0))/1000</f>
        <v>0</v>
      </c>
      <c r="BC203" s="2">
        <f>(VLOOKUP($A203,[4]BASE20!$A$1:$N$933,7,0))/1000</f>
        <v>0</v>
      </c>
      <c r="BD203" s="2">
        <f>(VLOOKUP($A203,[4]BASE20!$A$1:$N$933,8,0))/1000</f>
        <v>0</v>
      </c>
      <c r="BE203" s="2">
        <f>(VLOOKUP($A203,[4]BASE20!$A$1:$N$933,9,0))/1000</f>
        <v>0</v>
      </c>
      <c r="BF203" s="2">
        <f>(VLOOKUP($A203,[4]BASE20!$A$1:$N$933,10,0))/1000</f>
        <v>0</v>
      </c>
      <c r="BG203" s="2">
        <f>(VLOOKUP($A203,[4]BASE20!$A$1:$N$933,11,0))/1000</f>
        <v>0</v>
      </c>
      <c r="BH203" s="2">
        <f>(VLOOKUP($A203,[4]BASE20!$A$1:$N$933,12,0))/1000</f>
        <v>0</v>
      </c>
      <c r="BI203" s="2">
        <f>(VLOOKUP($A203,[4]BASE20!$A$1:$N$933,13,0))/1000</f>
        <v>0</v>
      </c>
      <c r="BJ203" s="2">
        <f>(VLOOKUP($A203,[4]BASE20!$A$1:$N$933,14,0))/1000</f>
        <v>0</v>
      </c>
      <c r="BK203" s="2">
        <f>(VLOOKUP($A203,[4]BASE21!$A$1:$N$933,3,0))/1000</f>
        <v>0</v>
      </c>
      <c r="BL203" s="2">
        <f>(VLOOKUP($A203,[4]BASE21!$A$1:$N$933,4,0))/1000</f>
        <v>0</v>
      </c>
      <c r="BM203" s="2">
        <f>(VLOOKUP($A203,[4]BASE21!$A$1:$N$933,5,0))/1000</f>
        <v>0</v>
      </c>
      <c r="BN203" s="2">
        <f>(VLOOKUP($A203,[4]BASE21!$A$1:$N$933,6,0))/1000</f>
        <v>0</v>
      </c>
      <c r="BO203" s="2">
        <f>(VLOOKUP($A203,[4]BASE21!$A$1:$N$933,7,0))/1000</f>
        <v>0</v>
      </c>
      <c r="BP203" s="2">
        <f>(VLOOKUP($A203,[4]BASE21!$A$1:$N$933,8,0))/1000</f>
        <v>0</v>
      </c>
      <c r="BQ203" s="2">
        <f t="shared" si="13"/>
        <v>0</v>
      </c>
      <c r="BR203" s="34">
        <f t="shared" si="14"/>
        <v>0</v>
      </c>
      <c r="BS203" s="34">
        <f t="shared" si="15"/>
        <v>0</v>
      </c>
      <c r="BT203" s="5"/>
    </row>
    <row r="204" spans="1:72" x14ac:dyDescent="0.2">
      <c r="A204" s="1">
        <v>733</v>
      </c>
      <c r="B204" s="1" t="s">
        <v>130</v>
      </c>
      <c r="C204" s="2">
        <f>VLOOKUP($A204,[4]BASE!$A$2:$N$890,3,0)</f>
        <v>1</v>
      </c>
      <c r="D204" s="2">
        <f>VLOOKUP($A204,[4]BASE!$A$2:$N$890,3,0)</f>
        <v>1</v>
      </c>
      <c r="E204" s="2">
        <f>VLOOKUP($A204,[4]BASE!$A$2:$N$890,3,0)</f>
        <v>1</v>
      </c>
      <c r="F204" s="2">
        <f>VLOOKUP($A204,[4]BASE!$A$2:$N$890,3,0)</f>
        <v>1</v>
      </c>
      <c r="G204" s="2">
        <f>VLOOKUP($A204,[4]BASE!$A$2:$N$890,3,0)</f>
        <v>1</v>
      </c>
      <c r="H204" s="2">
        <f>VLOOKUP($A204,[4]BASE!$A$2:$N$890,3,0)</f>
        <v>1</v>
      </c>
      <c r="I204" s="2">
        <f>VLOOKUP($A204,[4]BASE!$A$2:$N$890,3,0)</f>
        <v>1</v>
      </c>
      <c r="J204" s="2">
        <f>VLOOKUP($A204,[4]BASE!$A$2:$N$890,3,0)</f>
        <v>1</v>
      </c>
      <c r="K204" s="2">
        <f>(VLOOKUP($A204,[4]BASE!$A$2:$N$890,11,0))/1000</f>
        <v>27981726.032560002</v>
      </c>
      <c r="L204" s="2">
        <f>(VLOOKUP($A204,[4]BASE!$A$2:$N$890,12,0))/1000</f>
        <v>27836000.406779997</v>
      </c>
      <c r="M204" s="2">
        <f>(VLOOKUP($A204,[4]BASE!$A$2:$N$890,13,0))/1000</f>
        <v>27640162.235520002</v>
      </c>
      <c r="N204" s="2">
        <f>(VLOOKUP($A204,[4]BASE!$A$2:$N$890,14,0))/1000</f>
        <v>27518107.013419997</v>
      </c>
      <c r="O204" s="2">
        <f>(VLOOKUP($A204,[4]BASE17!$A$1:$N$933,3,0))/1000</f>
        <v>27828133.246490002</v>
      </c>
      <c r="P204" s="2">
        <f>(VLOOKUP($A204,[4]BASE17!$A$1:$N$933,4,0))/1000</f>
        <v>27309450.557560001</v>
      </c>
      <c r="Q204" s="2">
        <f>(VLOOKUP($A204,[4]BASE17!$A$1:$N$933,5,0))/1000</f>
        <v>27961417.3103</v>
      </c>
      <c r="R204" s="2">
        <f>(VLOOKUP($A204,[4]BASE17!$A$1:$N$933,6,0))/1000</f>
        <v>27807246.990790002</v>
      </c>
      <c r="S204" s="2">
        <f>(VLOOKUP($A204,[4]BASE17!$A$1:$N$933,7,0))/1000</f>
        <v>29836606.300529998</v>
      </c>
      <c r="T204" s="2">
        <f>(VLOOKUP($A204,[4]BASE17!$A$1:$N$933,8,0))/1000</f>
        <v>27548745.379639998</v>
      </c>
      <c r="U204" s="2">
        <f>(VLOOKUP($A204,[4]BASE17!$A$1:$N$933,9,0))/1000</f>
        <v>27539255.152709998</v>
      </c>
      <c r="V204" s="2">
        <f>(VLOOKUP($A204,[4]BASE17!$A$1:$N$933,10,0))/1000</f>
        <v>27502963.961569998</v>
      </c>
      <c r="W204" s="2">
        <f>(VLOOKUP($A204,[4]BASE17!$A$1:$N$933,11,0))/1000</f>
        <v>27550022.60086</v>
      </c>
      <c r="X204" s="2">
        <f>(VLOOKUP($A204,[4]BASE17!$A$1:$N$933,12,0))/1000</f>
        <v>29765563.256389998</v>
      </c>
      <c r="Y204" s="2">
        <f>(VLOOKUP($A204,[4]BASE17!$A$1:$N$933,13,0))/1000</f>
        <v>29806152.327720001</v>
      </c>
      <c r="Z204" s="2">
        <f>(VLOOKUP($A204,[4]BASE17!$A$1:$N$933,14,0))/1000</f>
        <v>29587689.793839999</v>
      </c>
      <c r="AA204" s="2">
        <f>(VLOOKUP($A204,[4]BASE18!$A$1:$N$933,3,0))/1000</f>
        <v>29953134.455599997</v>
      </c>
      <c r="AB204" s="2">
        <f>(VLOOKUP($A204,[4]BASE18!$A$1:$N$933,4,0))/1000</f>
        <v>29668285.299939997</v>
      </c>
      <c r="AC204" s="2">
        <f>(VLOOKUP($A204,[4]BASE18!$A$1:$N$933,5,0))/1000</f>
        <v>29414388.00096</v>
      </c>
      <c r="AD204" s="2">
        <f>(VLOOKUP($A204,[4]BASE18!$A$1:$N$933,6,0))/1000</f>
        <v>29443582.74416</v>
      </c>
      <c r="AE204" s="2">
        <f>(VLOOKUP($A204,[4]BASE18!$A$1:$N$933,7,0))/1000</f>
        <v>29125120.26729</v>
      </c>
      <c r="AF204" s="2">
        <f>(VLOOKUP($A204,[4]BASE18!$A$1:$N$933,8,0))/1000</f>
        <v>29636761.523369998</v>
      </c>
      <c r="AG204" s="2">
        <f>(VLOOKUP($A204,[4]BASE18!$A$1:$N$933,9,0))/1000</f>
        <v>30165821.526270002</v>
      </c>
      <c r="AH204" s="2">
        <f>(VLOOKUP($A204,[4]BASE18!$A$1:$N$933,10,0))/1000</f>
        <v>30129176.415150002</v>
      </c>
      <c r="AI204" s="2">
        <f>(VLOOKUP($A204,[4]BASE18!$A$1:$N$933,11,0))/1000</f>
        <v>29871969.395029999</v>
      </c>
      <c r="AJ204" s="2">
        <f>(VLOOKUP($A204,[4]BASE18!$A$1:$N$933,12,0))/1000</f>
        <v>29795074.446029998</v>
      </c>
      <c r="AK204" s="2">
        <f>(VLOOKUP($A204,[4]BASE18!$A$1:$N$933,13,0))/1000</f>
        <v>29814012.872159999</v>
      </c>
      <c r="AL204" s="2">
        <f>(VLOOKUP($A204,[4]BASE18!$A$1:$N$933,14,0))/1000</f>
        <v>29760554.205090001</v>
      </c>
      <c r="AM204" s="2">
        <f>(VLOOKUP($A204,[4]BASE19!$A$1:$N$933,3,0))/1000</f>
        <v>29525657.068209998</v>
      </c>
      <c r="AN204" s="2">
        <f>(VLOOKUP($A204,[4]BASE19!$A$1:$N$933,4,0))/1000</f>
        <v>29713830.610089999</v>
      </c>
      <c r="AO204" s="2">
        <f>(VLOOKUP($A204,[4]BASE19!$A$1:$N$933,5,0))/1000</f>
        <v>31406725.82147</v>
      </c>
      <c r="AP204" s="2">
        <f>(VLOOKUP($A204,[4]BASE19!$A$1:$N$933,6,0))/1000</f>
        <v>30899283.547169998</v>
      </c>
      <c r="AQ204" s="2">
        <f>(VLOOKUP($A204,[4]BASE19!$A$1:$N$933,7,0))/1000</f>
        <v>30637398.45899</v>
      </c>
      <c r="AR204" s="2">
        <f>(VLOOKUP($A204,[4]BASE19!$A$1:$N$933,8,0))/1000</f>
        <v>30915935.98494</v>
      </c>
      <c r="AS204" s="2">
        <f>(VLOOKUP($A204,[4]BASE19!$A$1:$N$933,9,0))/1000</f>
        <v>31086297.715189997</v>
      </c>
      <c r="AT204" s="2">
        <f>(VLOOKUP($A204,[4]BASE19!$A$1:$N$933,10,0))/1000</f>
        <v>32090328.472119998</v>
      </c>
      <c r="AU204" s="2">
        <f>(VLOOKUP($A204,[4]BASE19!$A$1:$N$933,11,0))/1000</f>
        <v>32520805.581189997</v>
      </c>
      <c r="AV204" s="2">
        <f>(VLOOKUP($A204,[4]BASE19!$A$1:$N$933,12,0))/1000</f>
        <v>32051761.49061</v>
      </c>
      <c r="AW204" s="2">
        <f>(VLOOKUP($A204,[4]BASE19!$A$1:$N$933,13,0))/1000</f>
        <v>31817695.582150001</v>
      </c>
      <c r="AX204" s="2">
        <f>(VLOOKUP($A204,[4]BASE19!$A$1:$N$933,14,0))/1000</f>
        <v>36048864.142829999</v>
      </c>
      <c r="AY204" s="2">
        <f>(VLOOKUP($A204,[4]BASE20!$A$1:$N$933,3,0))/1000</f>
        <v>32375783.313700002</v>
      </c>
      <c r="AZ204" s="2">
        <f>(VLOOKUP($A204,[4]BASE20!$A$1:$N$933,4,0))/1000</f>
        <v>33317623.695689999</v>
      </c>
      <c r="BA204" s="2">
        <f>(VLOOKUP($A204,[4]BASE20!$A$1:$N$933,5,0))/1000</f>
        <v>32868192.331240002</v>
      </c>
      <c r="BB204" s="2">
        <f>(VLOOKUP($A204,[4]BASE20!$A$1:$N$933,6,0))/1000</f>
        <v>31088813.552470002</v>
      </c>
      <c r="BC204" s="2">
        <f>(VLOOKUP($A204,[4]BASE20!$A$1:$N$933,7,0))/1000</f>
        <v>31420239.849799998</v>
      </c>
      <c r="BD204" s="2">
        <f>(VLOOKUP($A204,[4]BASE20!$A$1:$N$933,8,0))/1000</f>
        <v>29940915.037560001</v>
      </c>
      <c r="BE204" s="2">
        <f>(VLOOKUP($A204,[4]BASE20!$A$1:$N$933,9,0))/1000</f>
        <v>30976050.27798</v>
      </c>
      <c r="BF204" s="2">
        <f>(VLOOKUP($A204,[4]BASE20!$A$1:$N$933,10,0))/1000</f>
        <v>31174119.206639998</v>
      </c>
      <c r="BG204" s="2">
        <f>(VLOOKUP($A204,[4]BASE20!$A$1:$N$933,11,0))/1000</f>
        <v>31630897.96872</v>
      </c>
      <c r="BH204" s="2">
        <f>(VLOOKUP($A204,[4]BASE20!$A$1:$N$933,12,0))/1000</f>
        <v>33540913.790380001</v>
      </c>
      <c r="BI204" s="2">
        <f>(VLOOKUP($A204,[4]BASE20!$A$1:$N$933,13,0))/1000</f>
        <v>33971160.074390002</v>
      </c>
      <c r="BJ204" s="2">
        <f>(VLOOKUP($A204,[4]BASE20!$A$1:$N$933,14,0))/1000</f>
        <v>35090401.40253</v>
      </c>
      <c r="BK204" s="2">
        <f>(VLOOKUP($A204,[4]BASE21!$A$1:$N$933,3,0))/1000</f>
        <v>32923697.947250001</v>
      </c>
      <c r="BL204" s="2">
        <f>(VLOOKUP($A204,[4]BASE21!$A$1:$N$933,4,0))/1000</f>
        <v>37488792.872940004</v>
      </c>
      <c r="BM204" s="2">
        <f>(VLOOKUP($A204,[4]BASE21!$A$1:$N$933,5,0))/1000</f>
        <v>37703502.734999999</v>
      </c>
      <c r="BN204" s="2">
        <f>(VLOOKUP($A204,[4]BASE21!$A$1:$N$933,6,0))/1000</f>
        <v>38059776.552850001</v>
      </c>
      <c r="BO204" s="2">
        <f>(VLOOKUP($A204,[4]BASE21!$A$1:$N$933,7,0))/1000</f>
        <v>38332541.775179997</v>
      </c>
      <c r="BP204" s="2">
        <f>(VLOOKUP($A204,[4]BASE21!$A$1:$N$933,8,0))/1000</f>
        <v>0</v>
      </c>
      <c r="BQ204" s="2">
        <f t="shared" si="13"/>
        <v>-29940915.037560001</v>
      </c>
      <c r="BR204" s="34">
        <f t="shared" si="14"/>
        <v>-1</v>
      </c>
      <c r="BS204" s="34">
        <f t="shared" si="15"/>
        <v>-1</v>
      </c>
      <c r="BT204" s="5"/>
    </row>
    <row r="205" spans="1:72" x14ac:dyDescent="0.2">
      <c r="A205" s="1">
        <v>736</v>
      </c>
      <c r="B205" s="1" t="s">
        <v>127</v>
      </c>
      <c r="C205" s="2">
        <f>VLOOKUP($A205,[4]BASE!$A$2:$N$890,3,0)</f>
        <v>1</v>
      </c>
      <c r="D205" s="2">
        <f>VLOOKUP($A205,[4]BASE!$A$2:$N$890,3,0)</f>
        <v>1</v>
      </c>
      <c r="E205" s="2">
        <f>VLOOKUP($A205,[4]BASE!$A$2:$N$890,3,0)</f>
        <v>1</v>
      </c>
      <c r="F205" s="2">
        <f>VLOOKUP($A205,[4]BASE!$A$2:$N$890,3,0)</f>
        <v>1</v>
      </c>
      <c r="G205" s="2">
        <f>VLOOKUP($A205,[4]BASE!$A$2:$N$890,3,0)</f>
        <v>1</v>
      </c>
      <c r="H205" s="2">
        <f>VLOOKUP($A205,[4]BASE!$A$2:$N$890,3,0)</f>
        <v>1</v>
      </c>
      <c r="I205" s="2">
        <f>VLOOKUP($A205,[4]BASE!$A$2:$N$890,3,0)</f>
        <v>1</v>
      </c>
      <c r="J205" s="2">
        <f>VLOOKUP($A205,[4]BASE!$A$2:$N$890,3,0)</f>
        <v>1</v>
      </c>
      <c r="K205" s="2">
        <f>(VLOOKUP($A205,[4]BASE!$A$2:$N$890,11,0))/1000</f>
        <v>0</v>
      </c>
      <c r="L205" s="2">
        <f>(VLOOKUP($A205,[4]BASE!$A$2:$N$890,12,0))/1000</f>
        <v>0</v>
      </c>
      <c r="M205" s="2">
        <f>(VLOOKUP($A205,[4]BASE!$A$2:$N$890,13,0))/1000</f>
        <v>0</v>
      </c>
      <c r="N205" s="2">
        <f>(VLOOKUP($A205,[4]BASE!$A$2:$N$890,14,0))/1000</f>
        <v>0</v>
      </c>
      <c r="O205" s="2">
        <f>(VLOOKUP($A205,[4]BASE17!$A$1:$N$933,3,0))/1000</f>
        <v>0</v>
      </c>
      <c r="P205" s="2">
        <f>(VLOOKUP($A205,[4]BASE17!$A$1:$N$933,4,0))/1000</f>
        <v>0</v>
      </c>
      <c r="Q205" s="2">
        <f>(VLOOKUP($A205,[4]BASE17!$A$1:$N$933,5,0))/1000</f>
        <v>0</v>
      </c>
      <c r="R205" s="2">
        <f>(VLOOKUP($A205,[4]BASE17!$A$1:$N$933,6,0))/1000</f>
        <v>0</v>
      </c>
      <c r="S205" s="2">
        <f>(VLOOKUP($A205,[4]BASE17!$A$1:$N$933,7,0))/1000</f>
        <v>0</v>
      </c>
      <c r="T205" s="2">
        <f>(VLOOKUP($A205,[4]BASE17!$A$1:$N$933,8,0))/1000</f>
        <v>0</v>
      </c>
      <c r="U205" s="2">
        <f>(VLOOKUP($A205,[4]BASE17!$A$1:$N$933,9,0))/1000</f>
        <v>0</v>
      </c>
      <c r="V205" s="2">
        <f>(VLOOKUP($A205,[4]BASE17!$A$1:$N$933,10,0))/1000</f>
        <v>0</v>
      </c>
      <c r="W205" s="2">
        <f>(VLOOKUP($A205,[4]BASE17!$A$1:$N$933,11,0))/1000</f>
        <v>0</v>
      </c>
      <c r="X205" s="2">
        <f>(VLOOKUP($A205,[4]BASE17!$A$1:$N$933,12,0))/1000</f>
        <v>0</v>
      </c>
      <c r="Y205" s="2">
        <f>(VLOOKUP($A205,[4]BASE17!$A$1:$N$933,13,0))/1000</f>
        <v>0</v>
      </c>
      <c r="Z205" s="2">
        <f>(VLOOKUP($A205,[4]BASE17!$A$1:$N$933,14,0))/1000</f>
        <v>0</v>
      </c>
      <c r="AA205" s="2">
        <f>(VLOOKUP($A205,[4]BASE18!$A$1:$N$933,3,0))/1000</f>
        <v>0</v>
      </c>
      <c r="AB205" s="2">
        <f>(VLOOKUP($A205,[4]BASE18!$A$1:$N$933,4,0))/1000</f>
        <v>0</v>
      </c>
      <c r="AC205" s="2">
        <f>(VLOOKUP($A205,[4]BASE18!$A$1:$N$933,5,0))/1000</f>
        <v>0</v>
      </c>
      <c r="AD205" s="2">
        <f>(VLOOKUP($A205,[4]BASE18!$A$1:$N$933,6,0))/1000</f>
        <v>0</v>
      </c>
      <c r="AE205" s="2">
        <f>(VLOOKUP($A205,[4]BASE18!$A$1:$N$933,7,0))/1000</f>
        <v>0</v>
      </c>
      <c r="AF205" s="2">
        <f>(VLOOKUP($A205,[4]BASE18!$A$1:$N$933,8,0))/1000</f>
        <v>0</v>
      </c>
      <c r="AG205" s="2">
        <f>(VLOOKUP($A205,[4]BASE18!$A$1:$N$933,9,0))/1000</f>
        <v>0</v>
      </c>
      <c r="AH205" s="2">
        <f>(VLOOKUP($A205,[4]BASE18!$A$1:$N$933,10,0))/1000</f>
        <v>0</v>
      </c>
      <c r="AI205" s="2">
        <f>(VLOOKUP($A205,[4]BASE18!$A$1:$N$933,11,0))/1000</f>
        <v>0</v>
      </c>
      <c r="AJ205" s="2">
        <f>(VLOOKUP($A205,[4]BASE18!$A$1:$N$933,12,0))/1000</f>
        <v>0</v>
      </c>
      <c r="AK205" s="2">
        <f>(VLOOKUP($A205,[4]BASE18!$A$1:$N$933,13,0))/1000</f>
        <v>0</v>
      </c>
      <c r="AL205" s="2">
        <f>(VLOOKUP($A205,[4]BASE18!$A$1:$N$933,14,0))/1000</f>
        <v>0</v>
      </c>
      <c r="AM205" s="2">
        <f>(VLOOKUP($A205,[4]BASE19!$A$1:$N$933,3,0))/1000</f>
        <v>0</v>
      </c>
      <c r="AN205" s="2">
        <f>(VLOOKUP($A205,[4]BASE19!$A$1:$N$933,4,0))/1000</f>
        <v>0</v>
      </c>
      <c r="AO205" s="2">
        <f>(VLOOKUP($A205,[4]BASE19!$A$1:$N$933,5,0))/1000</f>
        <v>0</v>
      </c>
      <c r="AP205" s="2">
        <f>(VLOOKUP($A205,[4]BASE19!$A$1:$N$933,6,0))/1000</f>
        <v>0</v>
      </c>
      <c r="AQ205" s="2">
        <f>(VLOOKUP($A205,[4]BASE19!$A$1:$N$933,7,0))/1000</f>
        <v>0</v>
      </c>
      <c r="AR205" s="2">
        <f>(VLOOKUP($A205,[4]BASE19!$A$1:$N$933,8,0))/1000</f>
        <v>0</v>
      </c>
      <c r="AS205" s="2">
        <f>(VLOOKUP($A205,[4]BASE19!$A$1:$N$933,9,0))/1000</f>
        <v>0</v>
      </c>
      <c r="AT205" s="2">
        <f>(VLOOKUP($A205,[4]BASE19!$A$1:$N$933,10,0))/1000</f>
        <v>0</v>
      </c>
      <c r="AU205" s="2">
        <f>(VLOOKUP($A205,[4]BASE19!$A$1:$N$933,11,0))/1000</f>
        <v>0</v>
      </c>
      <c r="AV205" s="2">
        <f>(VLOOKUP($A205,[4]BASE19!$A$1:$N$933,12,0))/1000</f>
        <v>0</v>
      </c>
      <c r="AW205" s="2">
        <f>(VLOOKUP($A205,[4]BASE19!$A$1:$N$933,13,0))/1000</f>
        <v>0</v>
      </c>
      <c r="AX205" s="2">
        <f>(VLOOKUP($A205,[4]BASE19!$A$1:$N$933,14,0))/1000</f>
        <v>0</v>
      </c>
      <c r="AY205" s="2">
        <f>(VLOOKUP($A205,[4]BASE20!$A$1:$N$933,3,0))/1000</f>
        <v>0</v>
      </c>
      <c r="AZ205" s="2">
        <f>(VLOOKUP($A205,[4]BASE20!$A$1:$N$933,4,0))/1000</f>
        <v>0</v>
      </c>
      <c r="BA205" s="2">
        <f>(VLOOKUP($A205,[4]BASE20!$A$1:$N$933,5,0))/1000</f>
        <v>0</v>
      </c>
      <c r="BB205" s="2">
        <f>(VLOOKUP($A205,[4]BASE20!$A$1:$N$933,6,0))/1000</f>
        <v>0</v>
      </c>
      <c r="BC205" s="2">
        <f>(VLOOKUP($A205,[4]BASE20!$A$1:$N$933,7,0))/1000</f>
        <v>0</v>
      </c>
      <c r="BD205" s="2">
        <f>(VLOOKUP($A205,[4]BASE20!$A$1:$N$933,8,0))/1000</f>
        <v>0</v>
      </c>
      <c r="BE205" s="2">
        <f>(VLOOKUP($A205,[4]BASE20!$A$1:$N$933,9,0))/1000</f>
        <v>0</v>
      </c>
      <c r="BF205" s="2">
        <f>(VLOOKUP($A205,[4]BASE20!$A$1:$N$933,10,0))/1000</f>
        <v>0</v>
      </c>
      <c r="BG205" s="2">
        <f>(VLOOKUP($A205,[4]BASE20!$A$1:$N$933,11,0))/1000</f>
        <v>0</v>
      </c>
      <c r="BH205" s="2">
        <f>(VLOOKUP($A205,[4]BASE20!$A$1:$N$933,12,0))/1000</f>
        <v>0</v>
      </c>
      <c r="BI205" s="2">
        <f>(VLOOKUP($A205,[4]BASE20!$A$1:$N$933,13,0))/1000</f>
        <v>0</v>
      </c>
      <c r="BJ205" s="2">
        <f>(VLOOKUP($A205,[4]BASE20!$A$1:$N$933,14,0))/1000</f>
        <v>0</v>
      </c>
      <c r="BK205" s="2">
        <f>(VLOOKUP($A205,[4]BASE21!$A$1:$N$933,3,0))/1000</f>
        <v>0</v>
      </c>
      <c r="BL205" s="2">
        <f>(VLOOKUP($A205,[4]BASE21!$A$1:$N$933,4,0))/1000</f>
        <v>0</v>
      </c>
      <c r="BM205" s="2">
        <f>(VLOOKUP($A205,[4]BASE21!$A$1:$N$933,5,0))/1000</f>
        <v>0</v>
      </c>
      <c r="BN205" s="2">
        <f>(VLOOKUP($A205,[4]BASE21!$A$1:$N$933,6,0))/1000</f>
        <v>0</v>
      </c>
      <c r="BO205" s="2">
        <f>(VLOOKUP($A205,[4]BASE21!$A$1:$N$933,7,0))/1000</f>
        <v>0</v>
      </c>
      <c r="BP205" s="2">
        <f>(VLOOKUP($A205,[4]BASE21!$A$1:$N$933,8,0))/1000</f>
        <v>0</v>
      </c>
      <c r="BQ205" s="2">
        <f t="shared" si="13"/>
        <v>0</v>
      </c>
      <c r="BR205" s="34">
        <f t="shared" si="14"/>
        <v>0</v>
      </c>
      <c r="BS205" s="34">
        <f t="shared" si="15"/>
        <v>0</v>
      </c>
      <c r="BT205" s="5"/>
    </row>
    <row r="206" spans="1:72" x14ac:dyDescent="0.2">
      <c r="A206" s="1">
        <v>737</v>
      </c>
      <c r="B206" s="1" t="s">
        <v>131</v>
      </c>
      <c r="C206" s="2">
        <f>VLOOKUP($A206,[4]BASE!$A$2:$N$890,3,0)</f>
        <v>1</v>
      </c>
      <c r="D206" s="2">
        <f>VLOOKUP($A206,[4]BASE!$A$2:$N$890,3,0)</f>
        <v>1</v>
      </c>
      <c r="E206" s="2">
        <f>VLOOKUP($A206,[4]BASE!$A$2:$N$890,3,0)</f>
        <v>1</v>
      </c>
      <c r="F206" s="2">
        <f>VLOOKUP($A206,[4]BASE!$A$2:$N$890,3,0)</f>
        <v>1</v>
      </c>
      <c r="G206" s="2">
        <f>VLOOKUP($A206,[4]BASE!$A$2:$N$890,3,0)</f>
        <v>1</v>
      </c>
      <c r="H206" s="2">
        <f>VLOOKUP($A206,[4]BASE!$A$2:$N$890,3,0)</f>
        <v>1</v>
      </c>
      <c r="I206" s="2">
        <f>VLOOKUP($A206,[4]BASE!$A$2:$N$890,3,0)</f>
        <v>1</v>
      </c>
      <c r="J206" s="2">
        <f>VLOOKUP($A206,[4]BASE!$A$2:$N$890,3,0)</f>
        <v>1</v>
      </c>
      <c r="K206" s="2">
        <f>(VLOOKUP($A206,[4]BASE!$A$2:$N$890,11,0))/1000</f>
        <v>5005.53215</v>
      </c>
      <c r="L206" s="2">
        <f>(VLOOKUP($A206,[4]BASE!$A$2:$N$890,12,0))/1000</f>
        <v>5005.5163000000002</v>
      </c>
      <c r="M206" s="2">
        <f>(VLOOKUP($A206,[4]BASE!$A$2:$N$890,13,0))/1000</f>
        <v>5005.49802</v>
      </c>
      <c r="N206" s="2">
        <f>(VLOOKUP($A206,[4]BASE!$A$2:$N$890,14,0))/1000</f>
        <v>5005.4954600000001</v>
      </c>
      <c r="O206" s="2">
        <f>(VLOOKUP($A206,[4]BASE17!$A$1:$N$933,3,0))/1000</f>
        <v>5005.5090199999995</v>
      </c>
      <c r="P206" s="2">
        <f>(VLOOKUP($A206,[4]BASE17!$A$1:$N$933,4,0))/1000</f>
        <v>5005.4964099999997</v>
      </c>
      <c r="Q206" s="2">
        <f>(VLOOKUP($A206,[4]BASE17!$A$1:$N$933,5,0))/1000</f>
        <v>5005.50288</v>
      </c>
      <c r="R206" s="2">
        <f>(VLOOKUP($A206,[4]BASE17!$A$1:$N$933,6,0))/1000</f>
        <v>5005.5132800000001</v>
      </c>
      <c r="S206" s="2">
        <f>(VLOOKUP($A206,[4]BASE17!$A$1:$N$933,7,0))/1000</f>
        <v>5005.53197</v>
      </c>
      <c r="T206" s="2">
        <f>(VLOOKUP($A206,[4]BASE17!$A$1:$N$933,8,0))/1000</f>
        <v>5005.5414299999993</v>
      </c>
      <c r="U206" s="2">
        <f>(VLOOKUP($A206,[4]BASE17!$A$1:$N$933,9,0))/1000</f>
        <v>5005.5630700000002</v>
      </c>
      <c r="V206" s="2">
        <f>(VLOOKUP($A206,[4]BASE17!$A$1:$N$933,10,0))/1000</f>
        <v>5005.5666700000002</v>
      </c>
      <c r="W206" s="2">
        <f>(VLOOKUP($A206,[4]BASE17!$A$1:$N$933,11,0))/1000</f>
        <v>5005.5631599999997</v>
      </c>
      <c r="X206" s="2">
        <f>(VLOOKUP($A206,[4]BASE17!$A$1:$N$933,12,0))/1000</f>
        <v>5005.5540300000002</v>
      </c>
      <c r="Y206" s="2" t="e">
        <f>(VLOOKUP($A206,[4]BASE17!$A$1:$N$933,13,0))/1000</f>
        <v>#N/A</v>
      </c>
      <c r="Z206" s="2">
        <f>(VLOOKUP($A206,[4]BASE17!$A$1:$N$933,14,0))/1000</f>
        <v>553.12045000000001</v>
      </c>
      <c r="AA206" s="2">
        <f>(VLOOKUP($A206,[4]BASE18!$A$1:$N$933,3,0))/1000</f>
        <v>553.14382000000001</v>
      </c>
      <c r="AB206" s="2">
        <f>(VLOOKUP($A206,[4]BASE18!$A$1:$N$933,4,0))/1000</f>
        <v>553.13191000000006</v>
      </c>
      <c r="AC206" s="2">
        <f>(VLOOKUP($A206,[4]BASE18!$A$1:$N$933,5,0))/1000</f>
        <v>553.13562999999999</v>
      </c>
      <c r="AD206" s="2">
        <f>(VLOOKUP($A206,[4]BASE18!$A$1:$N$933,6,0))/1000</f>
        <v>553.12606000000005</v>
      </c>
      <c r="AE206" s="2">
        <f>(VLOOKUP($A206,[4]BASE18!$A$1:$N$933,7,0))/1000</f>
        <v>553.10350000000005</v>
      </c>
      <c r="AF206" s="2">
        <f>(VLOOKUP($A206,[4]BASE18!$A$1:$N$933,8,0))/1000</f>
        <v>553.10253</v>
      </c>
      <c r="AG206" s="2">
        <f>(VLOOKUP($A206,[4]BASE18!$A$1:$N$933,9,0))/1000</f>
        <v>553.10397999999998</v>
      </c>
      <c r="AH206" s="2">
        <f>(VLOOKUP($A206,[4]BASE18!$A$1:$N$933,10,0))/1000</f>
        <v>553.09871999999996</v>
      </c>
      <c r="AI206" s="2">
        <f>(VLOOKUP($A206,[4]BASE18!$A$1:$N$933,11,0))/1000</f>
        <v>553.09898999999996</v>
      </c>
      <c r="AJ206" s="2">
        <f>(VLOOKUP($A206,[4]BASE18!$A$1:$N$933,12,0))/1000</f>
        <v>553.08354000000008</v>
      </c>
      <c r="AK206" s="2">
        <f>(VLOOKUP($A206,[4]BASE18!$A$1:$N$933,13,0))/1000</f>
        <v>553.08299999999997</v>
      </c>
      <c r="AL206" s="2">
        <f>(VLOOKUP($A206,[4]BASE18!$A$1:$N$933,14,0))/1000</f>
        <v>553.08980000000008</v>
      </c>
      <c r="AM206" s="2">
        <f>(VLOOKUP($A206,[4]BASE19!$A$1:$N$933,3,0))/1000</f>
        <v>553.08993000000009</v>
      </c>
      <c r="AN206" s="2">
        <f>(VLOOKUP($A206,[4]BASE19!$A$1:$N$933,4,0))/1000</f>
        <v>553.08660999999995</v>
      </c>
      <c r="AO206" s="2">
        <f>(VLOOKUP($A206,[4]BASE19!$A$1:$N$933,5,0))/1000</f>
        <v>553.07785000000001</v>
      </c>
      <c r="AP206" s="2">
        <f>(VLOOKUP($A206,[4]BASE19!$A$1:$N$933,6,0))/1000</f>
        <v>553.07785000000001</v>
      </c>
      <c r="AQ206" s="2">
        <f>(VLOOKUP($A206,[4]BASE19!$A$1:$N$933,7,0))/1000</f>
        <v>553.07542000000001</v>
      </c>
      <c r="AR206" s="2">
        <f>(VLOOKUP($A206,[4]BASE19!$A$1:$N$933,8,0))/1000</f>
        <v>553.08596999999997</v>
      </c>
      <c r="AS206" s="2">
        <f>(VLOOKUP($A206,[4]BASE19!$A$1:$N$933,9,0))/1000</f>
        <v>553.0729399999999</v>
      </c>
      <c r="AT206" s="2">
        <f>(VLOOKUP($A206,[4]BASE19!$A$1:$N$933,10,0))/1000</f>
        <v>553.06439</v>
      </c>
      <c r="AU206" s="2">
        <f>(VLOOKUP($A206,[4]BASE19!$A$1:$N$933,11,0))/1000</f>
        <v>553.06133999999997</v>
      </c>
      <c r="AV206" s="2">
        <f>(VLOOKUP($A206,[4]BASE19!$A$1:$N$933,12,0))/1000</f>
        <v>0.60083000000000009</v>
      </c>
      <c r="AW206" s="2">
        <f>(VLOOKUP($A206,[4]BASE19!$A$1:$N$933,13,0))/1000</f>
        <v>0.59430999999999989</v>
      </c>
      <c r="AX206" s="2">
        <f>(VLOOKUP($A206,[4]BASE19!$A$1:$N$933,14,0))/1000</f>
        <v>0.60433999999999999</v>
      </c>
      <c r="AY206" s="2">
        <f>(VLOOKUP($A206,[4]BASE20!$A$1:$N$933,3,0))/1000</f>
        <v>0.59765000000000001</v>
      </c>
      <c r="AZ206" s="2">
        <f>(VLOOKUP($A206,[4]BASE20!$A$1:$N$933,4,0))/1000</f>
        <v>0.59351999999999994</v>
      </c>
      <c r="BA206" s="2">
        <f>(VLOOKUP($A206,[4]BASE20!$A$1:$N$933,5,0))/1000</f>
        <v>0.59392999999999996</v>
      </c>
      <c r="BB206" s="2">
        <f>(VLOOKUP($A206,[4]BASE20!$A$1:$N$933,6,0))/1000</f>
        <v>0.59090999999999994</v>
      </c>
      <c r="BC206" s="2">
        <f>(VLOOKUP($A206,[4]BASE20!$A$1:$N$933,7,0))/1000</f>
        <v>0.59815999999999991</v>
      </c>
      <c r="BD206" s="2">
        <f>(VLOOKUP($A206,[4]BASE20!$A$1:$N$933,8,0))/1000</f>
        <v>0.60569000000000006</v>
      </c>
      <c r="BE206" s="2">
        <f>(VLOOKUP($A206,[4]BASE20!$A$1:$N$933,9,0))/1000</f>
        <v>0.63578999999999997</v>
      </c>
      <c r="BF206" s="2">
        <f>(VLOOKUP($A206,[4]BASE20!$A$1:$N$933,10,0))/1000</f>
        <v>0.64399000000000006</v>
      </c>
      <c r="BG206" s="2">
        <f>(VLOOKUP($A206,[4]BASE20!$A$1:$N$933,11,0))/1000</f>
        <v>0.63212000000000002</v>
      </c>
      <c r="BH206" s="2">
        <f>(VLOOKUP($A206,[4]BASE20!$A$1:$N$933,12,0))/1000</f>
        <v>0.62826000000000004</v>
      </c>
      <c r="BI206" s="2">
        <f>(VLOOKUP($A206,[4]BASE20!$A$1:$N$933,13,0))/1000</f>
        <v>0.64490000000000003</v>
      </c>
      <c r="BJ206" s="2">
        <f>(VLOOKUP($A206,[4]BASE20!$A$1:$N$933,14,0))/1000</f>
        <v>0.6589299999999999</v>
      </c>
      <c r="BK206" s="2">
        <f>(VLOOKUP($A206,[4]BASE21!$A$1:$N$933,3,0))/1000</f>
        <v>0.65432000000000001</v>
      </c>
      <c r="BL206" s="2">
        <f>(VLOOKUP($A206,[4]BASE21!$A$1:$N$933,4,0))/1000</f>
        <v>0.65185999999999999</v>
      </c>
      <c r="BM206" s="2">
        <f>(VLOOKUP($A206,[4]BASE21!$A$1:$N$933,5,0))/1000</f>
        <v>0.63273999999999997</v>
      </c>
      <c r="BN206" s="2">
        <f>(VLOOKUP($A206,[4]BASE21!$A$1:$N$933,6,0))/1000</f>
        <v>0.65398999999999996</v>
      </c>
      <c r="BO206" s="2">
        <f>(VLOOKUP($A206,[4]BASE21!$A$1:$N$933,7,0))/1000</f>
        <v>0.65958000000000006</v>
      </c>
      <c r="BP206" s="2">
        <f>(VLOOKUP($A206,[4]BASE21!$A$1:$N$933,8,0))/1000</f>
        <v>0</v>
      </c>
      <c r="BQ206" s="2">
        <f t="shared" si="13"/>
        <v>-0.60569000000000006</v>
      </c>
      <c r="BR206" s="34">
        <f t="shared" si="14"/>
        <v>-1</v>
      </c>
      <c r="BS206" s="34">
        <f t="shared" si="15"/>
        <v>-1</v>
      </c>
      <c r="BT206" s="5"/>
    </row>
    <row r="207" spans="1:72" x14ac:dyDescent="0.2">
      <c r="A207" s="1">
        <v>738</v>
      </c>
      <c r="B207" s="1" t="s">
        <v>132</v>
      </c>
      <c r="C207" s="2">
        <f>VLOOKUP($A207,[4]BASE!$A$2:$N$890,3,0)</f>
        <v>1</v>
      </c>
      <c r="D207" s="2">
        <f>VLOOKUP($A207,[4]BASE!$A$2:$N$890,3,0)</f>
        <v>1</v>
      </c>
      <c r="E207" s="2">
        <f>VLOOKUP($A207,[4]BASE!$A$2:$N$890,3,0)</f>
        <v>1</v>
      </c>
      <c r="F207" s="2">
        <f>VLOOKUP($A207,[4]BASE!$A$2:$N$890,3,0)</f>
        <v>1</v>
      </c>
      <c r="G207" s="2">
        <f>VLOOKUP($A207,[4]BASE!$A$2:$N$890,3,0)</f>
        <v>1</v>
      </c>
      <c r="H207" s="2">
        <f>VLOOKUP($A207,[4]BASE!$A$2:$N$890,3,0)</f>
        <v>1</v>
      </c>
      <c r="I207" s="2">
        <f>VLOOKUP($A207,[4]BASE!$A$2:$N$890,3,0)</f>
        <v>1</v>
      </c>
      <c r="J207" s="2">
        <f>VLOOKUP($A207,[4]BASE!$A$2:$N$890,3,0)</f>
        <v>1</v>
      </c>
      <c r="K207" s="2">
        <f>(VLOOKUP($A207,[4]BASE!$A$2:$N$890,11,0))/1000</f>
        <v>102.00398</v>
      </c>
      <c r="L207" s="2">
        <f>(VLOOKUP($A207,[4]BASE!$A$2:$N$890,12,0))/1000</f>
        <v>102.00398</v>
      </c>
      <c r="M207" s="2">
        <f>(VLOOKUP($A207,[4]BASE!$A$2:$N$890,13,0))/1000</f>
        <v>102.00398</v>
      </c>
      <c r="N207" s="2">
        <f>(VLOOKUP($A207,[4]BASE!$A$2:$N$890,14,0))/1000</f>
        <v>102.00398</v>
      </c>
      <c r="O207" s="2">
        <f>(VLOOKUP($A207,[4]BASE17!$A$1:$N$933,3,0))/1000</f>
        <v>102.00398</v>
      </c>
      <c r="P207" s="2">
        <f>(VLOOKUP($A207,[4]BASE17!$A$1:$N$933,4,0))/1000</f>
        <v>102.00398</v>
      </c>
      <c r="Q207" s="2">
        <f>(VLOOKUP($A207,[4]BASE17!$A$1:$N$933,5,0))/1000</f>
        <v>102.00398</v>
      </c>
      <c r="R207" s="2">
        <f>(VLOOKUP($A207,[4]BASE17!$A$1:$N$933,6,0))/1000</f>
        <v>102.00398</v>
      </c>
      <c r="S207" s="2">
        <f>(VLOOKUP($A207,[4]BASE17!$A$1:$N$933,7,0))/1000</f>
        <v>102.00398</v>
      </c>
      <c r="T207" s="2">
        <f>(VLOOKUP($A207,[4]BASE17!$A$1:$N$933,8,0))/1000</f>
        <v>102.00398</v>
      </c>
      <c r="U207" s="2">
        <f>(VLOOKUP($A207,[4]BASE17!$A$1:$N$933,9,0))/1000</f>
        <v>102.00398</v>
      </c>
      <c r="V207" s="2">
        <f>(VLOOKUP($A207,[4]BASE17!$A$1:$N$933,10,0))/1000</f>
        <v>102.00398</v>
      </c>
      <c r="W207" s="2">
        <f>(VLOOKUP($A207,[4]BASE17!$A$1:$N$933,11,0))/1000</f>
        <v>102.00398</v>
      </c>
      <c r="X207" s="2">
        <f>(VLOOKUP($A207,[4]BASE17!$A$1:$N$933,12,0))/1000</f>
        <v>102.00398</v>
      </c>
      <c r="Y207" s="2">
        <f>(VLOOKUP($A207,[4]BASE17!$A$1:$N$933,13,0))/1000</f>
        <v>102.00398</v>
      </c>
      <c r="Z207" s="2">
        <f>(VLOOKUP($A207,[4]BASE17!$A$1:$N$933,14,0))/1000</f>
        <v>102.00398</v>
      </c>
      <c r="AA207" s="2">
        <f>(VLOOKUP($A207,[4]BASE18!$A$1:$N$933,3,0))/1000</f>
        <v>102.00398</v>
      </c>
      <c r="AB207" s="2">
        <f>(VLOOKUP($A207,[4]BASE18!$A$1:$N$933,4,0))/1000</f>
        <v>102.00398</v>
      </c>
      <c r="AC207" s="2">
        <f>(VLOOKUP($A207,[4]BASE18!$A$1:$N$933,5,0))/1000</f>
        <v>102.00398</v>
      </c>
      <c r="AD207" s="2">
        <f>(VLOOKUP($A207,[4]BASE18!$A$1:$N$933,6,0))/1000</f>
        <v>102.00398</v>
      </c>
      <c r="AE207" s="2">
        <f>(VLOOKUP($A207,[4]BASE18!$A$1:$N$933,7,0))/1000</f>
        <v>102.00398</v>
      </c>
      <c r="AF207" s="2">
        <f>(VLOOKUP($A207,[4]BASE18!$A$1:$N$933,8,0))/1000</f>
        <v>102.00398</v>
      </c>
      <c r="AG207" s="2">
        <f>(VLOOKUP($A207,[4]BASE18!$A$1:$N$933,9,0))/1000</f>
        <v>102.00398</v>
      </c>
      <c r="AH207" s="2">
        <f>(VLOOKUP($A207,[4]BASE18!$A$1:$N$933,10,0))/1000</f>
        <v>102.00398</v>
      </c>
      <c r="AI207" s="2">
        <f>(VLOOKUP($A207,[4]BASE18!$A$1:$N$933,11,0))/1000</f>
        <v>102.00398</v>
      </c>
      <c r="AJ207" s="2">
        <f>(VLOOKUP($A207,[4]BASE18!$A$1:$N$933,12,0))/1000</f>
        <v>102.00398</v>
      </c>
      <c r="AK207" s="2">
        <f>(VLOOKUP($A207,[4]BASE18!$A$1:$N$933,13,0))/1000</f>
        <v>102.00398</v>
      </c>
      <c r="AL207" s="2">
        <f>(VLOOKUP($A207,[4]BASE18!$A$1:$N$933,14,0))/1000</f>
        <v>102.00398</v>
      </c>
      <c r="AM207" s="2">
        <f>(VLOOKUP($A207,[4]BASE19!$A$1:$N$933,3,0))/1000</f>
        <v>102.00398</v>
      </c>
      <c r="AN207" s="2">
        <f>(VLOOKUP($A207,[4]BASE19!$A$1:$N$933,4,0))/1000</f>
        <v>102.00398</v>
      </c>
      <c r="AO207" s="2">
        <f>(VLOOKUP($A207,[4]BASE19!$A$1:$N$933,5,0))/1000</f>
        <v>102.00398</v>
      </c>
      <c r="AP207" s="2">
        <f>(VLOOKUP($A207,[4]BASE19!$A$1:$N$933,6,0))/1000</f>
        <v>102.00398</v>
      </c>
      <c r="AQ207" s="2">
        <f>(VLOOKUP($A207,[4]BASE19!$A$1:$N$933,7,0))/1000</f>
        <v>102.00398</v>
      </c>
      <c r="AR207" s="2">
        <f>(VLOOKUP($A207,[4]BASE19!$A$1:$N$933,8,0))/1000</f>
        <v>102.00398</v>
      </c>
      <c r="AS207" s="2">
        <f>(VLOOKUP($A207,[4]BASE19!$A$1:$N$933,9,0))/1000</f>
        <v>102.00398</v>
      </c>
      <c r="AT207" s="2">
        <f>(VLOOKUP($A207,[4]BASE19!$A$1:$N$933,10,0))/1000</f>
        <v>102.00398</v>
      </c>
      <c r="AU207" s="2">
        <f>(VLOOKUP($A207,[4]BASE19!$A$1:$N$933,11,0))/1000</f>
        <v>102.00398</v>
      </c>
      <c r="AV207" s="2">
        <f>(VLOOKUP($A207,[4]BASE19!$A$1:$N$933,12,0))/1000</f>
        <v>102.00398</v>
      </c>
      <c r="AW207" s="2">
        <f>(VLOOKUP($A207,[4]BASE19!$A$1:$N$933,13,0))/1000</f>
        <v>102.00398</v>
      </c>
      <c r="AX207" s="2">
        <f>(VLOOKUP($A207,[4]BASE19!$A$1:$N$933,14,0))/1000</f>
        <v>102.00398</v>
      </c>
      <c r="AY207" s="2">
        <f>(VLOOKUP($A207,[4]BASE20!$A$1:$N$933,3,0))/1000</f>
        <v>102.00398</v>
      </c>
      <c r="AZ207" s="2">
        <f>(VLOOKUP($A207,[4]BASE20!$A$1:$N$933,4,0))/1000</f>
        <v>102.00398</v>
      </c>
      <c r="BA207" s="2">
        <f>(VLOOKUP($A207,[4]BASE20!$A$1:$N$933,5,0))/1000</f>
        <v>102.00398</v>
      </c>
      <c r="BB207" s="2">
        <f>(VLOOKUP($A207,[4]BASE20!$A$1:$N$933,6,0))/1000</f>
        <v>102.00398</v>
      </c>
      <c r="BC207" s="2">
        <f>(VLOOKUP($A207,[4]BASE20!$A$1:$N$933,7,0))/1000</f>
        <v>102.00398</v>
      </c>
      <c r="BD207" s="2">
        <f>(VLOOKUP($A207,[4]BASE20!$A$1:$N$933,8,0))/1000</f>
        <v>102.00398</v>
      </c>
      <c r="BE207" s="2">
        <f>(VLOOKUP($A207,[4]BASE20!$A$1:$N$933,9,0))/1000</f>
        <v>102.00398</v>
      </c>
      <c r="BF207" s="2">
        <f>(VLOOKUP($A207,[4]BASE20!$A$1:$N$933,10,0))/1000</f>
        <v>102.00398</v>
      </c>
      <c r="BG207" s="2">
        <f>(VLOOKUP($A207,[4]BASE20!$A$1:$N$933,11,0))/1000</f>
        <v>102.00398</v>
      </c>
      <c r="BH207" s="2">
        <f>(VLOOKUP($A207,[4]BASE20!$A$1:$N$933,12,0))/1000</f>
        <v>102.00398</v>
      </c>
      <c r="BI207" s="2">
        <f>(VLOOKUP($A207,[4]BASE20!$A$1:$N$933,13,0))/1000</f>
        <v>102.00398</v>
      </c>
      <c r="BJ207" s="2">
        <f>(VLOOKUP($A207,[4]BASE20!$A$1:$N$933,14,0))/1000</f>
        <v>102.00398</v>
      </c>
      <c r="BK207" s="2">
        <f>(VLOOKUP($A207,[4]BASE21!$A$1:$N$933,3,0))/1000</f>
        <v>102.00398</v>
      </c>
      <c r="BL207" s="2">
        <f>(VLOOKUP($A207,[4]BASE21!$A$1:$N$933,4,0))/1000</f>
        <v>102.00398</v>
      </c>
      <c r="BM207" s="2">
        <f>(VLOOKUP($A207,[4]BASE21!$A$1:$N$933,5,0))/1000</f>
        <v>102.00398</v>
      </c>
      <c r="BN207" s="2">
        <f>(VLOOKUP($A207,[4]BASE21!$A$1:$N$933,6,0))/1000</f>
        <v>102.00398</v>
      </c>
      <c r="BO207" s="2">
        <f>(VLOOKUP($A207,[4]BASE21!$A$1:$N$933,7,0))/1000</f>
        <v>102.00398</v>
      </c>
      <c r="BP207" s="2">
        <f>(VLOOKUP($A207,[4]BASE21!$A$1:$N$933,8,0))/1000</f>
        <v>0</v>
      </c>
      <c r="BQ207" s="2">
        <f t="shared" si="13"/>
        <v>-102.00398</v>
      </c>
      <c r="BR207" s="34">
        <f t="shared" si="14"/>
        <v>-1</v>
      </c>
      <c r="BS207" s="34">
        <f t="shared" si="15"/>
        <v>-1</v>
      </c>
      <c r="BT207" s="5"/>
    </row>
    <row r="208" spans="1:72" x14ac:dyDescent="0.2">
      <c r="A208" s="1">
        <v>739</v>
      </c>
      <c r="B208" s="1" t="s">
        <v>133</v>
      </c>
      <c r="C208" s="2">
        <f>VLOOKUP($A208,[4]BASE!$A$2:$N$890,3,0)</f>
        <v>1</v>
      </c>
      <c r="D208" s="2">
        <f>VLOOKUP($A208,[4]BASE!$A$2:$N$890,3,0)</f>
        <v>1</v>
      </c>
      <c r="E208" s="2">
        <f>VLOOKUP($A208,[4]BASE!$A$2:$N$890,3,0)</f>
        <v>1</v>
      </c>
      <c r="F208" s="2">
        <f>VLOOKUP($A208,[4]BASE!$A$2:$N$890,3,0)</f>
        <v>1</v>
      </c>
      <c r="G208" s="2">
        <f>VLOOKUP($A208,[4]BASE!$A$2:$N$890,3,0)</f>
        <v>1</v>
      </c>
      <c r="H208" s="2">
        <f>VLOOKUP($A208,[4]BASE!$A$2:$N$890,3,0)</f>
        <v>1</v>
      </c>
      <c r="I208" s="2">
        <f>VLOOKUP($A208,[4]BASE!$A$2:$N$890,3,0)</f>
        <v>1</v>
      </c>
      <c r="J208" s="2">
        <f>VLOOKUP($A208,[4]BASE!$A$2:$N$890,3,0)</f>
        <v>1</v>
      </c>
      <c r="K208" s="2">
        <f>(VLOOKUP($A208,[4]BASE!$A$2:$N$890,11,0))/1000</f>
        <v>9476579.9847199991</v>
      </c>
      <c r="L208" s="2">
        <f>(VLOOKUP($A208,[4]BASE!$A$2:$N$890,12,0))/1000</f>
        <v>9466127.9870499987</v>
      </c>
      <c r="M208" s="2">
        <f>(VLOOKUP($A208,[4]BASE!$A$2:$N$890,13,0))/1000</f>
        <v>9461065.3292900007</v>
      </c>
      <c r="N208" s="2">
        <f>(VLOOKUP($A208,[4]BASE!$A$2:$N$890,14,0))/1000</f>
        <v>9458613.3347000014</v>
      </c>
      <c r="O208" s="2">
        <f>(VLOOKUP($A208,[4]BASE17!$A$1:$N$933,3,0))/1000</f>
        <v>9462319.2442199998</v>
      </c>
      <c r="P208" s="2">
        <f>(VLOOKUP($A208,[4]BASE17!$A$1:$N$933,4,0))/1000</f>
        <v>9461335.5037600007</v>
      </c>
      <c r="Q208" s="2">
        <f>(VLOOKUP($A208,[4]BASE17!$A$1:$N$933,5,0))/1000</f>
        <v>9460919.8972600009</v>
      </c>
      <c r="R208" s="2">
        <f>(VLOOKUP($A208,[4]BASE17!$A$1:$N$933,6,0))/1000</f>
        <v>9347939.6206100006</v>
      </c>
      <c r="S208" s="2">
        <f>(VLOOKUP($A208,[4]BASE17!$A$1:$N$933,7,0))/1000</f>
        <v>9376433.1270400006</v>
      </c>
      <c r="T208" s="2">
        <f>(VLOOKUP($A208,[4]BASE17!$A$1:$N$933,8,0))/1000</f>
        <v>9403514.6994599998</v>
      </c>
      <c r="U208" s="2">
        <f>(VLOOKUP($A208,[4]BASE17!$A$1:$N$933,9,0))/1000</f>
        <v>9440222.021399999</v>
      </c>
      <c r="V208" s="2">
        <f>(VLOOKUP($A208,[4]BASE17!$A$1:$N$933,10,0))/1000</f>
        <v>9449822.8826499991</v>
      </c>
      <c r="W208" s="2">
        <f>(VLOOKUP($A208,[4]BASE17!$A$1:$N$933,11,0))/1000</f>
        <v>9523536.4820400011</v>
      </c>
      <c r="X208" s="2">
        <f>(VLOOKUP($A208,[4]BASE17!$A$1:$N$933,12,0))/1000</f>
        <v>9534075.7367900014</v>
      </c>
      <c r="Y208" s="2">
        <f>(VLOOKUP($A208,[4]BASE17!$A$1:$N$933,13,0))/1000</f>
        <v>9534075.7367900014</v>
      </c>
      <c r="Z208" s="2">
        <f>(VLOOKUP($A208,[4]BASE17!$A$1:$N$933,14,0))/1000</f>
        <v>9408144.0458300002</v>
      </c>
      <c r="AA208" s="2">
        <f>(VLOOKUP($A208,[4]BASE18!$A$1:$N$933,3,0))/1000</f>
        <v>9388203.6585400011</v>
      </c>
      <c r="AB208" s="2">
        <f>(VLOOKUP($A208,[4]BASE18!$A$1:$N$933,4,0))/1000</f>
        <v>8143044.2308900002</v>
      </c>
      <c r="AC208" s="2">
        <f>(VLOOKUP($A208,[4]BASE18!$A$1:$N$933,5,0))/1000</f>
        <v>8247482.4393800003</v>
      </c>
      <c r="AD208" s="2">
        <f>(VLOOKUP($A208,[4]BASE18!$A$1:$N$933,6,0))/1000</f>
        <v>8731970.7888899986</v>
      </c>
      <c r="AE208" s="2">
        <f>(VLOOKUP($A208,[4]BASE18!$A$1:$N$933,7,0))/1000</f>
        <v>8320445.0247900002</v>
      </c>
      <c r="AF208" s="2">
        <f>(VLOOKUP($A208,[4]BASE18!$A$1:$N$933,8,0))/1000</f>
        <v>10852164.870309999</v>
      </c>
      <c r="AG208" s="2">
        <f>(VLOOKUP($A208,[4]BASE18!$A$1:$N$933,9,0))/1000</f>
        <v>10850463.995790001</v>
      </c>
      <c r="AH208" s="2">
        <f>(VLOOKUP($A208,[4]BASE18!$A$1:$N$933,10,0))/1000</f>
        <v>10826760.27891</v>
      </c>
      <c r="AI208" s="2">
        <f>(VLOOKUP($A208,[4]BASE18!$A$1:$N$933,11,0))/1000</f>
        <v>10857530.80796</v>
      </c>
      <c r="AJ208" s="2">
        <f>(VLOOKUP($A208,[4]BASE18!$A$1:$N$933,12,0))/1000</f>
        <v>10928714.441229999</v>
      </c>
      <c r="AK208" s="2">
        <f>(VLOOKUP($A208,[4]BASE18!$A$1:$N$933,13,0))/1000</f>
        <v>10787759.20468</v>
      </c>
      <c r="AL208" s="2">
        <f>(VLOOKUP($A208,[4]BASE18!$A$1:$N$933,14,0))/1000</f>
        <v>10713810.87634</v>
      </c>
      <c r="AM208" s="2">
        <f>(VLOOKUP($A208,[4]BASE19!$A$1:$N$933,3,0))/1000</f>
        <v>10740549.89882</v>
      </c>
      <c r="AN208" s="2">
        <f>(VLOOKUP($A208,[4]BASE19!$A$1:$N$933,4,0))/1000</f>
        <v>10757663.827299999</v>
      </c>
      <c r="AO208" s="2">
        <f>(VLOOKUP($A208,[4]BASE19!$A$1:$N$933,5,0))/1000</f>
        <v>10712615.304629998</v>
      </c>
      <c r="AP208" s="2">
        <f>(VLOOKUP($A208,[4]BASE19!$A$1:$N$933,6,0))/1000</f>
        <v>10793997.203600001</v>
      </c>
      <c r="AQ208" s="2">
        <f>(VLOOKUP($A208,[4]BASE19!$A$1:$N$933,7,0))/1000</f>
        <v>10856628.906620001</v>
      </c>
      <c r="AR208" s="2">
        <f>(VLOOKUP($A208,[4]BASE19!$A$1:$N$933,8,0))/1000</f>
        <v>10866497.618450001</v>
      </c>
      <c r="AS208" s="2">
        <f>(VLOOKUP($A208,[4]BASE19!$A$1:$N$933,9,0))/1000</f>
        <v>11209090.130700001</v>
      </c>
      <c r="AT208" s="2">
        <f>(VLOOKUP($A208,[4]BASE19!$A$1:$N$933,10,0))/1000</f>
        <v>11086138.062239999</v>
      </c>
      <c r="AU208" s="2">
        <f>(VLOOKUP($A208,[4]BASE19!$A$1:$N$933,11,0))/1000</f>
        <v>11072260.121889999</v>
      </c>
      <c r="AV208" s="2">
        <f>(VLOOKUP($A208,[4]BASE19!$A$1:$N$933,12,0))/1000</f>
        <v>11209749.76001</v>
      </c>
      <c r="AW208" s="2">
        <f>(VLOOKUP($A208,[4]BASE19!$A$1:$N$933,13,0))/1000</f>
        <v>11249635.05634</v>
      </c>
      <c r="AX208" s="2">
        <f>(VLOOKUP($A208,[4]BASE19!$A$1:$N$933,14,0))/1000</f>
        <v>11103309.58492</v>
      </c>
      <c r="AY208" s="2">
        <f>(VLOOKUP($A208,[4]BASE20!$A$1:$N$933,3,0))/1000</f>
        <v>11116960.78662</v>
      </c>
      <c r="AZ208" s="2">
        <f>(VLOOKUP($A208,[4]BASE20!$A$1:$N$933,4,0))/1000</f>
        <v>11126801.46618</v>
      </c>
      <c r="BA208" s="2">
        <f>(VLOOKUP($A208,[4]BASE20!$A$1:$N$933,5,0))/1000</f>
        <v>11069487.86327</v>
      </c>
      <c r="BB208" s="2">
        <f>(VLOOKUP($A208,[4]BASE20!$A$1:$N$933,6,0))/1000</f>
        <v>10999382.316639999</v>
      </c>
      <c r="BC208" s="2">
        <f>(VLOOKUP($A208,[4]BASE20!$A$1:$N$933,7,0))/1000</f>
        <v>11015292.73638</v>
      </c>
      <c r="BD208" s="2">
        <f>(VLOOKUP($A208,[4]BASE20!$A$1:$N$933,8,0))/1000</f>
        <v>6582379.6362600001</v>
      </c>
      <c r="BE208" s="2">
        <f>(VLOOKUP($A208,[4]BASE20!$A$1:$N$933,9,0))/1000</f>
        <v>6591573.0044900002</v>
      </c>
      <c r="BF208" s="2">
        <f>(VLOOKUP($A208,[4]BASE20!$A$1:$N$933,10,0))/1000</f>
        <v>6593064.3266899996</v>
      </c>
      <c r="BG208" s="2">
        <f>(VLOOKUP($A208,[4]BASE20!$A$1:$N$933,11,0))/1000</f>
        <v>4573137.2628599992</v>
      </c>
      <c r="BH208" s="2">
        <f>(VLOOKUP($A208,[4]BASE20!$A$1:$N$933,12,0))/1000</f>
        <v>4573900.1307600001</v>
      </c>
      <c r="BI208" s="2">
        <f>(VLOOKUP($A208,[4]BASE20!$A$1:$N$933,13,0))/1000</f>
        <v>4605046.10953</v>
      </c>
      <c r="BJ208" s="2">
        <f>(VLOOKUP($A208,[4]BASE20!$A$1:$N$933,14,0))/1000</f>
        <v>4807454.0815200005</v>
      </c>
      <c r="BK208" s="2">
        <f>(VLOOKUP($A208,[4]BASE21!$A$1:$N$933,3,0))/1000</f>
        <v>4966968.7864600001</v>
      </c>
      <c r="BL208" s="2">
        <f>(VLOOKUP($A208,[4]BASE21!$A$1:$N$933,4,0))/1000</f>
        <v>5098554.8236099994</v>
      </c>
      <c r="BM208" s="2">
        <f>(VLOOKUP($A208,[4]BASE21!$A$1:$N$933,5,0))/1000</f>
        <v>5381965.3199899998</v>
      </c>
      <c r="BN208" s="2">
        <f>(VLOOKUP($A208,[4]BASE21!$A$1:$N$933,6,0))/1000</f>
        <v>5416702.5203</v>
      </c>
      <c r="BO208" s="2">
        <f>(VLOOKUP($A208,[4]BASE21!$A$1:$N$933,7,0))/1000</f>
        <v>5429789.8381700004</v>
      </c>
      <c r="BP208" s="2">
        <f>(VLOOKUP($A208,[4]BASE21!$A$1:$N$933,8,0))/1000</f>
        <v>0</v>
      </c>
      <c r="BQ208" s="2">
        <f t="shared" si="13"/>
        <v>-6582379.6362600001</v>
      </c>
      <c r="BR208" s="34">
        <f t="shared" si="14"/>
        <v>-1</v>
      </c>
      <c r="BS208" s="34">
        <f t="shared" si="15"/>
        <v>-1</v>
      </c>
      <c r="BT208" s="5"/>
    </row>
    <row r="209" spans="1:72" x14ac:dyDescent="0.2">
      <c r="A209" s="1"/>
      <c r="B209" s="1"/>
      <c r="C209" s="2"/>
      <c r="D209" s="2"/>
      <c r="E209" s="2"/>
      <c r="F209" s="2"/>
      <c r="G209" s="2"/>
      <c r="H209" s="2"/>
      <c r="I209" s="2"/>
      <c r="J209" s="2"/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0</v>
      </c>
      <c r="BI209" s="2">
        <v>0</v>
      </c>
      <c r="BJ209" s="2">
        <v>0</v>
      </c>
      <c r="BK209" s="2">
        <v>0</v>
      </c>
      <c r="BL209" s="2">
        <v>0</v>
      </c>
      <c r="BM209" s="2">
        <v>0</v>
      </c>
      <c r="BN209" s="2">
        <v>0</v>
      </c>
      <c r="BO209" s="2">
        <v>0</v>
      </c>
      <c r="BP209" s="2">
        <v>0</v>
      </c>
      <c r="BQ209" s="2">
        <f t="shared" si="13"/>
        <v>0</v>
      </c>
      <c r="BR209" s="34">
        <f t="shared" si="14"/>
        <v>0</v>
      </c>
      <c r="BS209" s="34">
        <f t="shared" si="15"/>
        <v>0</v>
      </c>
      <c r="BT209" s="5"/>
    </row>
    <row r="210" spans="1:72" x14ac:dyDescent="0.2">
      <c r="A210" s="1"/>
      <c r="B210" s="1"/>
      <c r="C210" s="2"/>
      <c r="D210" s="2"/>
      <c r="E210" s="2"/>
      <c r="F210" s="2"/>
      <c r="G210" s="2"/>
      <c r="H210" s="2"/>
      <c r="I210" s="2"/>
      <c r="J210" s="2"/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0</v>
      </c>
      <c r="BI210" s="2">
        <v>0</v>
      </c>
      <c r="BJ210" s="2">
        <v>0</v>
      </c>
      <c r="BK210" s="2">
        <v>0</v>
      </c>
      <c r="BL210" s="2">
        <v>0</v>
      </c>
      <c r="BM210" s="2">
        <v>0</v>
      </c>
      <c r="BN210" s="2">
        <v>0</v>
      </c>
      <c r="BO210" s="2">
        <v>0</v>
      </c>
      <c r="BP210" s="2">
        <v>0</v>
      </c>
      <c r="BQ210" s="2">
        <f t="shared" si="13"/>
        <v>0</v>
      </c>
      <c r="BR210" s="34">
        <f t="shared" si="14"/>
        <v>0</v>
      </c>
      <c r="BS210" s="34">
        <f t="shared" si="15"/>
        <v>0</v>
      </c>
      <c r="BT210" s="5"/>
    </row>
    <row r="211" spans="1:72" x14ac:dyDescent="0.2">
      <c r="A211" s="1"/>
      <c r="B211" s="1"/>
      <c r="C211" s="2"/>
      <c r="D211" s="2"/>
      <c r="E211" s="2"/>
      <c r="F211" s="2"/>
      <c r="G211" s="2"/>
      <c r="H211" s="2"/>
      <c r="I211" s="2"/>
      <c r="J211" s="2"/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0</v>
      </c>
      <c r="BI211" s="2">
        <v>0</v>
      </c>
      <c r="BJ211" s="2">
        <v>0</v>
      </c>
      <c r="BK211" s="2">
        <v>0</v>
      </c>
      <c r="BL211" s="2">
        <v>0</v>
      </c>
      <c r="BM211" s="2">
        <v>0</v>
      </c>
      <c r="BN211" s="2">
        <v>0</v>
      </c>
      <c r="BO211" s="2">
        <v>0</v>
      </c>
      <c r="BP211" s="2">
        <v>0</v>
      </c>
      <c r="BQ211" s="2">
        <f t="shared" si="13"/>
        <v>0</v>
      </c>
      <c r="BR211" s="34">
        <f t="shared" si="14"/>
        <v>0</v>
      </c>
      <c r="BS211" s="34">
        <f t="shared" si="15"/>
        <v>0</v>
      </c>
      <c r="BT211" s="5"/>
    </row>
    <row r="212" spans="1:72" x14ac:dyDescent="0.2">
      <c r="A212" s="43"/>
      <c r="B212" s="43"/>
      <c r="C212" s="44"/>
      <c r="D212" s="44"/>
      <c r="E212" s="44"/>
      <c r="F212" s="44"/>
      <c r="G212" s="44"/>
      <c r="H212" s="44"/>
      <c r="I212" s="44"/>
      <c r="J212" s="44"/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0</v>
      </c>
      <c r="BI212" s="2">
        <v>0</v>
      </c>
      <c r="BJ212" s="2">
        <v>0</v>
      </c>
      <c r="BK212" s="2">
        <v>0</v>
      </c>
      <c r="BL212" s="2">
        <v>0</v>
      </c>
      <c r="BM212" s="2">
        <v>0</v>
      </c>
      <c r="BN212" s="2">
        <v>0</v>
      </c>
      <c r="BO212" s="2">
        <v>0</v>
      </c>
      <c r="BP212" s="2">
        <v>0</v>
      </c>
      <c r="BQ212" s="2">
        <f t="shared" si="13"/>
        <v>0</v>
      </c>
      <c r="BR212" s="34">
        <f t="shared" si="14"/>
        <v>0</v>
      </c>
      <c r="BS212" s="34">
        <f t="shared" si="15"/>
        <v>0</v>
      </c>
      <c r="BT212" s="5"/>
    </row>
    <row r="213" spans="1:72" ht="31.5" customHeight="1" x14ac:dyDescent="0.2">
      <c r="A213" s="45" t="s">
        <v>134</v>
      </c>
      <c r="B213" s="46"/>
      <c r="C213" s="2" t="e">
        <f>VLOOKUP($A213,[4]BASE!$A$2:$N$890,3,0)</f>
        <v>#N/A</v>
      </c>
      <c r="D213" s="2" t="e">
        <f>VLOOKUP($A213,[4]BASE!$A$2:$N$890,3,0)</f>
        <v>#N/A</v>
      </c>
      <c r="E213" s="2" t="e">
        <f>VLOOKUP($A213,[4]BASE!$A$2:$N$890,3,0)</f>
        <v>#N/A</v>
      </c>
      <c r="F213" s="2" t="e">
        <f>VLOOKUP($A213,[4]BASE!$A$2:$N$890,3,0)</f>
        <v>#N/A</v>
      </c>
      <c r="G213" s="2" t="e">
        <f>VLOOKUP($A213,[4]BASE!$A$2:$N$890,3,0)</f>
        <v>#N/A</v>
      </c>
      <c r="H213" s="2" t="e">
        <f>VLOOKUP($A213,[4]BASE!$A$2:$N$890,3,0)</f>
        <v>#N/A</v>
      </c>
      <c r="I213" s="2" t="e">
        <f>VLOOKUP($A213,[4]BASE!$A$2:$N$890,3,0)</f>
        <v>#N/A</v>
      </c>
      <c r="J213" s="2" t="e">
        <f>VLOOKUP($A213,[4]BASE!$A$2:$N$890,3,0)</f>
        <v>#N/A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0</v>
      </c>
      <c r="BI213" s="2">
        <v>0</v>
      </c>
      <c r="BJ213" s="2">
        <v>0</v>
      </c>
      <c r="BK213" s="2">
        <v>0</v>
      </c>
      <c r="BL213" s="2">
        <v>0</v>
      </c>
      <c r="BM213" s="2">
        <v>0</v>
      </c>
      <c r="BN213" s="2">
        <v>0</v>
      </c>
      <c r="BO213" s="2">
        <v>0</v>
      </c>
      <c r="BP213" s="2">
        <v>0</v>
      </c>
      <c r="BQ213" s="2">
        <f t="shared" si="13"/>
        <v>0</v>
      </c>
      <c r="BR213" s="34">
        <f t="shared" si="14"/>
        <v>0</v>
      </c>
      <c r="BS213" s="34">
        <f t="shared" si="15"/>
        <v>0</v>
      </c>
      <c r="BT213" s="5"/>
    </row>
    <row r="214" spans="1:72" ht="32.25" customHeight="1" x14ac:dyDescent="0.2">
      <c r="A214" s="47" t="s">
        <v>135</v>
      </c>
      <c r="B214" s="48"/>
      <c r="C214" s="44" t="e">
        <f>VLOOKUP($A214,[4]BASE!$A$2:$N$890,3,0)</f>
        <v>#N/A</v>
      </c>
      <c r="D214" s="44" t="e">
        <f>VLOOKUP($A214,[4]BASE!$A$2:$N$890,3,0)</f>
        <v>#N/A</v>
      </c>
      <c r="E214" s="44" t="e">
        <f>VLOOKUP($A214,[4]BASE!$A$2:$N$890,3,0)</f>
        <v>#N/A</v>
      </c>
      <c r="F214" s="44" t="e">
        <f>VLOOKUP($A214,[4]BASE!$A$2:$N$890,3,0)</f>
        <v>#N/A</v>
      </c>
      <c r="G214" s="44" t="e">
        <f>VLOOKUP($A214,[4]BASE!$A$2:$N$890,3,0)</f>
        <v>#N/A</v>
      </c>
      <c r="H214" s="44" t="e">
        <f>VLOOKUP($A214,[4]BASE!$A$2:$N$890,3,0)</f>
        <v>#N/A</v>
      </c>
      <c r="I214" s="44" t="e">
        <f>VLOOKUP($A214,[4]BASE!$A$2:$N$890,3,0)</f>
        <v>#N/A</v>
      </c>
      <c r="J214" s="44" t="e">
        <f>VLOOKUP($A214,[4]BASE!$A$2:$N$890,3,0)</f>
        <v>#N/A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0</v>
      </c>
      <c r="BI214" s="2">
        <v>0</v>
      </c>
      <c r="BJ214" s="2">
        <v>0</v>
      </c>
      <c r="BK214" s="2">
        <v>0</v>
      </c>
      <c r="BL214" s="2">
        <v>0</v>
      </c>
      <c r="BM214" s="2">
        <v>0</v>
      </c>
      <c r="BN214" s="2">
        <v>0</v>
      </c>
      <c r="BO214" s="2">
        <v>0</v>
      </c>
      <c r="BP214" s="2">
        <v>0</v>
      </c>
      <c r="BQ214" s="2">
        <f t="shared" si="13"/>
        <v>0</v>
      </c>
      <c r="BR214" s="34">
        <f t="shared" si="14"/>
        <v>0</v>
      </c>
      <c r="BS214" s="34">
        <f t="shared" si="15"/>
        <v>0</v>
      </c>
      <c r="BT214" s="5"/>
    </row>
    <row r="215" spans="1:72" ht="40.5" customHeight="1" x14ac:dyDescent="0.2">
      <c r="A215" s="49" t="s">
        <v>136</v>
      </c>
      <c r="B215" s="50"/>
      <c r="C215" s="2" t="e">
        <f>VLOOKUP($A215,[4]BASE!$A$2:$N$890,3,0)</f>
        <v>#N/A</v>
      </c>
      <c r="D215" s="2" t="e">
        <f>VLOOKUP($A215,[4]BASE!$A$2:$N$890,3,0)</f>
        <v>#N/A</v>
      </c>
      <c r="E215" s="2" t="e">
        <f>VLOOKUP($A215,[4]BASE!$A$2:$N$890,3,0)</f>
        <v>#N/A</v>
      </c>
      <c r="F215" s="2" t="e">
        <f>VLOOKUP($A215,[4]BASE!$A$2:$N$890,3,0)</f>
        <v>#N/A</v>
      </c>
      <c r="G215" s="2" t="e">
        <f>VLOOKUP($A215,[4]BASE!$A$2:$N$890,3,0)</f>
        <v>#N/A</v>
      </c>
      <c r="H215" s="2" t="e">
        <f>VLOOKUP($A215,[4]BASE!$A$2:$N$890,3,0)</f>
        <v>#N/A</v>
      </c>
      <c r="I215" s="2" t="e">
        <f>VLOOKUP($A215,[4]BASE!$A$2:$N$890,3,0)</f>
        <v>#N/A</v>
      </c>
      <c r="J215" s="2" t="e">
        <f>VLOOKUP($A215,[4]BASE!$A$2:$N$890,3,0)</f>
        <v>#N/A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0</v>
      </c>
      <c r="BI215" s="2">
        <v>0</v>
      </c>
      <c r="BJ215" s="2">
        <v>0</v>
      </c>
      <c r="BK215" s="2">
        <v>0</v>
      </c>
      <c r="BL215" s="2">
        <v>0</v>
      </c>
      <c r="BM215" s="2">
        <v>0</v>
      </c>
      <c r="BN215" s="2">
        <v>0</v>
      </c>
      <c r="BO215" s="2">
        <v>0</v>
      </c>
      <c r="BP215" s="2">
        <v>0</v>
      </c>
      <c r="BQ215" s="2">
        <f t="shared" si="13"/>
        <v>0</v>
      </c>
      <c r="BR215" s="34">
        <f t="shared" si="14"/>
        <v>0</v>
      </c>
      <c r="BS215" s="34">
        <f t="shared" si="15"/>
        <v>0</v>
      </c>
      <c r="BT215" s="5"/>
    </row>
    <row r="216" spans="1:72" x14ac:dyDescent="0.2">
      <c r="A216" s="51" t="s">
        <v>137</v>
      </c>
      <c r="B216" s="52"/>
      <c r="C216" s="53" t="e">
        <f>VLOOKUP($A216,[4]BASE!$A$2:$N$890,3,0)</f>
        <v>#N/A</v>
      </c>
      <c r="D216" s="53" t="e">
        <f>VLOOKUP($A216,[4]BASE!$A$2:$N$890,3,0)</f>
        <v>#N/A</v>
      </c>
      <c r="E216" s="53" t="e">
        <f>VLOOKUP($A216,[4]BASE!$A$2:$N$890,3,0)</f>
        <v>#N/A</v>
      </c>
      <c r="F216" s="53" t="e">
        <f>VLOOKUP($A216,[4]BASE!$A$2:$N$890,3,0)</f>
        <v>#N/A</v>
      </c>
      <c r="G216" s="53" t="e">
        <f>VLOOKUP($A216,[4]BASE!$A$2:$N$890,3,0)</f>
        <v>#N/A</v>
      </c>
      <c r="H216" s="53" t="e">
        <f>VLOOKUP($A216,[4]BASE!$A$2:$N$890,3,0)</f>
        <v>#N/A</v>
      </c>
      <c r="I216" s="53" t="e">
        <f>VLOOKUP($A216,[4]BASE!$A$2:$N$890,3,0)</f>
        <v>#N/A</v>
      </c>
      <c r="J216" s="53" t="e">
        <f>VLOOKUP($A216,[4]BASE!$A$2:$N$890,3,0)</f>
        <v>#N/A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0</v>
      </c>
      <c r="BI216" s="2">
        <v>0</v>
      </c>
      <c r="BJ216" s="2">
        <v>0</v>
      </c>
      <c r="BK216" s="2">
        <v>0</v>
      </c>
      <c r="BL216" s="2">
        <v>0</v>
      </c>
      <c r="BM216" s="2">
        <v>0</v>
      </c>
      <c r="BN216" s="2">
        <v>0</v>
      </c>
      <c r="BO216" s="2">
        <v>0</v>
      </c>
      <c r="BP216" s="2">
        <v>0</v>
      </c>
      <c r="BQ216" s="2">
        <f t="shared" si="13"/>
        <v>0</v>
      </c>
      <c r="BR216" s="34">
        <f t="shared" si="14"/>
        <v>0</v>
      </c>
      <c r="BS216" s="34">
        <f t="shared" si="15"/>
        <v>0</v>
      </c>
      <c r="BT216" s="5"/>
    </row>
    <row r="217" spans="1:72" ht="33" customHeight="1" x14ac:dyDescent="0.2">
      <c r="A217" s="54" t="s">
        <v>138</v>
      </c>
      <c r="B217" s="46"/>
      <c r="C217" s="44" t="e">
        <f>VLOOKUP($A217,[4]BASE!$A$2:$N$890,3,0)</f>
        <v>#N/A</v>
      </c>
      <c r="D217" s="44" t="e">
        <f>VLOOKUP($A217,[4]BASE!$A$2:$N$890,3,0)</f>
        <v>#N/A</v>
      </c>
      <c r="E217" s="44" t="e">
        <f>VLOOKUP($A217,[4]BASE!$A$2:$N$890,3,0)</f>
        <v>#N/A</v>
      </c>
      <c r="F217" s="44" t="e">
        <f>VLOOKUP($A217,[4]BASE!$A$2:$N$890,3,0)</f>
        <v>#N/A</v>
      </c>
      <c r="G217" s="44" t="e">
        <f>VLOOKUP($A217,[4]BASE!$A$2:$N$890,3,0)</f>
        <v>#N/A</v>
      </c>
      <c r="H217" s="44" t="e">
        <f>VLOOKUP($A217,[4]BASE!$A$2:$N$890,3,0)</f>
        <v>#N/A</v>
      </c>
      <c r="I217" s="44" t="e">
        <f>VLOOKUP($A217,[4]BASE!$A$2:$N$890,3,0)</f>
        <v>#N/A</v>
      </c>
      <c r="J217" s="44" t="e">
        <f>VLOOKUP($A217,[4]BASE!$A$2:$N$890,3,0)</f>
        <v>#N/A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0</v>
      </c>
      <c r="BI217" s="2">
        <v>0</v>
      </c>
      <c r="BJ217" s="2">
        <v>0</v>
      </c>
      <c r="BK217" s="2">
        <v>0</v>
      </c>
      <c r="BL217" s="2">
        <v>0</v>
      </c>
      <c r="BM217" s="2">
        <v>0</v>
      </c>
      <c r="BN217" s="2">
        <v>0</v>
      </c>
      <c r="BO217" s="2">
        <v>0</v>
      </c>
      <c r="BP217" s="2">
        <v>0</v>
      </c>
      <c r="BQ217" s="2">
        <f t="shared" si="13"/>
        <v>0</v>
      </c>
      <c r="BR217" s="34">
        <f t="shared" si="14"/>
        <v>0</v>
      </c>
      <c r="BS217" s="34">
        <f t="shared" si="15"/>
        <v>0</v>
      </c>
      <c r="BT217" s="5"/>
    </row>
    <row r="218" spans="1:72" ht="12.75" x14ac:dyDescent="0.2">
      <c r="A218" s="55" t="s">
        <v>139</v>
      </c>
      <c r="B218" s="43"/>
      <c r="C218" s="2" t="e">
        <f>VLOOKUP($A218,[4]BASE!$A$2:$N$890,3,0)</f>
        <v>#N/A</v>
      </c>
      <c r="D218" s="2" t="e">
        <f>VLOOKUP($A218,[4]BASE!$A$2:$N$890,3,0)</f>
        <v>#N/A</v>
      </c>
      <c r="E218" s="2" t="e">
        <f>VLOOKUP($A218,[4]BASE!$A$2:$N$890,3,0)</f>
        <v>#N/A</v>
      </c>
      <c r="F218" s="2" t="e">
        <f>VLOOKUP($A218,[4]BASE!$A$2:$N$890,3,0)</f>
        <v>#N/A</v>
      </c>
      <c r="G218" s="2" t="e">
        <f>VLOOKUP($A218,[4]BASE!$A$2:$N$890,3,0)</f>
        <v>#N/A</v>
      </c>
      <c r="H218" s="2" t="e">
        <f>VLOOKUP($A218,[4]BASE!$A$2:$N$890,3,0)</f>
        <v>#N/A</v>
      </c>
      <c r="I218" s="2" t="e">
        <f>VLOOKUP($A218,[4]BASE!$A$2:$N$890,3,0)</f>
        <v>#N/A</v>
      </c>
      <c r="J218" s="2" t="e">
        <f>VLOOKUP($A218,[4]BASE!$A$2:$N$890,3,0)</f>
        <v>#N/A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0</v>
      </c>
      <c r="BI218" s="2">
        <v>0</v>
      </c>
      <c r="BJ218" s="2">
        <v>0</v>
      </c>
      <c r="BK218" s="2">
        <v>0</v>
      </c>
      <c r="BL218" s="2">
        <v>0</v>
      </c>
      <c r="BM218" s="2">
        <v>0</v>
      </c>
      <c r="BN218" s="2">
        <v>0</v>
      </c>
      <c r="BO218" s="2">
        <v>0</v>
      </c>
      <c r="BP218" s="2">
        <v>0</v>
      </c>
      <c r="BQ218" s="2">
        <f t="shared" si="13"/>
        <v>0</v>
      </c>
      <c r="BR218" s="34">
        <f t="shared" si="14"/>
        <v>0</v>
      </c>
      <c r="BS218" s="34">
        <f t="shared" si="15"/>
        <v>0</v>
      </c>
      <c r="BT218" s="5"/>
    </row>
    <row r="219" spans="1:7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0</v>
      </c>
      <c r="BI219" s="2">
        <v>0</v>
      </c>
      <c r="BJ219" s="2">
        <v>0</v>
      </c>
      <c r="BK219" s="2">
        <v>0</v>
      </c>
      <c r="BL219" s="2">
        <v>0</v>
      </c>
      <c r="BM219" s="2">
        <v>0</v>
      </c>
      <c r="BN219" s="2">
        <v>0</v>
      </c>
      <c r="BO219" s="2">
        <v>0</v>
      </c>
      <c r="BP219" s="2">
        <v>0</v>
      </c>
      <c r="BQ219" s="2">
        <f t="shared" si="13"/>
        <v>0</v>
      </c>
      <c r="BR219" s="34">
        <f t="shared" si="14"/>
        <v>0</v>
      </c>
      <c r="BS219" s="34">
        <f t="shared" si="15"/>
        <v>0</v>
      </c>
      <c r="BT219" s="5"/>
    </row>
    <row r="220" spans="1:7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0</v>
      </c>
      <c r="BI220" s="2">
        <v>0</v>
      </c>
      <c r="BJ220" s="2">
        <v>0</v>
      </c>
      <c r="BK220" s="2">
        <v>0</v>
      </c>
      <c r="BL220" s="2">
        <v>0</v>
      </c>
      <c r="BM220" s="2">
        <v>0</v>
      </c>
      <c r="BN220" s="2">
        <v>0</v>
      </c>
      <c r="BO220" s="2">
        <v>0</v>
      </c>
      <c r="BP220" s="2">
        <v>0</v>
      </c>
      <c r="BQ220" s="2">
        <f t="shared" si="13"/>
        <v>0</v>
      </c>
      <c r="BR220" s="34">
        <f t="shared" si="14"/>
        <v>0</v>
      </c>
      <c r="BS220" s="34">
        <f t="shared" si="15"/>
        <v>0</v>
      </c>
      <c r="BT220" s="5"/>
    </row>
    <row r="221" spans="1:7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0</v>
      </c>
      <c r="BI221" s="2">
        <v>0</v>
      </c>
      <c r="BJ221" s="2">
        <v>0</v>
      </c>
      <c r="BK221" s="2">
        <v>0</v>
      </c>
      <c r="BL221" s="2">
        <v>0</v>
      </c>
      <c r="BM221" s="2">
        <v>0</v>
      </c>
      <c r="BN221" s="2">
        <v>0</v>
      </c>
      <c r="BO221" s="2">
        <v>0</v>
      </c>
      <c r="BP221" s="2">
        <v>0</v>
      </c>
      <c r="BQ221" s="2">
        <f t="shared" si="13"/>
        <v>0</v>
      </c>
      <c r="BR221" s="34">
        <f t="shared" si="14"/>
        <v>0</v>
      </c>
      <c r="BS221" s="34">
        <f t="shared" si="15"/>
        <v>0</v>
      </c>
      <c r="BT221" s="5"/>
    </row>
    <row r="222" spans="1:72" x14ac:dyDescent="0.2">
      <c r="A222" s="56">
        <f>+A9</f>
        <v>1</v>
      </c>
      <c r="B222" s="56" t="str">
        <f t="shared" ref="B222:J222" si="16">+B9</f>
        <v>A C T I V O</v>
      </c>
      <c r="C222" s="56">
        <f t="shared" si="16"/>
        <v>1</v>
      </c>
      <c r="D222" s="56">
        <f t="shared" si="16"/>
        <v>1</v>
      </c>
      <c r="E222" s="56">
        <f t="shared" si="16"/>
        <v>1</v>
      </c>
      <c r="F222" s="56">
        <f t="shared" si="16"/>
        <v>1</v>
      </c>
      <c r="G222" s="56">
        <f t="shared" si="16"/>
        <v>1</v>
      </c>
      <c r="H222" s="56">
        <f t="shared" si="16"/>
        <v>1</v>
      </c>
      <c r="I222" s="56">
        <f t="shared" si="16"/>
        <v>1</v>
      </c>
      <c r="J222" s="56">
        <f t="shared" si="16"/>
        <v>1</v>
      </c>
      <c r="K222" s="2">
        <f t="shared" ref="K222:AL222" si="17">(+K9)/1000</f>
        <v>12266.851206139998</v>
      </c>
      <c r="L222" s="2">
        <f t="shared" si="17"/>
        <v>12190.425577569998</v>
      </c>
      <c r="M222" s="2">
        <f t="shared" si="17"/>
        <v>11874.848350870001</v>
      </c>
      <c r="N222" s="2">
        <f t="shared" si="17"/>
        <v>12323.97629887</v>
      </c>
      <c r="O222" s="2">
        <f t="shared" si="17"/>
        <v>13535.12346682</v>
      </c>
      <c r="P222" s="2">
        <f t="shared" si="17"/>
        <v>13734.489121770001</v>
      </c>
      <c r="Q222" s="2">
        <f t="shared" si="17"/>
        <v>13337.69796603</v>
      </c>
      <c r="R222" s="2">
        <f t="shared" si="17"/>
        <v>12837.06409041</v>
      </c>
      <c r="S222" s="2">
        <f t="shared" si="17"/>
        <v>12430.365069729998</v>
      </c>
      <c r="T222" s="2">
        <f t="shared" si="17"/>
        <v>14357.948492180001</v>
      </c>
      <c r="U222" s="2">
        <f t="shared" si="17"/>
        <v>13983.999765590001</v>
      </c>
      <c r="V222" s="2">
        <f t="shared" si="17"/>
        <v>13442.637736850002</v>
      </c>
      <c r="W222" s="2">
        <f t="shared" si="17"/>
        <v>12253.595203999999</v>
      </c>
      <c r="X222" s="2">
        <f t="shared" si="17"/>
        <v>15180.440150030001</v>
      </c>
      <c r="Y222" s="2">
        <f t="shared" si="17"/>
        <v>14412.786752010001</v>
      </c>
      <c r="Z222" s="2">
        <f t="shared" si="17"/>
        <v>12515.26086224</v>
      </c>
      <c r="AA222" s="2">
        <f t="shared" si="17"/>
        <v>15831.5502449</v>
      </c>
      <c r="AB222" s="2">
        <f t="shared" si="17"/>
        <v>15565.944597990001</v>
      </c>
      <c r="AC222" s="2">
        <f t="shared" si="17"/>
        <v>15157.52588947</v>
      </c>
      <c r="AD222" s="2">
        <f t="shared" si="17"/>
        <v>14506.74137684</v>
      </c>
      <c r="AE222" s="2">
        <f t="shared" si="17"/>
        <v>13903.171942020001</v>
      </c>
      <c r="AF222" s="2">
        <f t="shared" si="17"/>
        <v>13365.002762969998</v>
      </c>
      <c r="AG222" s="2">
        <f t="shared" si="17"/>
        <v>13337.70262532</v>
      </c>
      <c r="AH222" s="2">
        <f t="shared" si="17"/>
        <v>13200.363178600001</v>
      </c>
      <c r="AI222" s="2">
        <f t="shared" si="17"/>
        <v>12804.039036820001</v>
      </c>
      <c r="AJ222" s="2">
        <f t="shared" si="17"/>
        <v>12787.91185092</v>
      </c>
      <c r="AK222" s="2">
        <f t="shared" si="17"/>
        <v>12439.906528990001</v>
      </c>
      <c r="AL222" s="2">
        <f t="shared" si="17"/>
        <v>13185.289959969999</v>
      </c>
      <c r="AM222" s="2">
        <f>(+AN9)/1000</f>
        <v>13465.188330269999</v>
      </c>
      <c r="AN222" s="2">
        <f t="shared" ref="AN222:BP222" si="18">(+AN9)/1000</f>
        <v>13465.188330269999</v>
      </c>
      <c r="AO222" s="2">
        <f t="shared" si="18"/>
        <v>14159.00953546</v>
      </c>
      <c r="AP222" s="2">
        <f t="shared" si="18"/>
        <v>13676.972056629998</v>
      </c>
      <c r="AQ222" s="2">
        <f t="shared" si="18"/>
        <v>14082.749021979998</v>
      </c>
      <c r="AR222" s="2">
        <f t="shared" si="18"/>
        <v>14110.053009459998</v>
      </c>
      <c r="AS222" s="2">
        <f t="shared" si="18"/>
        <v>13745.530976420001</v>
      </c>
      <c r="AT222" s="2">
        <f t="shared" si="18"/>
        <v>13796.733049249999</v>
      </c>
      <c r="AU222" s="2">
        <f t="shared" si="18"/>
        <v>15088.758348560001</v>
      </c>
      <c r="AV222" s="2">
        <f t="shared" si="18"/>
        <v>13837.947615120002</v>
      </c>
      <c r="AW222" s="2">
        <f t="shared" si="18"/>
        <v>12936.415058139999</v>
      </c>
      <c r="AX222" s="2">
        <f t="shared" si="18"/>
        <v>13142.80914755</v>
      </c>
      <c r="AY222" s="2">
        <f t="shared" si="18"/>
        <v>13332.398948040001</v>
      </c>
      <c r="AZ222" s="2">
        <f t="shared" si="18"/>
        <v>13072.37884551</v>
      </c>
      <c r="BA222" s="2">
        <f t="shared" si="18"/>
        <v>12064.140084940002</v>
      </c>
      <c r="BB222" s="2">
        <f t="shared" si="18"/>
        <v>12554.869710649999</v>
      </c>
      <c r="BC222" s="2">
        <f t="shared" si="18"/>
        <v>13078.93910173</v>
      </c>
      <c r="BD222" s="2">
        <f t="shared" si="18"/>
        <v>13126.79435486</v>
      </c>
      <c r="BE222" s="2">
        <f t="shared" si="18"/>
        <v>13589.393703870001</v>
      </c>
      <c r="BF222" s="2">
        <f t="shared" si="18"/>
        <v>13820.261372139999</v>
      </c>
      <c r="BG222" s="2">
        <f t="shared" si="18"/>
        <v>13542.463846969998</v>
      </c>
      <c r="BH222" s="2">
        <f t="shared" si="18"/>
        <v>15620.704685860001</v>
      </c>
      <c r="BI222" s="2">
        <f t="shared" si="18"/>
        <v>15200.68164277</v>
      </c>
      <c r="BJ222" s="2">
        <f t="shared" si="18"/>
        <v>17352.42936391</v>
      </c>
      <c r="BK222" s="2">
        <f t="shared" si="18"/>
        <v>16352.04816638</v>
      </c>
      <c r="BL222" s="2">
        <f t="shared" si="18"/>
        <v>15634.758862299999</v>
      </c>
      <c r="BM222" s="2">
        <f t="shared" si="18"/>
        <v>15473.75155768</v>
      </c>
      <c r="BN222" s="2">
        <f t="shared" si="18"/>
        <v>15500.23776778</v>
      </c>
      <c r="BO222" s="2">
        <f t="shared" si="18"/>
        <v>15715.06764218</v>
      </c>
      <c r="BP222" s="2">
        <f t="shared" si="18"/>
        <v>15807.537032390001</v>
      </c>
      <c r="BQ222" s="2">
        <f t="shared" si="13"/>
        <v>2680.7426775300009</v>
      </c>
      <c r="BR222" s="34">
        <f t="shared" si="14"/>
        <v>0.20421914178441414</v>
      </c>
      <c r="BS222" s="34">
        <f t="shared" si="15"/>
        <v>5.8841229522810234E-3</v>
      </c>
      <c r="BT222" s="5"/>
    </row>
    <row r="223" spans="1:72" x14ac:dyDescent="0.2">
      <c r="A223" s="56">
        <f>+A68</f>
        <v>2</v>
      </c>
      <c r="B223" s="56" t="str">
        <f t="shared" ref="B223:J223" si="19">+B68</f>
        <v>PASIVO</v>
      </c>
      <c r="C223" s="56">
        <f t="shared" si="19"/>
        <v>1</v>
      </c>
      <c r="D223" s="56">
        <f t="shared" si="19"/>
        <v>1</v>
      </c>
      <c r="E223" s="56">
        <f t="shared" si="19"/>
        <v>1</v>
      </c>
      <c r="F223" s="56">
        <f t="shared" si="19"/>
        <v>1</v>
      </c>
      <c r="G223" s="56">
        <f t="shared" si="19"/>
        <v>1</v>
      </c>
      <c r="H223" s="56">
        <f t="shared" si="19"/>
        <v>1</v>
      </c>
      <c r="I223" s="56">
        <f t="shared" si="19"/>
        <v>1</v>
      </c>
      <c r="J223" s="56">
        <f t="shared" si="19"/>
        <v>1</v>
      </c>
      <c r="K223" s="2">
        <f t="shared" ref="K223:AL223" si="20">(+K68)/1000</f>
        <v>11561.459797020001</v>
      </c>
      <c r="L223" s="2">
        <f t="shared" si="20"/>
        <v>11511.194787209999</v>
      </c>
      <c r="M223" s="2">
        <f t="shared" si="20"/>
        <v>11255.289176329999</v>
      </c>
      <c r="N223" s="2">
        <f t="shared" si="20"/>
        <v>11717.89824425</v>
      </c>
      <c r="O223" s="2">
        <f t="shared" si="20"/>
        <v>12967.960557029999</v>
      </c>
      <c r="P223" s="2">
        <f t="shared" si="20"/>
        <v>13112.84240533</v>
      </c>
      <c r="Q223" s="2">
        <f t="shared" si="20"/>
        <v>12701.740250339999</v>
      </c>
      <c r="R223" s="2">
        <f t="shared" si="20"/>
        <v>12165.880994280002</v>
      </c>
      <c r="S223" s="2">
        <f t="shared" si="20"/>
        <v>11744.651982870002</v>
      </c>
      <c r="T223" s="2">
        <f t="shared" si="20"/>
        <v>13413.29446573</v>
      </c>
      <c r="U223" s="2">
        <f t="shared" si="20"/>
        <v>13006.757442829999</v>
      </c>
      <c r="V223" s="2">
        <f t="shared" si="20"/>
        <v>12423.10877714</v>
      </c>
      <c r="W223" s="2">
        <f t="shared" si="20"/>
        <v>11145.999199079999</v>
      </c>
      <c r="X223" s="2">
        <f t="shared" si="20"/>
        <v>14091.96912392</v>
      </c>
      <c r="Y223" s="2">
        <f t="shared" si="20"/>
        <v>13294.780544049998</v>
      </c>
      <c r="Z223" s="2">
        <f t="shared" si="20"/>
        <v>11366.320961239999</v>
      </c>
      <c r="AA223" s="2">
        <f t="shared" si="20"/>
        <v>14590.48334463</v>
      </c>
      <c r="AB223" s="2">
        <f t="shared" si="20"/>
        <v>14326.833796639999</v>
      </c>
      <c r="AC223" s="2">
        <f t="shared" si="20"/>
        <v>13810.78496497</v>
      </c>
      <c r="AD223" s="2">
        <f t="shared" si="20"/>
        <v>13148.152564879998</v>
      </c>
      <c r="AE223" s="2">
        <f t="shared" si="20"/>
        <v>12622.211143469998</v>
      </c>
      <c r="AF223" s="2">
        <f t="shared" si="20"/>
        <v>12077.713625140001</v>
      </c>
      <c r="AG223" s="2">
        <f t="shared" si="20"/>
        <v>12123.856091370002</v>
      </c>
      <c r="AH223" s="2">
        <f t="shared" si="20"/>
        <v>12041.318510780002</v>
      </c>
      <c r="AI223" s="2">
        <f t="shared" si="20"/>
        <v>11672.71643916</v>
      </c>
      <c r="AJ223" s="2">
        <f t="shared" si="20"/>
        <v>11618.03936805</v>
      </c>
      <c r="AK223" s="2">
        <f t="shared" si="20"/>
        <v>11261.84339842</v>
      </c>
      <c r="AL223" s="2">
        <f t="shared" si="20"/>
        <v>11942.840060290002</v>
      </c>
      <c r="AM223" s="2">
        <f>(+AN68)/1000</f>
        <v>11954.697368700001</v>
      </c>
      <c r="AN223" s="2">
        <f t="shared" ref="AN223:BP223" si="21">(+AN68)/1000</f>
        <v>11954.697368700001</v>
      </c>
      <c r="AO223" s="2">
        <f t="shared" si="21"/>
        <v>12640.740779790001</v>
      </c>
      <c r="AP223" s="2">
        <f t="shared" si="21"/>
        <v>12151.59313356</v>
      </c>
      <c r="AQ223" s="2">
        <f t="shared" si="21"/>
        <v>12751.04384464</v>
      </c>
      <c r="AR223" s="2">
        <f t="shared" si="21"/>
        <v>12666.64748969</v>
      </c>
      <c r="AS223" s="2">
        <f t="shared" si="21"/>
        <v>12263.80636644</v>
      </c>
      <c r="AT223" s="2">
        <f t="shared" si="21"/>
        <v>12210.583378809999</v>
      </c>
      <c r="AU223" s="2">
        <f t="shared" si="21"/>
        <v>13510.32561932</v>
      </c>
      <c r="AV223" s="2">
        <f t="shared" si="21"/>
        <v>12231.41099595</v>
      </c>
      <c r="AW223" s="2">
        <f t="shared" si="21"/>
        <v>11345.39546397</v>
      </c>
      <c r="AX223" s="2">
        <f t="shared" si="21"/>
        <v>11458.01357103</v>
      </c>
      <c r="AY223" s="2">
        <f t="shared" si="21"/>
        <v>11547.538013899999</v>
      </c>
      <c r="AZ223" s="2">
        <f t="shared" si="21"/>
        <v>11236.43096132</v>
      </c>
      <c r="BA223" s="2">
        <f t="shared" si="21"/>
        <v>10465.555634809998</v>
      </c>
      <c r="BB223" s="2">
        <f t="shared" si="21"/>
        <v>10820.77839655</v>
      </c>
      <c r="BC223" s="2">
        <f t="shared" si="21"/>
        <v>11290.926901429999</v>
      </c>
      <c r="BD223" s="2">
        <f t="shared" si="21"/>
        <v>11252.11413774</v>
      </c>
      <c r="BE223" s="2">
        <f t="shared" si="21"/>
        <v>11502.217665190001</v>
      </c>
      <c r="BF223" s="2">
        <f t="shared" si="21"/>
        <v>11725.25497475</v>
      </c>
      <c r="BG223" s="2">
        <f t="shared" si="21"/>
        <v>11499.445175379999</v>
      </c>
      <c r="BH223" s="2">
        <f t="shared" si="21"/>
        <v>13575.33001974</v>
      </c>
      <c r="BI223" s="2">
        <f t="shared" si="21"/>
        <v>13256.698896759999</v>
      </c>
      <c r="BJ223" s="2">
        <f t="shared" si="21"/>
        <v>15272.917860299998</v>
      </c>
      <c r="BK223" s="2">
        <f t="shared" si="21"/>
        <v>14426.72472432</v>
      </c>
      <c r="BL223" s="2">
        <f t="shared" si="21"/>
        <v>13808.927146950002</v>
      </c>
      <c r="BM223" s="2">
        <f t="shared" si="21"/>
        <v>13801.65073046</v>
      </c>
      <c r="BN223" s="2">
        <f t="shared" si="21"/>
        <v>13741.675095319999</v>
      </c>
      <c r="BO223" s="2">
        <f t="shared" si="21"/>
        <v>13788.203883229999</v>
      </c>
      <c r="BP223" s="2">
        <f t="shared" si="21"/>
        <v>13995.60544992</v>
      </c>
      <c r="BQ223" s="2">
        <f t="shared" si="13"/>
        <v>2743.49131218</v>
      </c>
      <c r="BR223" s="34">
        <f t="shared" si="14"/>
        <v>0.24382007492958424</v>
      </c>
      <c r="BS223" s="34">
        <f t="shared" si="15"/>
        <v>1.5041956765830422E-2</v>
      </c>
      <c r="BT223" s="5"/>
    </row>
    <row r="224" spans="1:72" x14ac:dyDescent="0.2">
      <c r="A224" s="56">
        <f>+A115</f>
        <v>3</v>
      </c>
      <c r="B224" s="56" t="str">
        <f t="shared" ref="B224:J224" si="22">+B115</f>
        <v>PATRIMONIO</v>
      </c>
      <c r="C224" s="56">
        <f t="shared" si="22"/>
        <v>1</v>
      </c>
      <c r="D224" s="56">
        <f t="shared" si="22"/>
        <v>1</v>
      </c>
      <c r="E224" s="56">
        <f t="shared" si="22"/>
        <v>1</v>
      </c>
      <c r="F224" s="56">
        <f t="shared" si="22"/>
        <v>1</v>
      </c>
      <c r="G224" s="56">
        <f t="shared" si="22"/>
        <v>1</v>
      </c>
      <c r="H224" s="56">
        <f t="shared" si="22"/>
        <v>1</v>
      </c>
      <c r="I224" s="56">
        <f t="shared" si="22"/>
        <v>1</v>
      </c>
      <c r="J224" s="56">
        <f t="shared" si="22"/>
        <v>1</v>
      </c>
      <c r="K224" s="2">
        <f t="shared" ref="K224:AL224" si="23">(+K115)/1000</f>
        <v>635.35417186999996</v>
      </c>
      <c r="L224" s="2">
        <f t="shared" si="23"/>
        <v>599.28604516999997</v>
      </c>
      <c r="M224" s="2">
        <f t="shared" si="23"/>
        <v>533.66743749</v>
      </c>
      <c r="N224" s="2">
        <f t="shared" si="23"/>
        <v>606.07805461999999</v>
      </c>
      <c r="O224" s="2">
        <f t="shared" si="23"/>
        <v>556.35751865999998</v>
      </c>
      <c r="P224" s="2">
        <f t="shared" si="23"/>
        <v>600.06926237999994</v>
      </c>
      <c r="Q224" s="2">
        <f t="shared" si="23"/>
        <v>591.26571415000001</v>
      </c>
      <c r="R224" s="2">
        <f t="shared" si="23"/>
        <v>605.33734340000001</v>
      </c>
      <c r="S224" s="2">
        <f t="shared" si="23"/>
        <v>601.20775151999999</v>
      </c>
      <c r="T224" s="2">
        <f t="shared" si="23"/>
        <v>839.69374538999989</v>
      </c>
      <c r="U224" s="2">
        <f t="shared" si="23"/>
        <v>857.06078012</v>
      </c>
      <c r="V224" s="2">
        <f t="shared" si="23"/>
        <v>882.03705234000006</v>
      </c>
      <c r="W224" s="2">
        <f t="shared" si="23"/>
        <v>954.9842564600001</v>
      </c>
      <c r="X224" s="2">
        <f t="shared" si="23"/>
        <v>919.96729105999998</v>
      </c>
      <c r="Y224" s="2">
        <f t="shared" si="23"/>
        <v>932.81980542999997</v>
      </c>
      <c r="Z224" s="2">
        <f t="shared" si="23"/>
        <v>1148.939901</v>
      </c>
      <c r="AA224" s="2">
        <f t="shared" si="23"/>
        <v>1226.21484637</v>
      </c>
      <c r="AB224" s="2">
        <f t="shared" si="23"/>
        <v>1207.5850156400002</v>
      </c>
      <c r="AC224" s="2">
        <f t="shared" si="23"/>
        <v>1295.16252235</v>
      </c>
      <c r="AD224" s="2">
        <f t="shared" si="23"/>
        <v>1290.82609804</v>
      </c>
      <c r="AE224" s="2">
        <f t="shared" si="23"/>
        <v>1186.8748572200002</v>
      </c>
      <c r="AF224" s="2">
        <f t="shared" si="23"/>
        <v>1139.1207043599998</v>
      </c>
      <c r="AG224" s="2">
        <f t="shared" si="23"/>
        <v>1049.6040705400001</v>
      </c>
      <c r="AH224" s="2">
        <f t="shared" si="23"/>
        <v>972.59139190999997</v>
      </c>
      <c r="AI224" s="2">
        <f t="shared" si="23"/>
        <v>938.09942644000012</v>
      </c>
      <c r="AJ224" s="2">
        <f t="shared" si="23"/>
        <v>961.71237774999997</v>
      </c>
      <c r="AK224" s="2">
        <f t="shared" si="23"/>
        <v>953.40092949999996</v>
      </c>
      <c r="AL224" s="2">
        <f t="shared" si="23"/>
        <v>1242.44989968</v>
      </c>
      <c r="AM224" s="2">
        <f>(+AN115)/1000</f>
        <v>1466.5827440799999</v>
      </c>
      <c r="AN224" s="2">
        <f t="shared" ref="AN224:BP224" si="24">(+AN115)/1000</f>
        <v>1466.5827440799999</v>
      </c>
      <c r="AO224" s="2">
        <f t="shared" si="24"/>
        <v>1455.00872796</v>
      </c>
      <c r="AP224" s="2">
        <f t="shared" si="24"/>
        <v>1444.0637819900001</v>
      </c>
      <c r="AQ224" s="2">
        <f t="shared" si="24"/>
        <v>1228.62659177</v>
      </c>
      <c r="AR224" s="2">
        <f t="shared" si="24"/>
        <v>1322.5607690699999</v>
      </c>
      <c r="AS224" s="2">
        <f t="shared" si="24"/>
        <v>1342.5010260899999</v>
      </c>
      <c r="AT224" s="2">
        <f t="shared" si="24"/>
        <v>1428.65881517</v>
      </c>
      <c r="AU224" s="2">
        <f t="shared" si="24"/>
        <v>1398.4627392100001</v>
      </c>
      <c r="AV224" s="2">
        <f t="shared" si="24"/>
        <v>1407.3709015799998</v>
      </c>
      <c r="AW224" s="2">
        <f t="shared" si="24"/>
        <v>1352.9319433800001</v>
      </c>
      <c r="AX224" s="2">
        <f t="shared" si="24"/>
        <v>1684.7955765199999</v>
      </c>
      <c r="AY224" s="2">
        <f t="shared" si="24"/>
        <v>1771.1101387999997</v>
      </c>
      <c r="AZ224" s="2">
        <f t="shared" si="24"/>
        <v>1805.56855718</v>
      </c>
      <c r="BA224" s="2">
        <f t="shared" si="24"/>
        <v>1552.1293245299998</v>
      </c>
      <c r="BB224" s="2">
        <f t="shared" si="24"/>
        <v>1668.0321896199998</v>
      </c>
      <c r="BC224" s="2">
        <f t="shared" si="24"/>
        <v>1706.8868761099998</v>
      </c>
      <c r="BD224" s="2">
        <f t="shared" si="24"/>
        <v>1781.1531821799999</v>
      </c>
      <c r="BE224" s="2">
        <f t="shared" si="24"/>
        <v>1976.0274379299999</v>
      </c>
      <c r="BF224" s="2">
        <f t="shared" si="24"/>
        <v>1969.7167675799999</v>
      </c>
      <c r="BG224" s="2">
        <f t="shared" si="24"/>
        <v>1902.8373899600001</v>
      </c>
      <c r="BH224" s="2">
        <f t="shared" si="24"/>
        <v>1898.6764576600001</v>
      </c>
      <c r="BI224" s="2">
        <f t="shared" si="24"/>
        <v>1781.3332857</v>
      </c>
      <c r="BJ224" s="2">
        <f t="shared" si="24"/>
        <v>2079.5115036099996</v>
      </c>
      <c r="BK224" s="2">
        <f t="shared" si="24"/>
        <v>1912.0353129700002</v>
      </c>
      <c r="BL224" s="2">
        <f t="shared" si="24"/>
        <v>1802.02827437</v>
      </c>
      <c r="BM224" s="2">
        <f t="shared" si="24"/>
        <v>1629.57134541</v>
      </c>
      <c r="BN224" s="2">
        <f t="shared" si="24"/>
        <v>1700.3559351600002</v>
      </c>
      <c r="BO224" s="2">
        <f t="shared" si="24"/>
        <v>1839.5562978099999</v>
      </c>
      <c r="BP224" s="2">
        <f t="shared" si="24"/>
        <v>1702.3588615000001</v>
      </c>
      <c r="BQ224" s="2">
        <f t="shared" si="13"/>
        <v>-78.794320679999828</v>
      </c>
      <c r="BR224" s="34">
        <f t="shared" si="14"/>
        <v>-4.4237812597095916E-2</v>
      </c>
      <c r="BS224" s="34">
        <f t="shared" si="15"/>
        <v>-7.4581808924975013E-2</v>
      </c>
      <c r="BT224" s="5"/>
    </row>
    <row r="225" spans="1:72" x14ac:dyDescent="0.2">
      <c r="A225" s="56">
        <f>+A158</f>
        <v>5</v>
      </c>
      <c r="B225" s="56" t="str">
        <f t="shared" ref="B225:J225" si="25">+B158</f>
        <v>INGRESOS</v>
      </c>
      <c r="C225" s="56">
        <f t="shared" si="25"/>
        <v>1</v>
      </c>
      <c r="D225" s="56">
        <f t="shared" si="25"/>
        <v>1</v>
      </c>
      <c r="E225" s="56">
        <f t="shared" si="25"/>
        <v>1</v>
      </c>
      <c r="F225" s="56">
        <f t="shared" si="25"/>
        <v>1</v>
      </c>
      <c r="G225" s="56">
        <f t="shared" si="25"/>
        <v>1</v>
      </c>
      <c r="H225" s="56">
        <f t="shared" si="25"/>
        <v>1</v>
      </c>
      <c r="I225" s="56">
        <f t="shared" si="25"/>
        <v>1</v>
      </c>
      <c r="J225" s="56">
        <f t="shared" si="25"/>
        <v>1</v>
      </c>
      <c r="K225" s="2">
        <f t="shared" ref="K225:AL225" si="26">(+K158)/1000</f>
        <v>9573.7409355</v>
      </c>
      <c r="L225" s="2">
        <f t="shared" si="26"/>
        <v>9588.2331519099989</v>
      </c>
      <c r="M225" s="2">
        <f t="shared" si="26"/>
        <v>9603.9472295800006</v>
      </c>
      <c r="N225" s="2">
        <f t="shared" si="26"/>
        <v>9637.3882486700004</v>
      </c>
      <c r="O225" s="2">
        <f t="shared" si="26"/>
        <v>15.347350819999999</v>
      </c>
      <c r="P225" s="2">
        <f t="shared" si="26"/>
        <v>35.119687229999997</v>
      </c>
      <c r="Q225" s="2">
        <f t="shared" si="26"/>
        <v>64.074847169999998</v>
      </c>
      <c r="R225" s="2">
        <f t="shared" si="26"/>
        <v>81.707887780000007</v>
      </c>
      <c r="S225" s="2">
        <f t="shared" si="26"/>
        <v>136.46907609000002</v>
      </c>
      <c r="T225" s="2">
        <f t="shared" si="26"/>
        <v>161.17693510000001</v>
      </c>
      <c r="U225" s="2">
        <f t="shared" si="26"/>
        <v>188.51532736000001</v>
      </c>
      <c r="V225" s="2">
        <f t="shared" si="26"/>
        <v>211.93562812000002</v>
      </c>
      <c r="W225" s="2">
        <f t="shared" si="26"/>
        <v>230.99866663999998</v>
      </c>
      <c r="X225" s="2">
        <f t="shared" si="26"/>
        <v>251.56791741000001</v>
      </c>
      <c r="Y225" s="2">
        <f t="shared" si="26"/>
        <v>275.24191837000001</v>
      </c>
      <c r="Z225" s="2">
        <f t="shared" si="26"/>
        <v>298.63215314999997</v>
      </c>
      <c r="AA225" s="2">
        <f t="shared" si="26"/>
        <v>20.420230789999998</v>
      </c>
      <c r="AB225" s="2">
        <f t="shared" si="26"/>
        <v>1784.5345995</v>
      </c>
      <c r="AC225" s="2">
        <f t="shared" si="26"/>
        <v>1808.26769079</v>
      </c>
      <c r="AD225" s="2">
        <f t="shared" si="26"/>
        <v>1830.8687712200001</v>
      </c>
      <c r="AE225" s="2">
        <f t="shared" si="26"/>
        <v>1862.97758183</v>
      </c>
      <c r="AF225" s="2">
        <f t="shared" si="26"/>
        <v>1920.8803279899998</v>
      </c>
      <c r="AG225" s="2">
        <f t="shared" si="26"/>
        <v>1948.0755212199999</v>
      </c>
      <c r="AH225" s="2">
        <f t="shared" si="26"/>
        <v>1975.0423823699998</v>
      </c>
      <c r="AI225" s="2">
        <f t="shared" si="26"/>
        <v>1999.0450161700003</v>
      </c>
      <c r="AJ225" s="2">
        <f t="shared" si="26"/>
        <v>2018.9533726300001</v>
      </c>
      <c r="AK225" s="2">
        <f t="shared" si="26"/>
        <v>2039.4028371900001</v>
      </c>
      <c r="AL225" s="2">
        <f t="shared" si="26"/>
        <v>2080.7351466700002</v>
      </c>
      <c r="AM225" s="2">
        <f>(+AN158)/1000</f>
        <v>59.616075049999999</v>
      </c>
      <c r="AN225" s="2">
        <f t="shared" ref="AN225:BP225" si="27">(+AN158)/1000</f>
        <v>59.616075049999999</v>
      </c>
      <c r="AO225" s="2">
        <f t="shared" si="27"/>
        <v>98.20652806999999</v>
      </c>
      <c r="AP225" s="2">
        <f t="shared" si="27"/>
        <v>121.30125724</v>
      </c>
      <c r="AQ225" s="2">
        <f t="shared" si="27"/>
        <v>146.85842547999997</v>
      </c>
      <c r="AR225" s="2">
        <f t="shared" si="27"/>
        <v>170.33090983000002</v>
      </c>
      <c r="AS225" s="2">
        <f t="shared" si="27"/>
        <v>195.59890728000002</v>
      </c>
      <c r="AT225" s="2">
        <f t="shared" si="27"/>
        <v>218.49533701999999</v>
      </c>
      <c r="AU225" s="2">
        <f t="shared" si="27"/>
        <v>246.82188119999998</v>
      </c>
      <c r="AV225" s="2">
        <f t="shared" si="27"/>
        <v>271.28915081999997</v>
      </c>
      <c r="AW225" s="2">
        <f t="shared" si="27"/>
        <v>315.27707173000005</v>
      </c>
      <c r="AX225" s="2">
        <f t="shared" si="27"/>
        <v>337.26806359</v>
      </c>
      <c r="AY225" s="2">
        <f t="shared" si="27"/>
        <v>19.50986357</v>
      </c>
      <c r="AZ225" s="2">
        <f t="shared" si="27"/>
        <v>39.662130159999997</v>
      </c>
      <c r="BA225" s="2">
        <f t="shared" si="27"/>
        <v>59.256135749999999</v>
      </c>
      <c r="BB225" s="2">
        <f t="shared" si="27"/>
        <v>84.145884700000011</v>
      </c>
      <c r="BC225" s="2">
        <f t="shared" si="27"/>
        <v>117.31761595</v>
      </c>
      <c r="BD225" s="2">
        <f t="shared" si="27"/>
        <v>134.40144678999999</v>
      </c>
      <c r="BE225" s="2">
        <f t="shared" si="27"/>
        <v>159.74484294000001</v>
      </c>
      <c r="BF225" s="2">
        <f t="shared" si="27"/>
        <v>177.43153341999999</v>
      </c>
      <c r="BG225" s="2">
        <f t="shared" si="27"/>
        <v>196.33572831999999</v>
      </c>
      <c r="BH225" s="2">
        <f t="shared" si="27"/>
        <v>217.44324405999998</v>
      </c>
      <c r="BI225" s="2">
        <f t="shared" si="27"/>
        <v>241.51229399000002</v>
      </c>
      <c r="BJ225" s="2">
        <f t="shared" si="27"/>
        <v>277.62120429999999</v>
      </c>
      <c r="BK225" s="2">
        <f t="shared" si="27"/>
        <v>18.710815190000002</v>
      </c>
      <c r="BL225" s="2">
        <f t="shared" si="27"/>
        <v>37.777224959999998</v>
      </c>
      <c r="BM225" s="2">
        <f t="shared" si="27"/>
        <v>60.330529139999996</v>
      </c>
      <c r="BN225" s="2">
        <f t="shared" si="27"/>
        <v>81.079987640000013</v>
      </c>
      <c r="BO225" s="2">
        <f t="shared" si="27"/>
        <v>112.94920183000001</v>
      </c>
      <c r="BP225" s="2">
        <f t="shared" si="27"/>
        <v>138.70160809999999</v>
      </c>
      <c r="BQ225" s="2">
        <f t="shared" si="13"/>
        <v>4.3001613099999929</v>
      </c>
      <c r="BR225" s="34">
        <f t="shared" si="14"/>
        <v>3.1994903423316012E-2</v>
      </c>
      <c r="BS225" s="34">
        <f t="shared" si="15"/>
        <v>0.22799989599536929</v>
      </c>
      <c r="BT225" s="5"/>
    </row>
    <row r="226" spans="1:72" x14ac:dyDescent="0.2">
      <c r="A226" s="56">
        <f>+A133</f>
        <v>4</v>
      </c>
      <c r="B226" s="56" t="str">
        <f t="shared" ref="B226:J226" si="28">+B133</f>
        <v>GASTOS</v>
      </c>
      <c r="C226" s="56">
        <f t="shared" si="28"/>
        <v>1</v>
      </c>
      <c r="D226" s="56">
        <f t="shared" si="28"/>
        <v>1</v>
      </c>
      <c r="E226" s="56">
        <f t="shared" si="28"/>
        <v>1</v>
      </c>
      <c r="F226" s="56">
        <f t="shared" si="28"/>
        <v>1</v>
      </c>
      <c r="G226" s="56">
        <f t="shared" si="28"/>
        <v>1</v>
      </c>
      <c r="H226" s="56">
        <f t="shared" si="28"/>
        <v>1</v>
      </c>
      <c r="I226" s="56">
        <f t="shared" si="28"/>
        <v>1</v>
      </c>
      <c r="J226" s="56">
        <f t="shared" si="28"/>
        <v>1</v>
      </c>
      <c r="K226" s="2">
        <f t="shared" ref="K226:AL226" si="29">(+K133)/1000</f>
        <v>9503.7036982499994</v>
      </c>
      <c r="L226" s="2">
        <f t="shared" si="29"/>
        <v>9508.2884067199993</v>
      </c>
      <c r="M226" s="2">
        <f t="shared" si="29"/>
        <v>9518.0554925300021</v>
      </c>
      <c r="N226" s="2">
        <f t="shared" si="29"/>
        <v>9546.8181245799988</v>
      </c>
      <c r="O226" s="2">
        <f t="shared" si="29"/>
        <v>4.5419596900000005</v>
      </c>
      <c r="P226" s="2">
        <f t="shared" si="29"/>
        <v>13.542233169999999</v>
      </c>
      <c r="Q226" s="2">
        <f t="shared" si="29"/>
        <v>19.382845629999998</v>
      </c>
      <c r="R226" s="2">
        <f t="shared" si="29"/>
        <v>15.862135050000001</v>
      </c>
      <c r="S226" s="2">
        <f t="shared" si="29"/>
        <v>51.963740749999999</v>
      </c>
      <c r="T226" s="2">
        <f t="shared" si="29"/>
        <v>56.216654040000002</v>
      </c>
      <c r="U226" s="2">
        <f t="shared" si="29"/>
        <v>68.333784719999997</v>
      </c>
      <c r="V226" s="2">
        <f t="shared" si="29"/>
        <v>74.443720749999997</v>
      </c>
      <c r="W226" s="2">
        <f t="shared" si="29"/>
        <v>78.386918180000009</v>
      </c>
      <c r="X226" s="2">
        <f t="shared" si="29"/>
        <v>83.064182360000004</v>
      </c>
      <c r="Y226" s="2">
        <f t="shared" si="29"/>
        <v>90.055515840000012</v>
      </c>
      <c r="Z226" s="2">
        <f t="shared" si="29"/>
        <v>102.69518304</v>
      </c>
      <c r="AA226" s="2">
        <f t="shared" si="29"/>
        <v>5.5681768900000002</v>
      </c>
      <c r="AB226" s="2">
        <f t="shared" si="29"/>
        <v>1753.00881379</v>
      </c>
      <c r="AC226" s="2">
        <f t="shared" si="29"/>
        <v>1756.6892886400001</v>
      </c>
      <c r="AD226" s="2">
        <f t="shared" si="29"/>
        <v>1763.1060573</v>
      </c>
      <c r="AE226" s="2">
        <f t="shared" si="29"/>
        <v>1768.8916405</v>
      </c>
      <c r="AF226" s="2">
        <f t="shared" si="29"/>
        <v>1772.71189452</v>
      </c>
      <c r="AG226" s="2">
        <f t="shared" si="29"/>
        <v>1783.8330578099999</v>
      </c>
      <c r="AH226" s="2">
        <f t="shared" si="29"/>
        <v>1788.5891064599998</v>
      </c>
      <c r="AI226" s="2">
        <f t="shared" si="29"/>
        <v>1805.82184495</v>
      </c>
      <c r="AJ226" s="2">
        <f t="shared" si="29"/>
        <v>1810.7932675099999</v>
      </c>
      <c r="AK226" s="2">
        <f t="shared" si="29"/>
        <v>1814.7406361199999</v>
      </c>
      <c r="AL226" s="2">
        <f t="shared" si="29"/>
        <v>1846.1364032399999</v>
      </c>
      <c r="AM226" s="2">
        <f>(+AN133)/1000</f>
        <v>15.707857560000001</v>
      </c>
      <c r="AN226" s="2">
        <f t="shared" ref="AN226:BP226" si="30">(+AN133)/1000</f>
        <v>15.707857560000001</v>
      </c>
      <c r="AO226" s="2">
        <f t="shared" si="30"/>
        <v>34.946500360000002</v>
      </c>
      <c r="AP226" s="2">
        <f t="shared" si="30"/>
        <v>39.986116159999995</v>
      </c>
      <c r="AQ226" s="2">
        <f t="shared" si="30"/>
        <v>43.779839909999993</v>
      </c>
      <c r="AR226" s="2">
        <f t="shared" si="30"/>
        <v>49.486159129999997</v>
      </c>
      <c r="AS226" s="2">
        <f t="shared" si="30"/>
        <v>56.375323389999998</v>
      </c>
      <c r="AT226" s="2">
        <f t="shared" si="30"/>
        <v>61.004481749999997</v>
      </c>
      <c r="AU226" s="2">
        <f t="shared" si="30"/>
        <v>66.851891170000002</v>
      </c>
      <c r="AV226" s="2">
        <f t="shared" si="30"/>
        <v>72.123433230000003</v>
      </c>
      <c r="AW226" s="2">
        <f t="shared" si="30"/>
        <v>77.189420939999991</v>
      </c>
      <c r="AX226" s="2">
        <f t="shared" si="30"/>
        <v>90.044758209999998</v>
      </c>
      <c r="AY226" s="2">
        <f t="shared" si="30"/>
        <v>5.7590682300000005</v>
      </c>
      <c r="AZ226" s="2">
        <f t="shared" si="30"/>
        <v>9.2828031499999994</v>
      </c>
      <c r="BA226" s="2">
        <f t="shared" si="30"/>
        <v>12.80101015</v>
      </c>
      <c r="BB226" s="2">
        <f t="shared" si="30"/>
        <v>18.086760219999999</v>
      </c>
      <c r="BC226" s="2">
        <f t="shared" si="30"/>
        <v>36.192291760000003</v>
      </c>
      <c r="BD226" s="2">
        <f t="shared" si="30"/>
        <v>40.874411850000001</v>
      </c>
      <c r="BE226" s="2">
        <f t="shared" si="30"/>
        <v>48.596242189999998</v>
      </c>
      <c r="BF226" s="2">
        <f t="shared" si="30"/>
        <v>52.14190361</v>
      </c>
      <c r="BG226" s="2">
        <f t="shared" si="30"/>
        <v>56.15444669</v>
      </c>
      <c r="BH226" s="2">
        <f t="shared" si="30"/>
        <v>70.745035599999994</v>
      </c>
      <c r="BI226" s="2">
        <f t="shared" si="30"/>
        <v>78.862833680000008</v>
      </c>
      <c r="BJ226" s="2">
        <f t="shared" si="30"/>
        <v>103.61388672</v>
      </c>
      <c r="BK226" s="2">
        <f t="shared" si="30"/>
        <v>5.4226861</v>
      </c>
      <c r="BL226" s="2">
        <f t="shared" si="30"/>
        <v>13.97378398</v>
      </c>
      <c r="BM226" s="2">
        <f t="shared" si="30"/>
        <v>17.801047329999996</v>
      </c>
      <c r="BN226" s="2">
        <f t="shared" si="30"/>
        <v>22.873250339999998</v>
      </c>
      <c r="BO226" s="2">
        <f t="shared" si="30"/>
        <v>25.641740690000002</v>
      </c>
      <c r="BP226" s="2">
        <f t="shared" si="30"/>
        <v>29.128887129999999</v>
      </c>
      <c r="BQ226" s="2">
        <f t="shared" si="13"/>
        <v>-11.745524720000002</v>
      </c>
      <c r="BR226" s="34">
        <f t="shared" si="14"/>
        <v>-0.28735642149674145</v>
      </c>
      <c r="BS226" s="34">
        <f t="shared" si="15"/>
        <v>0.13599491868194202</v>
      </c>
      <c r="BT226" s="5"/>
    </row>
    <row r="227" spans="1:72" x14ac:dyDescent="0.2">
      <c r="A227" s="56" t="str">
        <f>CONCATENATE(+A222,"-",A223,"-",A224)</f>
        <v>1-2-3</v>
      </c>
      <c r="B227" s="56" t="s">
        <v>140</v>
      </c>
      <c r="C227" s="56">
        <f t="shared" ref="C227:J227" si="31">+C222-C223-C224</f>
        <v>-1</v>
      </c>
      <c r="D227" s="56">
        <f t="shared" si="31"/>
        <v>-1</v>
      </c>
      <c r="E227" s="56">
        <f t="shared" si="31"/>
        <v>-1</v>
      </c>
      <c r="F227" s="56">
        <f t="shared" si="31"/>
        <v>-1</v>
      </c>
      <c r="G227" s="56">
        <f t="shared" si="31"/>
        <v>-1</v>
      </c>
      <c r="H227" s="56">
        <f t="shared" si="31"/>
        <v>-1</v>
      </c>
      <c r="I227" s="56">
        <f t="shared" si="31"/>
        <v>-1</v>
      </c>
      <c r="J227" s="56">
        <f t="shared" si="31"/>
        <v>-1</v>
      </c>
      <c r="K227" s="2">
        <f>+K225-K226</f>
        <v>70.037237250000544</v>
      </c>
      <c r="L227" s="2">
        <f t="shared" ref="L227:BP227" si="32">+L225-L226</f>
        <v>79.944745189999594</v>
      </c>
      <c r="M227" s="2">
        <f t="shared" si="32"/>
        <v>85.891737049998483</v>
      </c>
      <c r="N227" s="2">
        <f t="shared" si="32"/>
        <v>90.570124090001627</v>
      </c>
      <c r="O227" s="2">
        <f t="shared" si="32"/>
        <v>10.805391129999999</v>
      </c>
      <c r="P227" s="2">
        <f t="shared" si="32"/>
        <v>21.577454059999997</v>
      </c>
      <c r="Q227" s="2">
        <f t="shared" si="32"/>
        <v>44.69200154</v>
      </c>
      <c r="R227" s="2">
        <f t="shared" si="32"/>
        <v>65.845752730000001</v>
      </c>
      <c r="S227" s="2">
        <f t="shared" si="32"/>
        <v>84.505335340000016</v>
      </c>
      <c r="T227" s="2">
        <f t="shared" si="32"/>
        <v>104.96028106</v>
      </c>
      <c r="U227" s="2">
        <f t="shared" si="32"/>
        <v>120.18154264000002</v>
      </c>
      <c r="V227" s="2">
        <f t="shared" si="32"/>
        <v>137.49190737000004</v>
      </c>
      <c r="W227" s="2">
        <f t="shared" si="32"/>
        <v>152.61174845999997</v>
      </c>
      <c r="X227" s="2">
        <f t="shared" si="32"/>
        <v>168.50373504999999</v>
      </c>
      <c r="Y227" s="2">
        <f t="shared" si="32"/>
        <v>185.18640253000001</v>
      </c>
      <c r="Z227" s="2">
        <f t="shared" si="32"/>
        <v>195.93697010999995</v>
      </c>
      <c r="AA227" s="2">
        <f t="shared" si="32"/>
        <v>14.852053899999998</v>
      </c>
      <c r="AB227" s="2">
        <f t="shared" si="32"/>
        <v>31.525785710000036</v>
      </c>
      <c r="AC227" s="2">
        <f t="shared" si="32"/>
        <v>51.578402149999874</v>
      </c>
      <c r="AD227" s="2">
        <f t="shared" si="32"/>
        <v>67.762713920000124</v>
      </c>
      <c r="AE227" s="2">
        <f t="shared" si="32"/>
        <v>94.085941329999969</v>
      </c>
      <c r="AF227" s="2">
        <f t="shared" si="32"/>
        <v>148.16843346999985</v>
      </c>
      <c r="AG227" s="2">
        <f t="shared" si="32"/>
        <v>164.24246341000003</v>
      </c>
      <c r="AH227" s="2">
        <f t="shared" si="32"/>
        <v>186.45327591</v>
      </c>
      <c r="AI227" s="2">
        <f t="shared" si="32"/>
        <v>193.22317122000027</v>
      </c>
      <c r="AJ227" s="2">
        <f t="shared" si="32"/>
        <v>208.16010512000025</v>
      </c>
      <c r="AK227" s="2">
        <f t="shared" si="32"/>
        <v>224.66220107000026</v>
      </c>
      <c r="AL227" s="2">
        <f t="shared" si="32"/>
        <v>234.59874343000024</v>
      </c>
      <c r="AM227" s="2">
        <f t="shared" si="32"/>
        <v>43.908217489999998</v>
      </c>
      <c r="AN227" s="2">
        <f t="shared" si="32"/>
        <v>43.908217489999998</v>
      </c>
      <c r="AO227" s="2">
        <f t="shared" si="32"/>
        <v>63.260027709999989</v>
      </c>
      <c r="AP227" s="2">
        <f t="shared" si="32"/>
        <v>81.315141080000004</v>
      </c>
      <c r="AQ227" s="2">
        <f t="shared" si="32"/>
        <v>103.07858556999997</v>
      </c>
      <c r="AR227" s="2">
        <f t="shared" si="32"/>
        <v>120.84475070000002</v>
      </c>
      <c r="AS227" s="2">
        <f t="shared" si="32"/>
        <v>139.22358389000001</v>
      </c>
      <c r="AT227" s="2">
        <f t="shared" si="32"/>
        <v>157.49085527</v>
      </c>
      <c r="AU227" s="2">
        <f t="shared" si="32"/>
        <v>179.96999002999996</v>
      </c>
      <c r="AV227" s="2">
        <f t="shared" si="32"/>
        <v>199.16571758999999</v>
      </c>
      <c r="AW227" s="2">
        <f t="shared" si="32"/>
        <v>238.08765079000005</v>
      </c>
      <c r="AX227" s="2">
        <f t="shared" si="32"/>
        <v>247.22330538</v>
      </c>
      <c r="AY227" s="2">
        <f t="shared" si="32"/>
        <v>13.75079534</v>
      </c>
      <c r="AZ227" s="2">
        <f t="shared" si="32"/>
        <v>30.379327009999997</v>
      </c>
      <c r="BA227" s="2">
        <f t="shared" si="32"/>
        <v>46.455125600000002</v>
      </c>
      <c r="BB227" s="2">
        <f t="shared" si="32"/>
        <v>66.059124480000008</v>
      </c>
      <c r="BC227" s="2">
        <f t="shared" si="32"/>
        <v>81.125324190000001</v>
      </c>
      <c r="BD227" s="2">
        <f t="shared" si="32"/>
        <v>93.527034939999993</v>
      </c>
      <c r="BE227" s="2">
        <f t="shared" si="32"/>
        <v>111.14860075000001</v>
      </c>
      <c r="BF227" s="2">
        <f t="shared" si="32"/>
        <v>125.28962980999999</v>
      </c>
      <c r="BG227" s="2">
        <f t="shared" si="32"/>
        <v>140.18128163</v>
      </c>
      <c r="BH227" s="2">
        <f t="shared" si="32"/>
        <v>146.69820845999999</v>
      </c>
      <c r="BI227" s="2">
        <f t="shared" si="32"/>
        <v>162.64946030999999</v>
      </c>
      <c r="BJ227" s="2">
        <f t="shared" si="32"/>
        <v>174.00731758000001</v>
      </c>
      <c r="BK227" s="2">
        <f t="shared" si="32"/>
        <v>13.288129090000002</v>
      </c>
      <c r="BL227" s="2">
        <f t="shared" si="32"/>
        <v>23.803440979999998</v>
      </c>
      <c r="BM227" s="2">
        <f t="shared" si="32"/>
        <v>42.52948181</v>
      </c>
      <c r="BN227" s="2">
        <f t="shared" si="32"/>
        <v>58.206737300000015</v>
      </c>
      <c r="BO227" s="2">
        <f t="shared" si="32"/>
        <v>87.307461140000001</v>
      </c>
      <c r="BP227" s="2">
        <f t="shared" si="32"/>
        <v>109.57272096999999</v>
      </c>
      <c r="BQ227" s="2">
        <f t="shared" si="13"/>
        <v>16.045686029999999</v>
      </c>
      <c r="BR227" s="34">
        <f t="shared" si="14"/>
        <v>0.17156200921256315</v>
      </c>
      <c r="BS227" s="34">
        <f t="shared" si="15"/>
        <v>0.2550212724007288</v>
      </c>
      <c r="BT227" s="5"/>
    </row>
    <row r="228" spans="1:72" x14ac:dyDescent="0.2">
      <c r="A228" s="56" t="str">
        <f>CONCATENATE(+A225,"-",A226)</f>
        <v>5-4</v>
      </c>
      <c r="B228" s="56" t="s">
        <v>63</v>
      </c>
      <c r="C228" s="56">
        <f t="shared" ref="C228:J228" si="33">+C225-C226</f>
        <v>0</v>
      </c>
      <c r="D228" s="56">
        <f t="shared" si="33"/>
        <v>0</v>
      </c>
      <c r="E228" s="56">
        <f t="shared" si="33"/>
        <v>0</v>
      </c>
      <c r="F228" s="56">
        <f t="shared" si="33"/>
        <v>0</v>
      </c>
      <c r="G228" s="56">
        <f t="shared" si="33"/>
        <v>0</v>
      </c>
      <c r="H228" s="56">
        <f t="shared" si="33"/>
        <v>0</v>
      </c>
      <c r="I228" s="56">
        <f t="shared" si="33"/>
        <v>0</v>
      </c>
      <c r="J228" s="56">
        <f t="shared" si="33"/>
        <v>0</v>
      </c>
      <c r="K228" s="2">
        <f t="shared" ref="K228:AA228" si="34">(+K225-K226)/1000</f>
        <v>7.003723725000055E-2</v>
      </c>
      <c r="L228" s="2">
        <f t="shared" si="34"/>
        <v>7.9944745189999597E-2</v>
      </c>
      <c r="M228" s="2">
        <f t="shared" si="34"/>
        <v>8.5891737049998487E-2</v>
      </c>
      <c r="N228" s="2">
        <f t="shared" si="34"/>
        <v>9.0570124090001633E-2</v>
      </c>
      <c r="O228" s="2">
        <f t="shared" si="34"/>
        <v>1.0805391129999998E-2</v>
      </c>
      <c r="P228" s="2">
        <f t="shared" si="34"/>
        <v>2.1577454059999997E-2</v>
      </c>
      <c r="Q228" s="2">
        <f t="shared" si="34"/>
        <v>4.4692001539999998E-2</v>
      </c>
      <c r="R228" s="2">
        <f t="shared" si="34"/>
        <v>6.5845752729999998E-2</v>
      </c>
      <c r="S228" s="2">
        <f t="shared" si="34"/>
        <v>8.4505335340000015E-2</v>
      </c>
      <c r="T228" s="2">
        <f t="shared" si="34"/>
        <v>0.10496028105999999</v>
      </c>
      <c r="U228" s="2">
        <f t="shared" si="34"/>
        <v>0.12018154264000001</v>
      </c>
      <c r="V228" s="2">
        <f t="shared" si="34"/>
        <v>0.13749190737000003</v>
      </c>
      <c r="W228" s="2">
        <f t="shared" si="34"/>
        <v>0.15261174845999997</v>
      </c>
      <c r="X228" s="2">
        <f t="shared" si="34"/>
        <v>0.16850373504999999</v>
      </c>
      <c r="Y228" s="2">
        <f t="shared" si="34"/>
        <v>0.18518640253000002</v>
      </c>
      <c r="Z228" s="2">
        <f t="shared" si="34"/>
        <v>0.19593697010999994</v>
      </c>
      <c r="AA228" s="2">
        <f t="shared" si="34"/>
        <v>1.4852053899999999E-2</v>
      </c>
      <c r="AB228" s="57">
        <f t="shared" ref="AB228:AU228" si="35">+AB225-AB226</f>
        <v>31.525785710000036</v>
      </c>
      <c r="AC228" s="57">
        <f t="shared" si="35"/>
        <v>51.578402149999874</v>
      </c>
      <c r="AD228" s="57">
        <f t="shared" si="35"/>
        <v>67.762713920000124</v>
      </c>
      <c r="AE228" s="57">
        <f t="shared" si="35"/>
        <v>94.085941329999969</v>
      </c>
      <c r="AF228" s="57">
        <f t="shared" si="35"/>
        <v>148.16843346999985</v>
      </c>
      <c r="AG228" s="57">
        <f t="shared" si="35"/>
        <v>164.24246341000003</v>
      </c>
      <c r="AH228" s="57">
        <f t="shared" si="35"/>
        <v>186.45327591</v>
      </c>
      <c r="AI228" s="57">
        <f t="shared" si="35"/>
        <v>193.22317122000027</v>
      </c>
      <c r="AJ228" s="57">
        <f t="shared" si="35"/>
        <v>208.16010512000025</v>
      </c>
      <c r="AK228" s="57">
        <f t="shared" si="35"/>
        <v>224.66220107000026</v>
      </c>
      <c r="AL228" s="57">
        <f t="shared" si="35"/>
        <v>234.59874343000024</v>
      </c>
      <c r="AM228" s="57">
        <f t="shared" si="35"/>
        <v>43.908217489999998</v>
      </c>
      <c r="AN228" s="57">
        <f t="shared" si="35"/>
        <v>43.908217489999998</v>
      </c>
      <c r="AO228" s="57">
        <f t="shared" si="35"/>
        <v>63.260027709999989</v>
      </c>
      <c r="AP228" s="57">
        <f t="shared" si="35"/>
        <v>81.315141080000004</v>
      </c>
      <c r="AQ228" s="57">
        <f t="shared" si="35"/>
        <v>103.07858556999997</v>
      </c>
      <c r="AR228" s="57">
        <f t="shared" si="35"/>
        <v>120.84475070000002</v>
      </c>
      <c r="AS228" s="57">
        <f t="shared" si="35"/>
        <v>139.22358389000001</v>
      </c>
      <c r="AT228" s="57">
        <f t="shared" si="35"/>
        <v>157.49085527</v>
      </c>
      <c r="AU228" s="57">
        <f t="shared" si="35"/>
        <v>179.96999002999996</v>
      </c>
      <c r="AV228" s="57">
        <f>+AV225-AV226</f>
        <v>199.16571758999999</v>
      </c>
      <c r="AW228" s="57">
        <f t="shared" ref="AW228:BP228" si="36">+AW225-AW226</f>
        <v>238.08765079000005</v>
      </c>
      <c r="AX228" s="57">
        <f t="shared" si="36"/>
        <v>247.22330538</v>
      </c>
      <c r="AY228" s="57">
        <f t="shared" si="36"/>
        <v>13.75079534</v>
      </c>
      <c r="AZ228" s="57">
        <f t="shared" si="36"/>
        <v>30.379327009999997</v>
      </c>
      <c r="BA228" s="57">
        <f t="shared" si="36"/>
        <v>46.455125600000002</v>
      </c>
      <c r="BB228" s="57">
        <f t="shared" si="36"/>
        <v>66.059124480000008</v>
      </c>
      <c r="BC228" s="57">
        <f t="shared" si="36"/>
        <v>81.125324190000001</v>
      </c>
      <c r="BD228" s="57">
        <f t="shared" si="36"/>
        <v>93.527034939999993</v>
      </c>
      <c r="BE228" s="57">
        <f t="shared" si="36"/>
        <v>111.14860075000001</v>
      </c>
      <c r="BF228" s="57">
        <f t="shared" si="36"/>
        <v>125.28962980999999</v>
      </c>
      <c r="BG228" s="57">
        <f t="shared" si="36"/>
        <v>140.18128163</v>
      </c>
      <c r="BH228" s="57">
        <f t="shared" si="36"/>
        <v>146.69820845999999</v>
      </c>
      <c r="BI228" s="57">
        <f t="shared" si="36"/>
        <v>162.64946030999999</v>
      </c>
      <c r="BJ228" s="57">
        <f t="shared" si="36"/>
        <v>174.00731758000001</v>
      </c>
      <c r="BK228" s="57">
        <f t="shared" si="36"/>
        <v>13.288129090000002</v>
      </c>
      <c r="BL228" s="57">
        <f t="shared" si="36"/>
        <v>23.803440979999998</v>
      </c>
      <c r="BM228" s="57">
        <f t="shared" si="36"/>
        <v>42.52948181</v>
      </c>
      <c r="BN228" s="57">
        <f t="shared" si="36"/>
        <v>58.206737300000015</v>
      </c>
      <c r="BO228" s="57">
        <f t="shared" si="36"/>
        <v>87.307461140000001</v>
      </c>
      <c r="BP228" s="57">
        <f t="shared" si="36"/>
        <v>109.57272096999999</v>
      </c>
      <c r="BQ228" s="2">
        <f t="shared" si="13"/>
        <v>16.045686029999999</v>
      </c>
      <c r="BR228" s="34">
        <f t="shared" si="14"/>
        <v>0.17156200921256315</v>
      </c>
      <c r="BS228" s="34">
        <f t="shared" si="15"/>
        <v>0.2550212724007288</v>
      </c>
      <c r="BT228" s="5"/>
    </row>
    <row r="229" spans="1:72" x14ac:dyDescent="0.2">
      <c r="A229" s="56">
        <f>+A176</f>
        <v>59</v>
      </c>
      <c r="B229" s="56" t="str">
        <f t="shared" ref="B229:J229" si="37">+B176</f>
        <v>PÉRDIDAS Y GANANCIAS - GANANCIAS</v>
      </c>
      <c r="C229" s="56">
        <f t="shared" si="37"/>
        <v>1</v>
      </c>
      <c r="D229" s="56">
        <f t="shared" si="37"/>
        <v>1</v>
      </c>
      <c r="E229" s="56">
        <f t="shared" si="37"/>
        <v>1</v>
      </c>
      <c r="F229" s="56">
        <f t="shared" si="37"/>
        <v>1</v>
      </c>
      <c r="G229" s="56">
        <f t="shared" si="37"/>
        <v>1</v>
      </c>
      <c r="H229" s="56">
        <f t="shared" si="37"/>
        <v>1</v>
      </c>
      <c r="I229" s="56">
        <f t="shared" si="37"/>
        <v>1</v>
      </c>
      <c r="J229" s="56">
        <f t="shared" si="37"/>
        <v>1</v>
      </c>
      <c r="K229" s="2">
        <f t="shared" ref="K229:AL229" si="38">(+K176)/1000</f>
        <v>0</v>
      </c>
      <c r="L229" s="2">
        <f t="shared" si="38"/>
        <v>0</v>
      </c>
      <c r="M229" s="2">
        <f t="shared" si="38"/>
        <v>0</v>
      </c>
      <c r="N229" s="2">
        <f t="shared" si="38"/>
        <v>90.570124089999993</v>
      </c>
      <c r="O229" s="2">
        <f t="shared" si="38"/>
        <v>0</v>
      </c>
      <c r="P229" s="2">
        <f t="shared" si="38"/>
        <v>0</v>
      </c>
      <c r="Q229" s="2">
        <f t="shared" si="38"/>
        <v>0</v>
      </c>
      <c r="R229" s="2">
        <f t="shared" si="38"/>
        <v>0</v>
      </c>
      <c r="S229" s="2">
        <f t="shared" si="38"/>
        <v>0</v>
      </c>
      <c r="T229" s="2">
        <f t="shared" si="38"/>
        <v>0</v>
      </c>
      <c r="U229" s="2">
        <f t="shared" si="38"/>
        <v>0</v>
      </c>
      <c r="V229" s="2">
        <f t="shared" si="38"/>
        <v>0</v>
      </c>
      <c r="W229" s="2">
        <f t="shared" si="38"/>
        <v>0</v>
      </c>
      <c r="X229" s="2">
        <f t="shared" si="38"/>
        <v>0</v>
      </c>
      <c r="Y229" s="2">
        <f t="shared" si="38"/>
        <v>0</v>
      </c>
      <c r="Z229" s="2">
        <f t="shared" si="38"/>
        <v>195.93697011000003</v>
      </c>
      <c r="AA229" s="2">
        <f t="shared" si="38"/>
        <v>0</v>
      </c>
      <c r="AB229" s="2">
        <f t="shared" si="38"/>
        <v>0</v>
      </c>
      <c r="AC229" s="2">
        <f t="shared" si="38"/>
        <v>0</v>
      </c>
      <c r="AD229" s="2">
        <f t="shared" si="38"/>
        <v>0</v>
      </c>
      <c r="AE229" s="2">
        <f t="shared" si="38"/>
        <v>0</v>
      </c>
      <c r="AF229" s="2">
        <f t="shared" si="38"/>
        <v>0</v>
      </c>
      <c r="AG229" s="2">
        <f t="shared" si="38"/>
        <v>0</v>
      </c>
      <c r="AH229" s="2">
        <f t="shared" si="38"/>
        <v>0</v>
      </c>
      <c r="AI229" s="2">
        <f t="shared" si="38"/>
        <v>0</v>
      </c>
      <c r="AJ229" s="2">
        <f t="shared" si="38"/>
        <v>0</v>
      </c>
      <c r="AK229" s="2">
        <f t="shared" si="38"/>
        <v>0</v>
      </c>
      <c r="AL229" s="2">
        <f t="shared" si="38"/>
        <v>234.59874343000001</v>
      </c>
      <c r="AM229" s="2">
        <f>(+AN176)/1000</f>
        <v>0</v>
      </c>
      <c r="AN229" s="2">
        <f t="shared" ref="AN229:BP229" si="39">(+AN176)/1000</f>
        <v>0</v>
      </c>
      <c r="AO229" s="2">
        <f t="shared" si="39"/>
        <v>0</v>
      </c>
      <c r="AP229" s="2">
        <f t="shared" si="39"/>
        <v>0</v>
      </c>
      <c r="AQ229" s="2">
        <f t="shared" si="39"/>
        <v>0</v>
      </c>
      <c r="AR229" s="2">
        <f t="shared" si="39"/>
        <v>0</v>
      </c>
      <c r="AS229" s="2">
        <f t="shared" si="39"/>
        <v>0</v>
      </c>
      <c r="AT229" s="2">
        <f t="shared" si="39"/>
        <v>0</v>
      </c>
      <c r="AU229" s="2">
        <f t="shared" si="39"/>
        <v>0</v>
      </c>
      <c r="AV229" s="2">
        <f t="shared" si="39"/>
        <v>0</v>
      </c>
      <c r="AW229" s="2">
        <f t="shared" si="39"/>
        <v>0</v>
      </c>
      <c r="AX229" s="2">
        <f t="shared" si="39"/>
        <v>247.22330538</v>
      </c>
      <c r="AY229" s="2">
        <f t="shared" si="39"/>
        <v>0</v>
      </c>
      <c r="AZ229" s="2">
        <f t="shared" si="39"/>
        <v>0</v>
      </c>
      <c r="BA229" s="2">
        <f t="shared" si="39"/>
        <v>0</v>
      </c>
      <c r="BB229" s="2">
        <f t="shared" si="39"/>
        <v>0</v>
      </c>
      <c r="BC229" s="2">
        <f t="shared" si="39"/>
        <v>0</v>
      </c>
      <c r="BD229" s="2">
        <f t="shared" si="39"/>
        <v>0</v>
      </c>
      <c r="BE229" s="2">
        <f t="shared" si="39"/>
        <v>0</v>
      </c>
      <c r="BF229" s="2">
        <f t="shared" si="39"/>
        <v>0</v>
      </c>
      <c r="BG229" s="2">
        <f t="shared" si="39"/>
        <v>0</v>
      </c>
      <c r="BH229" s="2">
        <f t="shared" si="39"/>
        <v>0</v>
      </c>
      <c r="BI229" s="2">
        <f t="shared" si="39"/>
        <v>0</v>
      </c>
      <c r="BJ229" s="2">
        <f t="shared" si="39"/>
        <v>174.00731758000001</v>
      </c>
      <c r="BK229" s="2">
        <f t="shared" si="39"/>
        <v>0</v>
      </c>
      <c r="BL229" s="2">
        <f t="shared" si="39"/>
        <v>0</v>
      </c>
      <c r="BM229" s="2">
        <f t="shared" si="39"/>
        <v>0</v>
      </c>
      <c r="BN229" s="2">
        <f t="shared" si="39"/>
        <v>0</v>
      </c>
      <c r="BO229" s="2">
        <f t="shared" si="39"/>
        <v>0</v>
      </c>
      <c r="BP229" s="2">
        <f t="shared" si="39"/>
        <v>0</v>
      </c>
      <c r="BQ229" s="2">
        <f t="shared" si="13"/>
        <v>0</v>
      </c>
      <c r="BR229" s="34">
        <f t="shared" si="14"/>
        <v>0</v>
      </c>
      <c r="BS229" s="34">
        <f t="shared" si="15"/>
        <v>0</v>
      </c>
      <c r="BT229" s="5"/>
    </row>
    <row r="230" spans="1:7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</row>
    <row r="231" spans="1:7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2"/>
    </row>
    <row r="232" spans="1:7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2"/>
    </row>
    <row r="233" spans="1:7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58">
        <f>+AV228</f>
        <v>199.16571758999999</v>
      </c>
      <c r="BH233" s="58">
        <f>+BH228</f>
        <v>146.69820845999999</v>
      </c>
      <c r="BI233" s="58">
        <f>+BI228</f>
        <v>162.64946030999999</v>
      </c>
      <c r="BJ233" s="58">
        <f>+BJ228</f>
        <v>174.00731758000001</v>
      </c>
      <c r="BK233" s="58">
        <f t="shared" ref="BK233:BQ233" si="40">+BK228</f>
        <v>13.288129090000002</v>
      </c>
      <c r="BL233" s="58">
        <f t="shared" si="40"/>
        <v>23.803440979999998</v>
      </c>
      <c r="BM233" s="58">
        <f t="shared" si="40"/>
        <v>42.52948181</v>
      </c>
      <c r="BN233" s="58">
        <f t="shared" si="40"/>
        <v>58.206737300000015</v>
      </c>
      <c r="BO233" s="58">
        <f t="shared" si="40"/>
        <v>87.307461140000001</v>
      </c>
      <c r="BP233" s="58">
        <f t="shared" si="40"/>
        <v>109.57272096999999</v>
      </c>
      <c r="BQ233" s="58">
        <f t="shared" si="40"/>
        <v>16.045686029999999</v>
      </c>
    </row>
    <row r="234" spans="1:7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2"/>
    </row>
    <row r="235" spans="1:7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2"/>
    </row>
    <row r="236" spans="1:7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2"/>
    </row>
    <row r="237" spans="1:7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2"/>
    </row>
    <row r="238" spans="1:7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2"/>
    </row>
    <row r="239" spans="1:7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2"/>
    </row>
    <row r="240" spans="1:7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2"/>
    </row>
    <row r="241" spans="1:69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2"/>
    </row>
    <row r="242" spans="1:69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2"/>
    </row>
    <row r="243" spans="1:69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2"/>
    </row>
    <row r="244" spans="1:69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2"/>
    </row>
    <row r="245" spans="1:69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2"/>
    </row>
    <row r="246" spans="1:69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2"/>
    </row>
    <row r="247" spans="1:69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2"/>
    </row>
    <row r="248" spans="1:69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2"/>
    </row>
    <row r="249" spans="1:69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2"/>
    </row>
    <row r="250" spans="1:69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2"/>
    </row>
    <row r="251" spans="1:69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2"/>
    </row>
    <row r="252" spans="1:69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2"/>
    </row>
    <row r="253" spans="1:69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2"/>
    </row>
    <row r="254" spans="1:69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2"/>
    </row>
    <row r="255" spans="1:69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2"/>
    </row>
    <row r="256" spans="1:69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2"/>
    </row>
    <row r="257" spans="1:69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2"/>
    </row>
    <row r="258" spans="1:69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2"/>
    </row>
    <row r="259" spans="1:69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2"/>
    </row>
    <row r="260" spans="1:69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2"/>
    </row>
    <row r="261" spans="1:69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2"/>
    </row>
    <row r="262" spans="1:69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2"/>
    </row>
    <row r="263" spans="1:69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2"/>
    </row>
    <row r="264" spans="1:69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2"/>
    </row>
    <row r="265" spans="1:69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2"/>
    </row>
    <row r="266" spans="1:69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2"/>
    </row>
    <row r="267" spans="1:69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2"/>
    </row>
    <row r="268" spans="1:69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2"/>
    </row>
    <row r="269" spans="1:69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2"/>
    </row>
    <row r="270" spans="1:69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2"/>
    </row>
    <row r="271" spans="1:69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2"/>
    </row>
    <row r="272" spans="1:69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2"/>
    </row>
    <row r="273" spans="1:6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2"/>
    </row>
    <row r="274" spans="1:6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2"/>
    </row>
    <row r="275" spans="1:6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2"/>
    </row>
    <row r="276" spans="1:6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2"/>
    </row>
    <row r="277" spans="1:6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2"/>
    </row>
    <row r="278" spans="1:6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2"/>
    </row>
    <row r="279" spans="1:6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2"/>
    </row>
    <row r="280" spans="1:6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2"/>
    </row>
    <row r="281" spans="1:6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2"/>
    </row>
    <row r="282" spans="1:6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2"/>
    </row>
    <row r="283" spans="1:6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2"/>
    </row>
    <row r="284" spans="1:6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2"/>
    </row>
    <row r="285" spans="1:6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2"/>
    </row>
    <row r="286" spans="1:6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2"/>
    </row>
    <row r="287" spans="1:6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2"/>
    </row>
    <row r="288" spans="1:6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2"/>
    </row>
    <row r="289" spans="1:6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2"/>
    </row>
    <row r="290" spans="1:6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2"/>
    </row>
    <row r="291" spans="1:6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2"/>
    </row>
    <row r="292" spans="1:6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2"/>
    </row>
    <row r="293" spans="1:6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2"/>
    </row>
    <row r="294" spans="1:6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2"/>
    </row>
    <row r="295" spans="1:6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2"/>
    </row>
    <row r="296" spans="1:6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2"/>
    </row>
    <row r="297" spans="1:6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2"/>
    </row>
    <row r="298" spans="1:6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2"/>
    </row>
    <row r="299" spans="1:6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2"/>
    </row>
    <row r="300" spans="1:6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2"/>
    </row>
    <row r="301" spans="1:6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2"/>
    </row>
    <row r="302" spans="1:6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2"/>
    </row>
    <row r="303" spans="1:6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2"/>
    </row>
    <row r="304" spans="1:6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2"/>
    </row>
    <row r="305" spans="1:6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2"/>
    </row>
    <row r="306" spans="1:6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2"/>
    </row>
    <row r="307" spans="1:6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2"/>
    </row>
    <row r="308" spans="1:6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2"/>
    </row>
    <row r="309" spans="1:6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2"/>
    </row>
    <row r="310" spans="1:6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2"/>
    </row>
    <row r="311" spans="1:6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2"/>
    </row>
    <row r="312" spans="1:6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2"/>
    </row>
    <row r="313" spans="1:6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2"/>
    </row>
    <row r="314" spans="1:6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2"/>
    </row>
    <row r="315" spans="1:6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2"/>
    </row>
    <row r="316" spans="1:6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2"/>
    </row>
    <row r="317" spans="1:6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2"/>
    </row>
    <row r="318" spans="1:6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2"/>
    </row>
    <row r="319" spans="1:6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2"/>
    </row>
    <row r="320" spans="1:6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2"/>
    </row>
    <row r="321" spans="1:6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2"/>
    </row>
    <row r="322" spans="1:6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2"/>
    </row>
    <row r="323" spans="1:6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2"/>
    </row>
    <row r="324" spans="1:6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2"/>
    </row>
    <row r="325" spans="1:6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2"/>
    </row>
    <row r="326" spans="1:6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2"/>
    </row>
    <row r="327" spans="1:6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2"/>
    </row>
    <row r="328" spans="1:6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2"/>
    </row>
    <row r="329" spans="1:6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2"/>
    </row>
    <row r="330" spans="1:6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2"/>
    </row>
    <row r="331" spans="1:6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2"/>
    </row>
    <row r="332" spans="1:6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2"/>
    </row>
    <row r="333" spans="1:6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2"/>
    </row>
    <row r="334" spans="1:6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2"/>
    </row>
    <row r="335" spans="1:6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2"/>
    </row>
    <row r="336" spans="1:6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2"/>
    </row>
    <row r="337" spans="1:6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2"/>
    </row>
    <row r="338" spans="1:6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2"/>
    </row>
    <row r="339" spans="1:6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2"/>
    </row>
    <row r="340" spans="1:6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2"/>
    </row>
    <row r="341" spans="1:6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2"/>
    </row>
    <row r="342" spans="1:6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2"/>
    </row>
    <row r="343" spans="1:6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2"/>
    </row>
    <row r="344" spans="1:6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2"/>
    </row>
    <row r="345" spans="1:6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2"/>
    </row>
    <row r="346" spans="1:6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2"/>
    </row>
    <row r="347" spans="1:6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2"/>
    </row>
    <row r="348" spans="1:6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2"/>
    </row>
    <row r="349" spans="1:6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2"/>
    </row>
    <row r="350" spans="1:6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2"/>
    </row>
    <row r="351" spans="1:6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2"/>
    </row>
    <row r="352" spans="1:6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2"/>
    </row>
    <row r="353" spans="1:6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2"/>
    </row>
    <row r="354" spans="1:6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2"/>
    </row>
    <row r="355" spans="1:6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2"/>
    </row>
    <row r="356" spans="1:6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2"/>
    </row>
    <row r="357" spans="1:6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2"/>
    </row>
    <row r="358" spans="1:6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2"/>
    </row>
    <row r="359" spans="1:6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2"/>
    </row>
    <row r="360" spans="1:6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2"/>
    </row>
    <row r="361" spans="1:6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2"/>
    </row>
    <row r="362" spans="1:6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2"/>
    </row>
    <row r="363" spans="1:6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2"/>
    </row>
    <row r="364" spans="1:6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2"/>
    </row>
    <row r="365" spans="1:6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2"/>
    </row>
    <row r="366" spans="1:6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2"/>
    </row>
    <row r="367" spans="1:6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2"/>
    </row>
    <row r="368" spans="1:6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2"/>
    </row>
    <row r="369" spans="1:6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2"/>
    </row>
    <row r="370" spans="1:6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2"/>
    </row>
    <row r="371" spans="1:6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2"/>
    </row>
    <row r="372" spans="1:6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2"/>
    </row>
    <row r="373" spans="1:6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2"/>
    </row>
    <row r="374" spans="1:6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2"/>
    </row>
    <row r="375" spans="1:6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2"/>
    </row>
    <row r="376" spans="1:6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2"/>
    </row>
    <row r="377" spans="1:6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2"/>
    </row>
    <row r="378" spans="1:6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2"/>
    </row>
    <row r="379" spans="1:6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2"/>
    </row>
    <row r="380" spans="1:6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2"/>
    </row>
    <row r="381" spans="1:6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2"/>
    </row>
    <row r="382" spans="1:6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2"/>
    </row>
    <row r="383" spans="1:6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2"/>
    </row>
    <row r="384" spans="1:6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2"/>
    </row>
    <row r="385" spans="1:6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2"/>
    </row>
    <row r="386" spans="1:6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2"/>
    </row>
    <row r="387" spans="1:6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2"/>
    </row>
    <row r="388" spans="1:6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2"/>
    </row>
    <row r="389" spans="1:6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2"/>
    </row>
    <row r="390" spans="1:6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2"/>
    </row>
    <row r="391" spans="1:6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2"/>
    </row>
    <row r="392" spans="1:6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2"/>
    </row>
    <row r="393" spans="1:6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2"/>
    </row>
    <row r="394" spans="1:6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2"/>
    </row>
    <row r="395" spans="1:6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2"/>
    </row>
    <row r="396" spans="1:6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2"/>
    </row>
    <row r="397" spans="1:6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2"/>
    </row>
    <row r="398" spans="1:6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2"/>
    </row>
    <row r="399" spans="1:6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2"/>
    </row>
    <row r="400" spans="1:6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2"/>
    </row>
    <row r="401" spans="1:6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2"/>
    </row>
    <row r="402" spans="1:6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2"/>
    </row>
    <row r="403" spans="1:6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2"/>
    </row>
    <row r="404" spans="1:6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2"/>
    </row>
    <row r="405" spans="1:6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2"/>
    </row>
    <row r="406" spans="1:6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2"/>
    </row>
    <row r="407" spans="1:6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2"/>
    </row>
    <row r="408" spans="1:6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2"/>
    </row>
    <row r="409" spans="1:6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2"/>
    </row>
    <row r="410" spans="1:6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2"/>
    </row>
    <row r="411" spans="1:6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2"/>
    </row>
    <row r="412" spans="1:6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2"/>
    </row>
    <row r="413" spans="1:6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2"/>
    </row>
    <row r="414" spans="1:6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2"/>
    </row>
    <row r="415" spans="1:6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2"/>
    </row>
    <row r="416" spans="1:6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2"/>
    </row>
    <row r="417" spans="1:6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2"/>
    </row>
    <row r="418" spans="1:6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2"/>
    </row>
    <row r="419" spans="1:6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2"/>
    </row>
    <row r="420" spans="1:6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2"/>
    </row>
    <row r="421" spans="1:6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2"/>
    </row>
    <row r="422" spans="1:6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2"/>
    </row>
    <row r="423" spans="1:6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2"/>
    </row>
    <row r="424" spans="1:6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2"/>
    </row>
    <row r="425" spans="1:6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2"/>
    </row>
    <row r="426" spans="1:6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2"/>
    </row>
    <row r="427" spans="1:6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2"/>
    </row>
  </sheetData>
  <mergeCells count="14">
    <mergeCell ref="A215:B215"/>
    <mergeCell ref="A217:B217"/>
    <mergeCell ref="G5:G6"/>
    <mergeCell ref="H5:H6"/>
    <mergeCell ref="I5:I6"/>
    <mergeCell ref="J5:J6"/>
    <mergeCell ref="A213:B213"/>
    <mergeCell ref="A214:B214"/>
    <mergeCell ref="A5:A6"/>
    <mergeCell ref="B5:B6"/>
    <mergeCell ref="C5:C6"/>
    <mergeCell ref="D5:D6"/>
    <mergeCell ref="E5:E6"/>
    <mergeCell ref="F5:F6"/>
  </mergeCells>
  <hyperlinks>
    <hyperlink ref="A218" r:id="rId1"/>
  </hyperlinks>
  <pageMargins left="0.75" right="0.75" top="1" bottom="1" header="0" footer="0"/>
  <pageSetup orientation="portrait" r:id="rId2"/>
  <headerFooter alignWithMargins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 NETOS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lali</dc:creator>
  <cp:lastModifiedBy>lali</cp:lastModifiedBy>
  <dcterms:created xsi:type="dcterms:W3CDTF">2021-07-06T18:04:24Z</dcterms:created>
  <dcterms:modified xsi:type="dcterms:W3CDTF">2021-07-06T18:05:15Z</dcterms:modified>
</cp:coreProperties>
</file>